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5" yWindow="45" windowWidth="10245" windowHeight="5760" tabRatio="922" firstSheet="17" activeTab="31"/>
  </bookViews>
  <sheets>
    <sheet name="Data" sheetId="32" r:id="rId1"/>
    <sheet name="CCG Financial Totals" sheetId="22" r:id="rId2"/>
    <sheet name="Practice Visit Record" sheetId="25" r:id="rId3"/>
    <sheet name="Population reviewed" sheetId="64" r:id="rId4"/>
    <sheet name="CCG Month Breakdown" sheetId="63" r:id="rId5"/>
    <sheet name="CCG Topic Details" sheetId="26" r:id="rId6"/>
    <sheet name="Beech Grove" sheetId="33" r:id="rId7"/>
    <sheet name="Beech Tree" sheetId="24" r:id="rId8"/>
    <sheet name="CMP" sheetId="34" r:id="rId9"/>
    <sheet name="Dalton T" sheetId="61" r:id="rId10"/>
    <sheet name="East Parade" sheetId="62" r:id="rId11"/>
    <sheet name="Elvington" sheetId="60" r:id="rId12"/>
    <sheet name="Escrick" sheetId="59" r:id="rId13"/>
    <sheet name="Front St" sheetId="58" r:id="rId14"/>
    <sheet name="Haxby" sheetId="57" r:id="rId15"/>
    <sheet name="Helmsley" sheetId="56" r:id="rId16"/>
    <sheet name="Jorvik G" sheetId="55" r:id="rId17"/>
    <sheet name="Kirkbymoorside" sheetId="54" r:id="rId18"/>
    <sheet name="Millfield" sheetId="53" r:id="rId19"/>
    <sheet name="My Health" sheetId="52" r:id="rId20"/>
    <sheet name="OSM" sheetId="51" r:id="rId21"/>
    <sheet name="Petergate" sheetId="50" r:id="rId22"/>
    <sheet name="Pickering" sheetId="49" r:id="rId23"/>
    <sheet name="Pocklington" sheetId="48" r:id="rId24"/>
    <sheet name="Posterngate" sheetId="47" r:id="rId25"/>
    <sheet name="Priory" sheetId="46" r:id="rId26"/>
    <sheet name="Scott Rd" sheetId="45" r:id="rId27"/>
    <sheet name="Sherburn" sheetId="44" r:id="rId28"/>
    <sheet name="South Milford" sheetId="43" r:id="rId29"/>
    <sheet name="Stillington" sheetId="42" r:id="rId30"/>
    <sheet name="Tadcaster" sheetId="41" r:id="rId31"/>
    <sheet name="Terrington" sheetId="40" r:id="rId32"/>
    <sheet name="Tollerton" sheetId="39" r:id="rId33"/>
    <sheet name="Unity" sheetId="38" r:id="rId34"/>
    <sheet name="YMG" sheetId="37" r:id="rId35"/>
  </sheets>
  <calcPr calcId="144525"/>
</workbook>
</file>

<file path=xl/calcChain.xml><?xml version="1.0" encoding="utf-8"?>
<calcChain xmlns="http://schemas.openxmlformats.org/spreadsheetml/2006/main">
  <c r="P9" i="25" l="1"/>
  <c r="P10" i="25"/>
  <c r="P11" i="25"/>
  <c r="P12" i="25"/>
  <c r="P13" i="25"/>
  <c r="P14" i="25"/>
  <c r="P15" i="25"/>
  <c r="P16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8" i="25"/>
  <c r="C190" i="26" l="1"/>
  <c r="E190" i="26"/>
  <c r="I190" i="26"/>
  <c r="C191" i="26"/>
  <c r="E191" i="26"/>
  <c r="I191" i="26"/>
  <c r="C192" i="26"/>
  <c r="E192" i="26"/>
  <c r="I192" i="26"/>
  <c r="C193" i="26"/>
  <c r="E193" i="26"/>
  <c r="I193" i="26"/>
  <c r="C194" i="26"/>
  <c r="E194" i="26"/>
  <c r="I194" i="26"/>
  <c r="C195" i="26"/>
  <c r="E195" i="26"/>
  <c r="I195" i="26"/>
  <c r="C196" i="26"/>
  <c r="E196" i="26"/>
  <c r="I196" i="26"/>
  <c r="A190" i="26"/>
  <c r="A191" i="26"/>
  <c r="A192" i="26"/>
  <c r="A193" i="26"/>
  <c r="A194" i="26"/>
  <c r="A195" i="26"/>
  <c r="A196" i="26"/>
  <c r="C190" i="63"/>
  <c r="D190" i="63"/>
  <c r="E190" i="63"/>
  <c r="F190" i="63"/>
  <c r="G190" i="63"/>
  <c r="H190" i="63"/>
  <c r="I190" i="63"/>
  <c r="J190" i="63"/>
  <c r="K190" i="63"/>
  <c r="L190" i="63"/>
  <c r="M190" i="63"/>
  <c r="N190" i="63"/>
  <c r="C191" i="63"/>
  <c r="D191" i="63"/>
  <c r="E191" i="63"/>
  <c r="F191" i="63"/>
  <c r="G191" i="63"/>
  <c r="H191" i="63"/>
  <c r="I191" i="63"/>
  <c r="J191" i="63"/>
  <c r="K191" i="63"/>
  <c r="L191" i="63"/>
  <c r="M191" i="63"/>
  <c r="N191" i="63"/>
  <c r="C192" i="63"/>
  <c r="D192" i="63"/>
  <c r="E192" i="63"/>
  <c r="F192" i="63"/>
  <c r="G192" i="63"/>
  <c r="H192" i="63"/>
  <c r="I192" i="63"/>
  <c r="J192" i="63"/>
  <c r="K192" i="63"/>
  <c r="L192" i="63"/>
  <c r="M192" i="63"/>
  <c r="N192" i="63"/>
  <c r="C193" i="63"/>
  <c r="D193" i="63"/>
  <c r="E193" i="63"/>
  <c r="F193" i="63"/>
  <c r="G193" i="63"/>
  <c r="H193" i="63"/>
  <c r="I193" i="63"/>
  <c r="J193" i="63"/>
  <c r="K193" i="63"/>
  <c r="L193" i="63"/>
  <c r="M193" i="63"/>
  <c r="N193" i="63"/>
  <c r="C194" i="63"/>
  <c r="D194" i="63"/>
  <c r="E194" i="63"/>
  <c r="F194" i="63"/>
  <c r="G194" i="63"/>
  <c r="H194" i="63"/>
  <c r="I194" i="63"/>
  <c r="J194" i="63"/>
  <c r="K194" i="63"/>
  <c r="L194" i="63"/>
  <c r="M194" i="63"/>
  <c r="N194" i="63"/>
  <c r="C195" i="63"/>
  <c r="D195" i="63"/>
  <c r="E195" i="63"/>
  <c r="F195" i="63"/>
  <c r="G195" i="63"/>
  <c r="H195" i="63"/>
  <c r="I195" i="63"/>
  <c r="J195" i="63"/>
  <c r="K195" i="63"/>
  <c r="L195" i="63"/>
  <c r="M195" i="63"/>
  <c r="N195" i="63"/>
  <c r="C196" i="63"/>
  <c r="D196" i="63"/>
  <c r="E196" i="63"/>
  <c r="F196" i="63"/>
  <c r="G196" i="63"/>
  <c r="H196" i="63"/>
  <c r="I196" i="63"/>
  <c r="J196" i="63"/>
  <c r="K196" i="63"/>
  <c r="L196" i="63"/>
  <c r="M196" i="63"/>
  <c r="N196" i="63"/>
  <c r="A190" i="63"/>
  <c r="A191" i="63"/>
  <c r="A192" i="63"/>
  <c r="A193" i="63"/>
  <c r="A194" i="63"/>
  <c r="A195" i="63"/>
  <c r="A196" i="63"/>
  <c r="B193" i="64"/>
  <c r="A190" i="64"/>
  <c r="A191" i="64"/>
  <c r="A192" i="64"/>
  <c r="A193" i="64"/>
  <c r="A194" i="64"/>
  <c r="A195" i="64"/>
  <c r="A196" i="64"/>
  <c r="AA192" i="33"/>
  <c r="C193" i="22" s="1"/>
  <c r="K192" i="26" s="1"/>
  <c r="AA193" i="33"/>
  <c r="AA192" i="24"/>
  <c r="AA193" i="24"/>
  <c r="AA192" i="34"/>
  <c r="AA193" i="34"/>
  <c r="F192" i="64" s="1"/>
  <c r="AA192" i="61"/>
  <c r="AA193" i="61"/>
  <c r="G192" i="64" s="1"/>
  <c r="AA192" i="62"/>
  <c r="AA193" i="62"/>
  <c r="H192" i="64" s="1"/>
  <c r="AA192" i="60"/>
  <c r="AA193" i="60"/>
  <c r="I192" i="64" s="1"/>
  <c r="AA192" i="59"/>
  <c r="AA193" i="59"/>
  <c r="J192" i="64" s="1"/>
  <c r="AA192" i="58"/>
  <c r="AA193" i="58"/>
  <c r="K192" i="64" s="1"/>
  <c r="AA192" i="57"/>
  <c r="AA193" i="57"/>
  <c r="L192" i="64" s="1"/>
  <c r="AA192" i="56"/>
  <c r="AA193" i="56"/>
  <c r="M192" i="64" s="1"/>
  <c r="AA192" i="55"/>
  <c r="AA193" i="55"/>
  <c r="N192" i="64" s="1"/>
  <c r="AA192" i="54"/>
  <c r="AA193" i="54"/>
  <c r="O192" i="64" s="1"/>
  <c r="AA192" i="53"/>
  <c r="AA193" i="53"/>
  <c r="P192" i="64" s="1"/>
  <c r="AA192" i="52"/>
  <c r="AA193" i="52"/>
  <c r="Q192" i="64" s="1"/>
  <c r="AA192" i="51"/>
  <c r="AA193" i="51"/>
  <c r="R192" i="64" s="1"/>
  <c r="AA192" i="50"/>
  <c r="AA193" i="50"/>
  <c r="S192" i="64" s="1"/>
  <c r="AA192" i="49"/>
  <c r="AA193" i="49"/>
  <c r="T192" i="64" s="1"/>
  <c r="AA192" i="48"/>
  <c r="AA193" i="48"/>
  <c r="U192" i="64" s="1"/>
  <c r="AA192" i="47"/>
  <c r="AA193" i="47"/>
  <c r="V192" i="64" s="1"/>
  <c r="AA192" i="46"/>
  <c r="AA193" i="46"/>
  <c r="W192" i="64" s="1"/>
  <c r="AA192" i="45"/>
  <c r="AA193" i="45"/>
  <c r="X192" i="64" s="1"/>
  <c r="AA192" i="44"/>
  <c r="AA193" i="44"/>
  <c r="Y192" i="64" s="1"/>
  <c r="AA192" i="43"/>
  <c r="AA193" i="43"/>
  <c r="Z192" i="64" s="1"/>
  <c r="AA192" i="42"/>
  <c r="AA193" i="42"/>
  <c r="AA192" i="64" s="1"/>
  <c r="AA192" i="41"/>
  <c r="AA193" i="41"/>
  <c r="AB192" i="64" s="1"/>
  <c r="AA192" i="40"/>
  <c r="AA193" i="40"/>
  <c r="AC192" i="64" s="1"/>
  <c r="AA192" i="39"/>
  <c r="AA193" i="39"/>
  <c r="AD192" i="64" s="1"/>
  <c r="AA192" i="38"/>
  <c r="AA193" i="38"/>
  <c r="AE192" i="64" s="1"/>
  <c r="AA192" i="37"/>
  <c r="AA193" i="37"/>
  <c r="AF192" i="64" s="1"/>
  <c r="B190" i="33"/>
  <c r="B191" i="33"/>
  <c r="B192" i="33"/>
  <c r="B193" i="33"/>
  <c r="B194" i="33"/>
  <c r="B195" i="33"/>
  <c r="B196" i="33"/>
  <c r="B190" i="24"/>
  <c r="B191" i="24"/>
  <c r="B192" i="24"/>
  <c r="B193" i="24"/>
  <c r="B194" i="24"/>
  <c r="B195" i="24"/>
  <c r="B196" i="24"/>
  <c r="B190" i="34"/>
  <c r="B191" i="34"/>
  <c r="B192" i="34"/>
  <c r="B193" i="34"/>
  <c r="B194" i="34"/>
  <c r="B195" i="34"/>
  <c r="B196" i="34"/>
  <c r="B190" i="61"/>
  <c r="B191" i="61"/>
  <c r="B192" i="61"/>
  <c r="B193" i="61"/>
  <c r="B194" i="61"/>
  <c r="B195" i="61"/>
  <c r="B196" i="61"/>
  <c r="B190" i="62"/>
  <c r="B191" i="62"/>
  <c r="B192" i="62"/>
  <c r="B193" i="62"/>
  <c r="B194" i="62"/>
  <c r="B195" i="62"/>
  <c r="B196" i="62"/>
  <c r="B190" i="60"/>
  <c r="B191" i="60"/>
  <c r="B192" i="60"/>
  <c r="B193" i="60"/>
  <c r="B194" i="60"/>
  <c r="B195" i="60"/>
  <c r="B196" i="60"/>
  <c r="B190" i="59"/>
  <c r="B191" i="59"/>
  <c r="B192" i="59"/>
  <c r="B193" i="59"/>
  <c r="B194" i="59"/>
  <c r="B195" i="59"/>
  <c r="B196" i="59"/>
  <c r="B190" i="58"/>
  <c r="B191" i="58"/>
  <c r="B192" i="58"/>
  <c r="B193" i="58"/>
  <c r="B194" i="58"/>
  <c r="B195" i="58"/>
  <c r="B196" i="58"/>
  <c r="B190" i="57"/>
  <c r="B191" i="57"/>
  <c r="B192" i="57"/>
  <c r="B193" i="57"/>
  <c r="B194" i="57"/>
  <c r="B195" i="57"/>
  <c r="B196" i="57"/>
  <c r="B190" i="56"/>
  <c r="B191" i="56"/>
  <c r="B192" i="56"/>
  <c r="B193" i="56"/>
  <c r="B194" i="56"/>
  <c r="B195" i="56"/>
  <c r="B196" i="56"/>
  <c r="B190" i="55"/>
  <c r="B191" i="55"/>
  <c r="B192" i="55"/>
  <c r="B193" i="55"/>
  <c r="B194" i="55"/>
  <c r="B195" i="55"/>
  <c r="B196" i="55"/>
  <c r="B190" i="54"/>
  <c r="B191" i="54"/>
  <c r="B192" i="54"/>
  <c r="B193" i="54"/>
  <c r="B194" i="54"/>
  <c r="B195" i="54"/>
  <c r="B196" i="54"/>
  <c r="B190" i="53"/>
  <c r="B191" i="53"/>
  <c r="B192" i="53"/>
  <c r="B193" i="53"/>
  <c r="B194" i="53"/>
  <c r="B195" i="53"/>
  <c r="B196" i="53"/>
  <c r="B190" i="52"/>
  <c r="B191" i="52"/>
  <c r="B192" i="52"/>
  <c r="B193" i="52"/>
  <c r="B194" i="52"/>
  <c r="B195" i="52"/>
  <c r="B196" i="52"/>
  <c r="B190" i="51"/>
  <c r="B191" i="51"/>
  <c r="B192" i="51"/>
  <c r="B193" i="51"/>
  <c r="B194" i="51"/>
  <c r="B195" i="51"/>
  <c r="B196" i="51"/>
  <c r="B190" i="50"/>
  <c r="B191" i="50"/>
  <c r="B192" i="50"/>
  <c r="B193" i="50"/>
  <c r="B194" i="50"/>
  <c r="B195" i="50"/>
  <c r="B196" i="50"/>
  <c r="B190" i="49"/>
  <c r="B191" i="49"/>
  <c r="B192" i="49"/>
  <c r="B193" i="49"/>
  <c r="B194" i="49"/>
  <c r="B195" i="49"/>
  <c r="B196" i="49"/>
  <c r="B190" i="48"/>
  <c r="B191" i="48"/>
  <c r="B192" i="48"/>
  <c r="B193" i="48"/>
  <c r="B194" i="48"/>
  <c r="B195" i="48"/>
  <c r="B196" i="48"/>
  <c r="B190" i="47"/>
  <c r="B191" i="47"/>
  <c r="B192" i="47"/>
  <c r="B193" i="47"/>
  <c r="B194" i="47"/>
  <c r="B195" i="47"/>
  <c r="B196" i="47"/>
  <c r="B190" i="46"/>
  <c r="B191" i="46"/>
  <c r="B192" i="46"/>
  <c r="B193" i="46"/>
  <c r="B194" i="46"/>
  <c r="B195" i="46"/>
  <c r="B196" i="46"/>
  <c r="B190" i="45"/>
  <c r="B191" i="45"/>
  <c r="B192" i="45"/>
  <c r="B193" i="45"/>
  <c r="B194" i="45"/>
  <c r="B195" i="45"/>
  <c r="B196" i="45"/>
  <c r="B190" i="44"/>
  <c r="B191" i="44"/>
  <c r="B192" i="44"/>
  <c r="B193" i="44"/>
  <c r="B194" i="44"/>
  <c r="B195" i="44"/>
  <c r="B196" i="44"/>
  <c r="B190" i="43"/>
  <c r="B191" i="43"/>
  <c r="B192" i="43"/>
  <c r="B193" i="43"/>
  <c r="B194" i="43"/>
  <c r="B195" i="43"/>
  <c r="B196" i="43"/>
  <c r="B190" i="42"/>
  <c r="B191" i="42"/>
  <c r="B192" i="42"/>
  <c r="B193" i="42"/>
  <c r="B194" i="42"/>
  <c r="B195" i="42"/>
  <c r="B196" i="42"/>
  <c r="B190" i="41"/>
  <c r="B191" i="41"/>
  <c r="B192" i="41"/>
  <c r="B193" i="41"/>
  <c r="B194" i="41"/>
  <c r="B195" i="41"/>
  <c r="B196" i="41"/>
  <c r="B190" i="40"/>
  <c r="B191" i="40"/>
  <c r="B192" i="40"/>
  <c r="B193" i="40"/>
  <c r="B194" i="40"/>
  <c r="B195" i="40"/>
  <c r="B196" i="40"/>
  <c r="B190" i="39"/>
  <c r="B191" i="39"/>
  <c r="B192" i="39"/>
  <c r="B193" i="39"/>
  <c r="B194" i="39"/>
  <c r="B195" i="39"/>
  <c r="B196" i="39"/>
  <c r="B190" i="38"/>
  <c r="B191" i="38"/>
  <c r="B192" i="38"/>
  <c r="B193" i="38"/>
  <c r="B194" i="38"/>
  <c r="B195" i="38"/>
  <c r="B196" i="38"/>
  <c r="B190" i="37"/>
  <c r="B191" i="37"/>
  <c r="B192" i="37"/>
  <c r="B193" i="37"/>
  <c r="B194" i="37"/>
  <c r="B195" i="37"/>
  <c r="B196" i="37"/>
  <c r="C194" i="22" l="1"/>
  <c r="K193" i="26" s="1"/>
  <c r="G194" i="26"/>
  <c r="G190" i="26"/>
  <c r="G193" i="26"/>
  <c r="G195" i="26"/>
  <c r="G196" i="26"/>
  <c r="G192" i="26"/>
  <c r="G191" i="26"/>
  <c r="P196" i="63"/>
  <c r="P192" i="63"/>
  <c r="P193" i="63"/>
  <c r="P195" i="63"/>
  <c r="P191" i="63"/>
  <c r="P194" i="63"/>
  <c r="P190" i="63"/>
  <c r="B35" i="37" l="1"/>
  <c r="B46" i="46" l="1"/>
  <c r="B1" i="34" l="1"/>
  <c r="N34" i="25" l="1"/>
  <c r="M34" i="25"/>
  <c r="L34" i="25"/>
  <c r="K34" i="25"/>
  <c r="J34" i="25"/>
  <c r="I34" i="25"/>
  <c r="H34" i="25"/>
  <c r="G34" i="25"/>
  <c r="F34" i="25"/>
  <c r="E34" i="25"/>
  <c r="D34" i="25"/>
  <c r="C34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27" i="41" l="1"/>
  <c r="B42" i="37"/>
  <c r="B42" i="38"/>
  <c r="B42" i="40"/>
  <c r="B42" i="42"/>
  <c r="B42" i="48"/>
  <c r="B42" i="50"/>
  <c r="B42" i="52"/>
  <c r="B42" i="54"/>
  <c r="B42" i="58"/>
  <c r="B42" i="60"/>
  <c r="B42" i="62"/>
  <c r="B42" i="34"/>
  <c r="B42" i="33"/>
  <c r="I223" i="26" l="1"/>
  <c r="E223" i="26"/>
  <c r="C223" i="26"/>
  <c r="I222" i="26"/>
  <c r="E222" i="26"/>
  <c r="C222" i="26"/>
  <c r="I221" i="26"/>
  <c r="E221" i="26"/>
  <c r="C221" i="26"/>
  <c r="I220" i="26"/>
  <c r="E220" i="26"/>
  <c r="C220" i="26"/>
  <c r="I219" i="26"/>
  <c r="E219" i="26"/>
  <c r="C219" i="26"/>
  <c r="I218" i="26"/>
  <c r="E218" i="26"/>
  <c r="C218" i="26"/>
  <c r="I217" i="26"/>
  <c r="E217" i="26"/>
  <c r="C217" i="26"/>
  <c r="I216" i="26"/>
  <c r="E216" i="26"/>
  <c r="C216" i="26"/>
  <c r="I215" i="26"/>
  <c r="E215" i="26"/>
  <c r="C215" i="26"/>
  <c r="I214" i="26"/>
  <c r="E214" i="26"/>
  <c r="C214" i="26"/>
  <c r="I213" i="26"/>
  <c r="E213" i="26"/>
  <c r="C213" i="26"/>
  <c r="I212" i="26"/>
  <c r="E212" i="26"/>
  <c r="C212" i="26"/>
  <c r="I211" i="26"/>
  <c r="E211" i="26"/>
  <c r="C211" i="26"/>
  <c r="I210" i="26"/>
  <c r="E210" i="26"/>
  <c r="C210" i="26"/>
  <c r="I209" i="26"/>
  <c r="E209" i="26"/>
  <c r="C209" i="26"/>
  <c r="I208" i="26"/>
  <c r="E208" i="26"/>
  <c r="C208" i="26"/>
  <c r="I205" i="26"/>
  <c r="E205" i="26"/>
  <c r="C205" i="26"/>
  <c r="I204" i="26"/>
  <c r="E204" i="26"/>
  <c r="C204" i="26"/>
  <c r="I203" i="26"/>
  <c r="E203" i="26"/>
  <c r="C203" i="26"/>
  <c r="I202" i="26"/>
  <c r="E202" i="26"/>
  <c r="C202" i="26"/>
  <c r="I201" i="26"/>
  <c r="E201" i="26"/>
  <c r="C201" i="26"/>
  <c r="I200" i="26"/>
  <c r="E200" i="26"/>
  <c r="C200" i="26"/>
  <c r="I199" i="26"/>
  <c r="E199" i="26"/>
  <c r="C199" i="26"/>
  <c r="I189" i="26"/>
  <c r="E189" i="26"/>
  <c r="C189" i="26"/>
  <c r="I186" i="26"/>
  <c r="E186" i="26"/>
  <c r="C186" i="26"/>
  <c r="I185" i="26"/>
  <c r="E185" i="26"/>
  <c r="C185" i="26"/>
  <c r="I184" i="26"/>
  <c r="E184" i="26"/>
  <c r="C184" i="26"/>
  <c r="I183" i="26"/>
  <c r="E183" i="26"/>
  <c r="C183" i="26"/>
  <c r="I182" i="26"/>
  <c r="E182" i="26"/>
  <c r="C182" i="26"/>
  <c r="I181" i="26"/>
  <c r="E181" i="26"/>
  <c r="C181" i="26"/>
  <c r="I180" i="26"/>
  <c r="E180" i="26"/>
  <c r="C180" i="26"/>
  <c r="I177" i="26"/>
  <c r="E177" i="26"/>
  <c r="C177" i="26"/>
  <c r="I176" i="26"/>
  <c r="E176" i="26"/>
  <c r="C176" i="26"/>
  <c r="I175" i="26"/>
  <c r="E175" i="26"/>
  <c r="C175" i="26"/>
  <c r="I174" i="26"/>
  <c r="E174" i="26"/>
  <c r="C174" i="26"/>
  <c r="I173" i="26"/>
  <c r="E173" i="26"/>
  <c r="C173" i="26"/>
  <c r="I172" i="26"/>
  <c r="E172" i="26"/>
  <c r="C172" i="26"/>
  <c r="I171" i="26"/>
  <c r="E171" i="26"/>
  <c r="C171" i="26"/>
  <c r="I168" i="26"/>
  <c r="E168" i="26"/>
  <c r="C168" i="26"/>
  <c r="I167" i="26"/>
  <c r="E167" i="26"/>
  <c r="C167" i="26"/>
  <c r="I166" i="26"/>
  <c r="E166" i="26"/>
  <c r="C166" i="26"/>
  <c r="I165" i="26"/>
  <c r="E165" i="26"/>
  <c r="C165" i="26"/>
  <c r="I164" i="26"/>
  <c r="E164" i="26"/>
  <c r="C164" i="26"/>
  <c r="I163" i="26"/>
  <c r="E163" i="26"/>
  <c r="C163" i="26"/>
  <c r="I162" i="26"/>
  <c r="E162" i="26"/>
  <c r="C162" i="26"/>
  <c r="I159" i="26"/>
  <c r="E159" i="26"/>
  <c r="C159" i="26"/>
  <c r="I158" i="26"/>
  <c r="E158" i="26"/>
  <c r="C158" i="26"/>
  <c r="I157" i="26"/>
  <c r="E157" i="26"/>
  <c r="C157" i="26"/>
  <c r="I156" i="26"/>
  <c r="E156" i="26"/>
  <c r="C156" i="26"/>
  <c r="I155" i="26"/>
  <c r="E155" i="26"/>
  <c r="C155" i="26"/>
  <c r="I154" i="26"/>
  <c r="E154" i="26"/>
  <c r="C154" i="26"/>
  <c r="I153" i="26"/>
  <c r="E153" i="26"/>
  <c r="C153" i="26"/>
  <c r="I152" i="26"/>
  <c r="E152" i="26"/>
  <c r="C152" i="26"/>
  <c r="I151" i="26"/>
  <c r="E151" i="26"/>
  <c r="C151" i="26"/>
  <c r="I150" i="26"/>
  <c r="E150" i="26"/>
  <c r="C150" i="26"/>
  <c r="I147" i="26"/>
  <c r="E147" i="26"/>
  <c r="C147" i="26"/>
  <c r="I146" i="26"/>
  <c r="E146" i="26"/>
  <c r="C146" i="26"/>
  <c r="I145" i="26"/>
  <c r="E145" i="26"/>
  <c r="C145" i="26"/>
  <c r="I144" i="26"/>
  <c r="E144" i="26"/>
  <c r="C144" i="26"/>
  <c r="I143" i="26"/>
  <c r="E143" i="26"/>
  <c r="C143" i="26"/>
  <c r="I142" i="26"/>
  <c r="E142" i="26"/>
  <c r="C142" i="26"/>
  <c r="I141" i="26"/>
  <c r="E141" i="26"/>
  <c r="C141" i="26"/>
  <c r="I140" i="26"/>
  <c r="E140" i="26"/>
  <c r="C140" i="26"/>
  <c r="I139" i="26"/>
  <c r="E139" i="26"/>
  <c r="C139" i="26"/>
  <c r="I138" i="26"/>
  <c r="E138" i="26"/>
  <c r="C138" i="26"/>
  <c r="I137" i="26"/>
  <c r="E137" i="26"/>
  <c r="C137" i="26"/>
  <c r="I134" i="26"/>
  <c r="E134" i="26"/>
  <c r="C134" i="26"/>
  <c r="I133" i="26"/>
  <c r="E133" i="26"/>
  <c r="C133" i="26"/>
  <c r="I132" i="26"/>
  <c r="E132" i="26"/>
  <c r="C132" i="26"/>
  <c r="I131" i="26"/>
  <c r="E131" i="26"/>
  <c r="C131" i="26"/>
  <c r="I130" i="26"/>
  <c r="E130" i="26"/>
  <c r="C130" i="26"/>
  <c r="I127" i="26"/>
  <c r="E127" i="26"/>
  <c r="C127" i="26"/>
  <c r="I126" i="26"/>
  <c r="E126" i="26"/>
  <c r="C126" i="26"/>
  <c r="I125" i="26"/>
  <c r="E125" i="26"/>
  <c r="C125" i="26"/>
  <c r="I124" i="26"/>
  <c r="E124" i="26"/>
  <c r="C124" i="26"/>
  <c r="I123" i="26"/>
  <c r="E123" i="26"/>
  <c r="C123" i="26"/>
  <c r="I122" i="26"/>
  <c r="E122" i="26"/>
  <c r="C122" i="26"/>
  <c r="I121" i="26"/>
  <c r="E121" i="26"/>
  <c r="C121" i="26"/>
  <c r="I120" i="26"/>
  <c r="E120" i="26"/>
  <c r="C120" i="26"/>
  <c r="I119" i="26"/>
  <c r="E119" i="26"/>
  <c r="C119" i="26"/>
  <c r="I118" i="26"/>
  <c r="E118" i="26"/>
  <c r="C118" i="26"/>
  <c r="I117" i="26"/>
  <c r="E117" i="26"/>
  <c r="C117" i="26"/>
  <c r="I114" i="26"/>
  <c r="E114" i="26"/>
  <c r="C114" i="26"/>
  <c r="I113" i="26"/>
  <c r="E113" i="26"/>
  <c r="C113" i="26"/>
  <c r="I112" i="26"/>
  <c r="E112" i="26"/>
  <c r="C112" i="26"/>
  <c r="I111" i="26"/>
  <c r="E111" i="26"/>
  <c r="C111" i="26"/>
  <c r="I110" i="26"/>
  <c r="E110" i="26"/>
  <c r="C110" i="26"/>
  <c r="I109" i="26"/>
  <c r="E109" i="26"/>
  <c r="C109" i="26"/>
  <c r="I108" i="26"/>
  <c r="E108" i="26"/>
  <c r="C108" i="26"/>
  <c r="I107" i="26"/>
  <c r="E107" i="26"/>
  <c r="C107" i="26"/>
  <c r="I106" i="26"/>
  <c r="E106" i="26"/>
  <c r="C106" i="26"/>
  <c r="I105" i="26"/>
  <c r="E105" i="26"/>
  <c r="C105" i="26"/>
  <c r="I104" i="26"/>
  <c r="E104" i="26"/>
  <c r="C104" i="26"/>
  <c r="I101" i="26"/>
  <c r="E101" i="26"/>
  <c r="C101" i="26"/>
  <c r="I100" i="26"/>
  <c r="E100" i="26"/>
  <c r="C100" i="26"/>
  <c r="I99" i="26"/>
  <c r="E99" i="26"/>
  <c r="C99" i="26"/>
  <c r="I98" i="26"/>
  <c r="E98" i="26"/>
  <c r="C98" i="26"/>
  <c r="I97" i="26"/>
  <c r="E97" i="26"/>
  <c r="C97" i="26"/>
  <c r="I96" i="26"/>
  <c r="E96" i="26"/>
  <c r="C96" i="26"/>
  <c r="I95" i="26"/>
  <c r="E95" i="26"/>
  <c r="C95" i="26"/>
  <c r="I94" i="26"/>
  <c r="E94" i="26"/>
  <c r="C94" i="26"/>
  <c r="I93" i="26"/>
  <c r="E93" i="26"/>
  <c r="C93" i="26"/>
  <c r="I92" i="26"/>
  <c r="E92" i="26"/>
  <c r="C92" i="26"/>
  <c r="I91" i="26"/>
  <c r="E91" i="26"/>
  <c r="C91" i="26"/>
  <c r="I88" i="26"/>
  <c r="E88" i="26"/>
  <c r="C88" i="26"/>
  <c r="I87" i="26"/>
  <c r="E87" i="26"/>
  <c r="C87" i="26"/>
  <c r="I86" i="26"/>
  <c r="E86" i="26"/>
  <c r="C86" i="26"/>
  <c r="I85" i="26"/>
  <c r="E85" i="26"/>
  <c r="C85" i="26"/>
  <c r="I84" i="26"/>
  <c r="E84" i="26"/>
  <c r="C84" i="26"/>
  <c r="I83" i="26"/>
  <c r="E83" i="26"/>
  <c r="C83" i="26"/>
  <c r="I82" i="26"/>
  <c r="E82" i="26"/>
  <c r="C82" i="26"/>
  <c r="I81" i="26"/>
  <c r="E81" i="26"/>
  <c r="C81" i="26"/>
  <c r="I80" i="26"/>
  <c r="E80" i="26"/>
  <c r="C80" i="26"/>
  <c r="I79" i="26"/>
  <c r="E79" i="26"/>
  <c r="C79" i="26"/>
  <c r="I78" i="26"/>
  <c r="E78" i="26"/>
  <c r="C78" i="26"/>
  <c r="I77" i="26"/>
  <c r="E77" i="26"/>
  <c r="C77" i="26"/>
  <c r="I76" i="26"/>
  <c r="E76" i="26"/>
  <c r="C76" i="26"/>
  <c r="I75" i="26"/>
  <c r="E75" i="26"/>
  <c r="C75" i="26"/>
  <c r="I74" i="26"/>
  <c r="E74" i="26"/>
  <c r="C74" i="26"/>
  <c r="I73" i="26"/>
  <c r="E73" i="26"/>
  <c r="C73" i="26"/>
  <c r="I72" i="26"/>
  <c r="E72" i="26"/>
  <c r="C72" i="26"/>
  <c r="I71" i="26"/>
  <c r="E71" i="26"/>
  <c r="C71" i="26"/>
  <c r="I70" i="26"/>
  <c r="E70" i="26"/>
  <c r="C70" i="26"/>
  <c r="I69" i="26"/>
  <c r="E69" i="26"/>
  <c r="C69" i="26"/>
  <c r="I68" i="26"/>
  <c r="E68" i="26"/>
  <c r="C68" i="26"/>
  <c r="I67" i="26"/>
  <c r="E67" i="26"/>
  <c r="C67" i="26"/>
  <c r="I66" i="26"/>
  <c r="E66" i="26"/>
  <c r="C66" i="26"/>
  <c r="I65" i="26"/>
  <c r="E65" i="26"/>
  <c r="C65" i="26"/>
  <c r="I64" i="26"/>
  <c r="E64" i="26"/>
  <c r="C64" i="26"/>
  <c r="I63" i="26"/>
  <c r="E63" i="26"/>
  <c r="C63" i="26"/>
  <c r="I62" i="26"/>
  <c r="E62" i="26"/>
  <c r="C62" i="26"/>
  <c r="I61" i="26"/>
  <c r="E61" i="26"/>
  <c r="C61" i="26"/>
  <c r="I60" i="26"/>
  <c r="E60" i="26"/>
  <c r="C60" i="26"/>
  <c r="I59" i="26"/>
  <c r="E59" i="26"/>
  <c r="C59" i="26"/>
  <c r="I58" i="26"/>
  <c r="E58" i="26"/>
  <c r="C58" i="26"/>
  <c r="I57" i="26"/>
  <c r="E57" i="26"/>
  <c r="C57" i="26"/>
  <c r="I54" i="26"/>
  <c r="E54" i="26"/>
  <c r="C54" i="26"/>
  <c r="I53" i="26"/>
  <c r="E53" i="26"/>
  <c r="C53" i="26"/>
  <c r="I52" i="26"/>
  <c r="E52" i="26"/>
  <c r="C52" i="26"/>
  <c r="I51" i="26"/>
  <c r="E51" i="26"/>
  <c r="C51" i="26"/>
  <c r="I50" i="26"/>
  <c r="E50" i="26"/>
  <c r="C50" i="26"/>
  <c r="I49" i="26"/>
  <c r="E49" i="26"/>
  <c r="C49" i="26"/>
  <c r="I48" i="26"/>
  <c r="E48" i="26"/>
  <c r="C48" i="26"/>
  <c r="I47" i="26"/>
  <c r="E47" i="26"/>
  <c r="C47" i="26"/>
  <c r="I46" i="26"/>
  <c r="E46" i="26"/>
  <c r="C46" i="26"/>
  <c r="I45" i="26"/>
  <c r="E45" i="26"/>
  <c r="C45" i="26"/>
  <c r="I44" i="26"/>
  <c r="E44" i="26"/>
  <c r="C44" i="26"/>
  <c r="I43" i="26"/>
  <c r="E43" i="26"/>
  <c r="C43" i="26"/>
  <c r="I42" i="26"/>
  <c r="E42" i="26"/>
  <c r="C42" i="26"/>
  <c r="I39" i="26"/>
  <c r="E39" i="26"/>
  <c r="C39" i="26"/>
  <c r="I38" i="26"/>
  <c r="E38" i="26"/>
  <c r="C38" i="26"/>
  <c r="I37" i="26"/>
  <c r="E37" i="26"/>
  <c r="C37" i="26"/>
  <c r="I36" i="26"/>
  <c r="E36" i="26"/>
  <c r="C36" i="26"/>
  <c r="I35" i="26"/>
  <c r="E35" i="26"/>
  <c r="C35" i="26"/>
  <c r="I34" i="26"/>
  <c r="E34" i="26"/>
  <c r="C34" i="26"/>
  <c r="I33" i="26"/>
  <c r="E33" i="26"/>
  <c r="C33" i="26"/>
  <c r="I32" i="26"/>
  <c r="E32" i="26"/>
  <c r="C32" i="26"/>
  <c r="I31" i="26"/>
  <c r="E31" i="26"/>
  <c r="C31" i="26"/>
  <c r="I30" i="26"/>
  <c r="E30" i="26"/>
  <c r="C30" i="26"/>
  <c r="I29" i="26"/>
  <c r="E29" i="26"/>
  <c r="C29" i="26"/>
  <c r="I28" i="26"/>
  <c r="E28" i="26"/>
  <c r="C28" i="26"/>
  <c r="I27" i="26"/>
  <c r="E27" i="26"/>
  <c r="C27" i="26"/>
  <c r="I26" i="26"/>
  <c r="E26" i="26"/>
  <c r="C26" i="26"/>
  <c r="I23" i="26"/>
  <c r="E23" i="26"/>
  <c r="C23" i="26"/>
  <c r="I22" i="26"/>
  <c r="E22" i="26"/>
  <c r="C22" i="26"/>
  <c r="I21" i="26"/>
  <c r="E21" i="26"/>
  <c r="C21" i="26"/>
  <c r="I20" i="26"/>
  <c r="E20" i="26"/>
  <c r="C20" i="26"/>
  <c r="I19" i="26"/>
  <c r="E19" i="26"/>
  <c r="C19" i="26"/>
  <c r="I18" i="26"/>
  <c r="E18" i="26"/>
  <c r="C18" i="26"/>
  <c r="I17" i="26"/>
  <c r="E17" i="26"/>
  <c r="C17" i="26"/>
  <c r="I16" i="26"/>
  <c r="E16" i="26"/>
  <c r="C16" i="26"/>
  <c r="I15" i="26"/>
  <c r="E15" i="26"/>
  <c r="C15" i="26"/>
  <c r="I14" i="26"/>
  <c r="E14" i="26"/>
  <c r="C14" i="26"/>
  <c r="I13" i="26"/>
  <c r="E13" i="26"/>
  <c r="C13" i="26"/>
  <c r="I12" i="26"/>
  <c r="E12" i="26"/>
  <c r="C12" i="26"/>
  <c r="I11" i="26"/>
  <c r="E11" i="26"/>
  <c r="C11" i="26"/>
  <c r="I10" i="26"/>
  <c r="E10" i="26"/>
  <c r="C10" i="26"/>
  <c r="I9" i="26"/>
  <c r="E9" i="26"/>
  <c r="C9" i="26"/>
  <c r="N223" i="63"/>
  <c r="M223" i="63"/>
  <c r="L223" i="63"/>
  <c r="K223" i="63"/>
  <c r="J223" i="63"/>
  <c r="I223" i="63"/>
  <c r="H223" i="63"/>
  <c r="G223" i="63"/>
  <c r="F223" i="63"/>
  <c r="E223" i="63"/>
  <c r="D223" i="63"/>
  <c r="C223" i="63"/>
  <c r="N222" i="63"/>
  <c r="M222" i="63"/>
  <c r="L222" i="63"/>
  <c r="K222" i="63"/>
  <c r="J222" i="63"/>
  <c r="I222" i="63"/>
  <c r="H222" i="63"/>
  <c r="G222" i="63"/>
  <c r="F222" i="63"/>
  <c r="E222" i="63"/>
  <c r="D222" i="63"/>
  <c r="C222" i="63"/>
  <c r="N221" i="63"/>
  <c r="M221" i="63"/>
  <c r="L221" i="63"/>
  <c r="K221" i="63"/>
  <c r="J221" i="63"/>
  <c r="I221" i="63"/>
  <c r="H221" i="63"/>
  <c r="G221" i="63"/>
  <c r="F221" i="63"/>
  <c r="E221" i="63"/>
  <c r="D221" i="63"/>
  <c r="C221" i="63"/>
  <c r="N220" i="63"/>
  <c r="M220" i="63"/>
  <c r="L220" i="63"/>
  <c r="K220" i="63"/>
  <c r="J220" i="63"/>
  <c r="I220" i="63"/>
  <c r="H220" i="63"/>
  <c r="G220" i="63"/>
  <c r="F220" i="63"/>
  <c r="E220" i="63"/>
  <c r="D220" i="63"/>
  <c r="C220" i="63"/>
  <c r="N219" i="63"/>
  <c r="M219" i="63"/>
  <c r="L219" i="63"/>
  <c r="K219" i="63"/>
  <c r="J219" i="63"/>
  <c r="I219" i="63"/>
  <c r="H219" i="63"/>
  <c r="G219" i="63"/>
  <c r="F219" i="63"/>
  <c r="E219" i="63"/>
  <c r="D219" i="63"/>
  <c r="C219" i="63"/>
  <c r="N218" i="63"/>
  <c r="M218" i="63"/>
  <c r="L218" i="63"/>
  <c r="K218" i="63"/>
  <c r="J218" i="63"/>
  <c r="I218" i="63"/>
  <c r="H218" i="63"/>
  <c r="G218" i="63"/>
  <c r="F218" i="63"/>
  <c r="E218" i="63"/>
  <c r="D218" i="63"/>
  <c r="C218" i="63"/>
  <c r="N217" i="63"/>
  <c r="M217" i="63"/>
  <c r="L217" i="63"/>
  <c r="K217" i="63"/>
  <c r="J217" i="63"/>
  <c r="I217" i="63"/>
  <c r="H217" i="63"/>
  <c r="G217" i="63"/>
  <c r="F217" i="63"/>
  <c r="E217" i="63"/>
  <c r="D217" i="63"/>
  <c r="C217" i="63"/>
  <c r="N216" i="63"/>
  <c r="M216" i="63"/>
  <c r="L216" i="63"/>
  <c r="K216" i="63"/>
  <c r="J216" i="63"/>
  <c r="I216" i="63"/>
  <c r="H216" i="63"/>
  <c r="G216" i="63"/>
  <c r="F216" i="63"/>
  <c r="E216" i="63"/>
  <c r="D216" i="63"/>
  <c r="C216" i="63"/>
  <c r="N215" i="63"/>
  <c r="M215" i="63"/>
  <c r="L215" i="63"/>
  <c r="K215" i="63"/>
  <c r="J215" i="63"/>
  <c r="I215" i="63"/>
  <c r="H215" i="63"/>
  <c r="G215" i="63"/>
  <c r="F215" i="63"/>
  <c r="E215" i="63"/>
  <c r="D215" i="63"/>
  <c r="C215" i="63"/>
  <c r="N214" i="63"/>
  <c r="M214" i="63"/>
  <c r="L214" i="63"/>
  <c r="K214" i="63"/>
  <c r="J214" i="63"/>
  <c r="I214" i="63"/>
  <c r="H214" i="63"/>
  <c r="G214" i="63"/>
  <c r="F214" i="63"/>
  <c r="E214" i="63"/>
  <c r="D214" i="63"/>
  <c r="C214" i="63"/>
  <c r="N213" i="63"/>
  <c r="M213" i="63"/>
  <c r="L213" i="63"/>
  <c r="K213" i="63"/>
  <c r="J213" i="63"/>
  <c r="I213" i="63"/>
  <c r="H213" i="63"/>
  <c r="G213" i="63"/>
  <c r="F213" i="63"/>
  <c r="E213" i="63"/>
  <c r="D213" i="63"/>
  <c r="C213" i="63"/>
  <c r="N212" i="63"/>
  <c r="M212" i="63"/>
  <c r="L212" i="63"/>
  <c r="K212" i="63"/>
  <c r="J212" i="63"/>
  <c r="I212" i="63"/>
  <c r="H212" i="63"/>
  <c r="G212" i="63"/>
  <c r="F212" i="63"/>
  <c r="E212" i="63"/>
  <c r="D212" i="63"/>
  <c r="C212" i="63"/>
  <c r="N211" i="63"/>
  <c r="M211" i="63"/>
  <c r="L211" i="63"/>
  <c r="K211" i="63"/>
  <c r="J211" i="63"/>
  <c r="I211" i="63"/>
  <c r="H211" i="63"/>
  <c r="G211" i="63"/>
  <c r="F211" i="63"/>
  <c r="E211" i="63"/>
  <c r="D211" i="63"/>
  <c r="C211" i="63"/>
  <c r="N210" i="63"/>
  <c r="M210" i="63"/>
  <c r="L210" i="63"/>
  <c r="K210" i="63"/>
  <c r="J210" i="63"/>
  <c r="I210" i="63"/>
  <c r="H210" i="63"/>
  <c r="G210" i="63"/>
  <c r="F210" i="63"/>
  <c r="E210" i="63"/>
  <c r="D210" i="63"/>
  <c r="C210" i="63"/>
  <c r="N209" i="63"/>
  <c r="M209" i="63"/>
  <c r="L209" i="63"/>
  <c r="K209" i="63"/>
  <c r="J209" i="63"/>
  <c r="I209" i="63"/>
  <c r="H209" i="63"/>
  <c r="G209" i="63"/>
  <c r="F209" i="63"/>
  <c r="E209" i="63"/>
  <c r="D209" i="63"/>
  <c r="C209" i="63"/>
  <c r="N208" i="63"/>
  <c r="M208" i="63"/>
  <c r="L208" i="63"/>
  <c r="K208" i="63"/>
  <c r="J208" i="63"/>
  <c r="I208" i="63"/>
  <c r="H208" i="63"/>
  <c r="G208" i="63"/>
  <c r="F208" i="63"/>
  <c r="E208" i="63"/>
  <c r="D208" i="63"/>
  <c r="C208" i="63"/>
  <c r="N205" i="63"/>
  <c r="M205" i="63"/>
  <c r="L205" i="63"/>
  <c r="K205" i="63"/>
  <c r="J205" i="63"/>
  <c r="I205" i="63"/>
  <c r="H205" i="63"/>
  <c r="G205" i="63"/>
  <c r="F205" i="63"/>
  <c r="E205" i="63"/>
  <c r="D205" i="63"/>
  <c r="C205" i="63"/>
  <c r="N204" i="63"/>
  <c r="M204" i="63"/>
  <c r="L204" i="63"/>
  <c r="K204" i="63"/>
  <c r="J204" i="63"/>
  <c r="I204" i="63"/>
  <c r="H204" i="63"/>
  <c r="G204" i="63"/>
  <c r="F204" i="63"/>
  <c r="E204" i="63"/>
  <c r="D204" i="63"/>
  <c r="C204" i="63"/>
  <c r="N203" i="63"/>
  <c r="M203" i="63"/>
  <c r="L203" i="63"/>
  <c r="K203" i="63"/>
  <c r="J203" i="63"/>
  <c r="I203" i="63"/>
  <c r="H203" i="63"/>
  <c r="G203" i="63"/>
  <c r="F203" i="63"/>
  <c r="E203" i="63"/>
  <c r="D203" i="63"/>
  <c r="C203" i="63"/>
  <c r="N202" i="63"/>
  <c r="M202" i="63"/>
  <c r="L202" i="63"/>
  <c r="K202" i="63"/>
  <c r="J202" i="63"/>
  <c r="I202" i="63"/>
  <c r="H202" i="63"/>
  <c r="G202" i="63"/>
  <c r="F202" i="63"/>
  <c r="E202" i="63"/>
  <c r="D202" i="63"/>
  <c r="C202" i="63"/>
  <c r="N201" i="63"/>
  <c r="M201" i="63"/>
  <c r="L201" i="63"/>
  <c r="K201" i="63"/>
  <c r="J201" i="63"/>
  <c r="I201" i="63"/>
  <c r="H201" i="63"/>
  <c r="G201" i="63"/>
  <c r="F201" i="63"/>
  <c r="E201" i="63"/>
  <c r="D201" i="63"/>
  <c r="C201" i="63"/>
  <c r="N200" i="63"/>
  <c r="M200" i="63"/>
  <c r="L200" i="63"/>
  <c r="K200" i="63"/>
  <c r="J200" i="63"/>
  <c r="I200" i="63"/>
  <c r="H200" i="63"/>
  <c r="G200" i="63"/>
  <c r="F200" i="63"/>
  <c r="E200" i="63"/>
  <c r="D200" i="63"/>
  <c r="C200" i="63"/>
  <c r="N199" i="63"/>
  <c r="M199" i="63"/>
  <c r="L199" i="63"/>
  <c r="K199" i="63"/>
  <c r="J199" i="63"/>
  <c r="I199" i="63"/>
  <c r="H199" i="63"/>
  <c r="G199" i="63"/>
  <c r="F199" i="63"/>
  <c r="E199" i="63"/>
  <c r="D199" i="63"/>
  <c r="C199" i="63"/>
  <c r="N189" i="63"/>
  <c r="M189" i="63"/>
  <c r="L189" i="63"/>
  <c r="K189" i="63"/>
  <c r="J189" i="63"/>
  <c r="I189" i="63"/>
  <c r="H189" i="63"/>
  <c r="G189" i="63"/>
  <c r="F189" i="63"/>
  <c r="E189" i="63"/>
  <c r="D189" i="63"/>
  <c r="C189" i="63"/>
  <c r="N186" i="63"/>
  <c r="M186" i="63"/>
  <c r="L186" i="63"/>
  <c r="K186" i="63"/>
  <c r="J186" i="63"/>
  <c r="I186" i="63"/>
  <c r="H186" i="63"/>
  <c r="G186" i="63"/>
  <c r="F186" i="63"/>
  <c r="E186" i="63"/>
  <c r="D186" i="63"/>
  <c r="C186" i="63"/>
  <c r="N185" i="63"/>
  <c r="M185" i="63"/>
  <c r="L185" i="63"/>
  <c r="K185" i="63"/>
  <c r="J185" i="63"/>
  <c r="I185" i="63"/>
  <c r="H185" i="63"/>
  <c r="G185" i="63"/>
  <c r="F185" i="63"/>
  <c r="E185" i="63"/>
  <c r="D185" i="63"/>
  <c r="C185" i="63"/>
  <c r="N184" i="63"/>
  <c r="M184" i="63"/>
  <c r="L184" i="63"/>
  <c r="K184" i="63"/>
  <c r="J184" i="63"/>
  <c r="I184" i="63"/>
  <c r="H184" i="63"/>
  <c r="G184" i="63"/>
  <c r="F184" i="63"/>
  <c r="E184" i="63"/>
  <c r="D184" i="63"/>
  <c r="C184" i="63"/>
  <c r="N183" i="63"/>
  <c r="M183" i="63"/>
  <c r="L183" i="63"/>
  <c r="K183" i="63"/>
  <c r="J183" i="63"/>
  <c r="I183" i="63"/>
  <c r="H183" i="63"/>
  <c r="G183" i="63"/>
  <c r="F183" i="63"/>
  <c r="E183" i="63"/>
  <c r="D183" i="63"/>
  <c r="C183" i="63"/>
  <c r="N182" i="63"/>
  <c r="M182" i="63"/>
  <c r="L182" i="63"/>
  <c r="K182" i="63"/>
  <c r="J182" i="63"/>
  <c r="I182" i="63"/>
  <c r="H182" i="63"/>
  <c r="G182" i="63"/>
  <c r="F182" i="63"/>
  <c r="E182" i="63"/>
  <c r="D182" i="63"/>
  <c r="C182" i="63"/>
  <c r="N181" i="63"/>
  <c r="M181" i="63"/>
  <c r="L181" i="63"/>
  <c r="K181" i="63"/>
  <c r="J181" i="63"/>
  <c r="I181" i="63"/>
  <c r="H181" i="63"/>
  <c r="G181" i="63"/>
  <c r="F181" i="63"/>
  <c r="E181" i="63"/>
  <c r="D181" i="63"/>
  <c r="C181" i="63"/>
  <c r="N180" i="63"/>
  <c r="M180" i="63"/>
  <c r="L180" i="63"/>
  <c r="K180" i="63"/>
  <c r="J180" i="63"/>
  <c r="I180" i="63"/>
  <c r="H180" i="63"/>
  <c r="G180" i="63"/>
  <c r="F180" i="63"/>
  <c r="E180" i="63"/>
  <c r="D180" i="63"/>
  <c r="C180" i="63"/>
  <c r="N177" i="63"/>
  <c r="M177" i="63"/>
  <c r="L177" i="63"/>
  <c r="K177" i="63"/>
  <c r="J177" i="63"/>
  <c r="I177" i="63"/>
  <c r="H177" i="63"/>
  <c r="G177" i="63"/>
  <c r="F177" i="63"/>
  <c r="E177" i="63"/>
  <c r="D177" i="63"/>
  <c r="C177" i="63"/>
  <c r="N176" i="63"/>
  <c r="M176" i="63"/>
  <c r="L176" i="63"/>
  <c r="K176" i="63"/>
  <c r="J176" i="63"/>
  <c r="I176" i="63"/>
  <c r="H176" i="63"/>
  <c r="G176" i="63"/>
  <c r="F176" i="63"/>
  <c r="E176" i="63"/>
  <c r="D176" i="63"/>
  <c r="C176" i="63"/>
  <c r="N175" i="63"/>
  <c r="M175" i="63"/>
  <c r="L175" i="63"/>
  <c r="K175" i="63"/>
  <c r="J175" i="63"/>
  <c r="I175" i="63"/>
  <c r="H175" i="63"/>
  <c r="G175" i="63"/>
  <c r="F175" i="63"/>
  <c r="E175" i="63"/>
  <c r="D175" i="63"/>
  <c r="C175" i="63"/>
  <c r="N174" i="63"/>
  <c r="M174" i="63"/>
  <c r="L174" i="63"/>
  <c r="K174" i="63"/>
  <c r="J174" i="63"/>
  <c r="I174" i="63"/>
  <c r="H174" i="63"/>
  <c r="G174" i="63"/>
  <c r="F174" i="63"/>
  <c r="E174" i="63"/>
  <c r="D174" i="63"/>
  <c r="C174" i="63"/>
  <c r="N173" i="63"/>
  <c r="M173" i="63"/>
  <c r="L173" i="63"/>
  <c r="K173" i="63"/>
  <c r="J173" i="63"/>
  <c r="I173" i="63"/>
  <c r="H173" i="63"/>
  <c r="G173" i="63"/>
  <c r="F173" i="63"/>
  <c r="E173" i="63"/>
  <c r="D173" i="63"/>
  <c r="C173" i="63"/>
  <c r="N172" i="63"/>
  <c r="M172" i="63"/>
  <c r="L172" i="63"/>
  <c r="K172" i="63"/>
  <c r="J172" i="63"/>
  <c r="I172" i="63"/>
  <c r="H172" i="63"/>
  <c r="G172" i="63"/>
  <c r="F172" i="63"/>
  <c r="E172" i="63"/>
  <c r="D172" i="63"/>
  <c r="C172" i="63"/>
  <c r="N171" i="63"/>
  <c r="M171" i="63"/>
  <c r="L171" i="63"/>
  <c r="K171" i="63"/>
  <c r="J171" i="63"/>
  <c r="I171" i="63"/>
  <c r="H171" i="63"/>
  <c r="G171" i="63"/>
  <c r="F171" i="63"/>
  <c r="E171" i="63"/>
  <c r="D171" i="63"/>
  <c r="C171" i="63"/>
  <c r="N168" i="63"/>
  <c r="M168" i="63"/>
  <c r="L168" i="63"/>
  <c r="K168" i="63"/>
  <c r="J168" i="63"/>
  <c r="I168" i="63"/>
  <c r="H168" i="63"/>
  <c r="G168" i="63"/>
  <c r="F168" i="63"/>
  <c r="E168" i="63"/>
  <c r="D168" i="63"/>
  <c r="C168" i="63"/>
  <c r="N167" i="63"/>
  <c r="M167" i="63"/>
  <c r="L167" i="63"/>
  <c r="K167" i="63"/>
  <c r="J167" i="63"/>
  <c r="I167" i="63"/>
  <c r="H167" i="63"/>
  <c r="G167" i="63"/>
  <c r="F167" i="63"/>
  <c r="E167" i="63"/>
  <c r="D167" i="63"/>
  <c r="C167" i="63"/>
  <c r="N166" i="63"/>
  <c r="M166" i="63"/>
  <c r="L166" i="63"/>
  <c r="K166" i="63"/>
  <c r="J166" i="63"/>
  <c r="I166" i="63"/>
  <c r="H166" i="63"/>
  <c r="G166" i="63"/>
  <c r="F166" i="63"/>
  <c r="E166" i="63"/>
  <c r="D166" i="63"/>
  <c r="C166" i="63"/>
  <c r="N165" i="63"/>
  <c r="M165" i="63"/>
  <c r="L165" i="63"/>
  <c r="K165" i="63"/>
  <c r="J165" i="63"/>
  <c r="I165" i="63"/>
  <c r="H165" i="63"/>
  <c r="G165" i="63"/>
  <c r="F165" i="63"/>
  <c r="E165" i="63"/>
  <c r="D165" i="63"/>
  <c r="C165" i="63"/>
  <c r="N164" i="63"/>
  <c r="M164" i="63"/>
  <c r="L164" i="63"/>
  <c r="K164" i="63"/>
  <c r="J164" i="63"/>
  <c r="I164" i="63"/>
  <c r="H164" i="63"/>
  <c r="G164" i="63"/>
  <c r="F164" i="63"/>
  <c r="E164" i="63"/>
  <c r="D164" i="63"/>
  <c r="C164" i="63"/>
  <c r="N163" i="63"/>
  <c r="M163" i="63"/>
  <c r="L163" i="63"/>
  <c r="K163" i="63"/>
  <c r="J163" i="63"/>
  <c r="I163" i="63"/>
  <c r="H163" i="63"/>
  <c r="G163" i="63"/>
  <c r="F163" i="63"/>
  <c r="E163" i="63"/>
  <c r="D163" i="63"/>
  <c r="C163" i="63"/>
  <c r="N162" i="63"/>
  <c r="M162" i="63"/>
  <c r="L162" i="63"/>
  <c r="K162" i="63"/>
  <c r="J162" i="63"/>
  <c r="I162" i="63"/>
  <c r="H162" i="63"/>
  <c r="G162" i="63"/>
  <c r="F162" i="63"/>
  <c r="E162" i="63"/>
  <c r="D162" i="63"/>
  <c r="C162" i="63"/>
  <c r="N159" i="63"/>
  <c r="M159" i="63"/>
  <c r="L159" i="63"/>
  <c r="K159" i="63"/>
  <c r="J159" i="63"/>
  <c r="I159" i="63"/>
  <c r="H159" i="63"/>
  <c r="G159" i="63"/>
  <c r="F159" i="63"/>
  <c r="E159" i="63"/>
  <c r="D159" i="63"/>
  <c r="C159" i="63"/>
  <c r="N158" i="63"/>
  <c r="M158" i="63"/>
  <c r="L158" i="63"/>
  <c r="K158" i="63"/>
  <c r="J158" i="63"/>
  <c r="I158" i="63"/>
  <c r="H158" i="63"/>
  <c r="G158" i="63"/>
  <c r="F158" i="63"/>
  <c r="E158" i="63"/>
  <c r="D158" i="63"/>
  <c r="C158" i="63"/>
  <c r="N157" i="63"/>
  <c r="M157" i="63"/>
  <c r="L157" i="63"/>
  <c r="K157" i="63"/>
  <c r="J157" i="63"/>
  <c r="I157" i="63"/>
  <c r="H157" i="63"/>
  <c r="G157" i="63"/>
  <c r="F157" i="63"/>
  <c r="E157" i="63"/>
  <c r="D157" i="63"/>
  <c r="C157" i="63"/>
  <c r="N156" i="63"/>
  <c r="M156" i="63"/>
  <c r="L156" i="63"/>
  <c r="K156" i="63"/>
  <c r="J156" i="63"/>
  <c r="I156" i="63"/>
  <c r="H156" i="63"/>
  <c r="G156" i="63"/>
  <c r="F156" i="63"/>
  <c r="E156" i="63"/>
  <c r="D156" i="63"/>
  <c r="C156" i="63"/>
  <c r="N155" i="63"/>
  <c r="M155" i="63"/>
  <c r="L155" i="63"/>
  <c r="K155" i="63"/>
  <c r="J155" i="63"/>
  <c r="I155" i="63"/>
  <c r="H155" i="63"/>
  <c r="G155" i="63"/>
  <c r="F155" i="63"/>
  <c r="E155" i="63"/>
  <c r="D155" i="63"/>
  <c r="C155" i="63"/>
  <c r="N154" i="63"/>
  <c r="M154" i="63"/>
  <c r="L154" i="63"/>
  <c r="K154" i="63"/>
  <c r="J154" i="63"/>
  <c r="I154" i="63"/>
  <c r="H154" i="63"/>
  <c r="G154" i="63"/>
  <c r="F154" i="63"/>
  <c r="E154" i="63"/>
  <c r="D154" i="63"/>
  <c r="C154" i="63"/>
  <c r="N153" i="63"/>
  <c r="M153" i="63"/>
  <c r="L153" i="63"/>
  <c r="K153" i="63"/>
  <c r="J153" i="63"/>
  <c r="I153" i="63"/>
  <c r="H153" i="63"/>
  <c r="G153" i="63"/>
  <c r="F153" i="63"/>
  <c r="E153" i="63"/>
  <c r="D153" i="63"/>
  <c r="C153" i="63"/>
  <c r="N152" i="63"/>
  <c r="M152" i="63"/>
  <c r="L152" i="63"/>
  <c r="K152" i="63"/>
  <c r="J152" i="63"/>
  <c r="I152" i="63"/>
  <c r="H152" i="63"/>
  <c r="G152" i="63"/>
  <c r="F152" i="63"/>
  <c r="E152" i="63"/>
  <c r="D152" i="63"/>
  <c r="C152" i="63"/>
  <c r="N151" i="63"/>
  <c r="M151" i="63"/>
  <c r="L151" i="63"/>
  <c r="K151" i="63"/>
  <c r="J151" i="63"/>
  <c r="I151" i="63"/>
  <c r="H151" i="63"/>
  <c r="G151" i="63"/>
  <c r="F151" i="63"/>
  <c r="E151" i="63"/>
  <c r="D151" i="63"/>
  <c r="C151" i="63"/>
  <c r="N150" i="63"/>
  <c r="M150" i="63"/>
  <c r="L150" i="63"/>
  <c r="K150" i="63"/>
  <c r="J150" i="63"/>
  <c r="I150" i="63"/>
  <c r="H150" i="63"/>
  <c r="G150" i="63"/>
  <c r="F150" i="63"/>
  <c r="E150" i="63"/>
  <c r="D150" i="63"/>
  <c r="C150" i="63"/>
  <c r="N147" i="63"/>
  <c r="M147" i="63"/>
  <c r="L147" i="63"/>
  <c r="K147" i="63"/>
  <c r="J147" i="63"/>
  <c r="I147" i="63"/>
  <c r="H147" i="63"/>
  <c r="G147" i="63"/>
  <c r="F147" i="63"/>
  <c r="E147" i="63"/>
  <c r="D147" i="63"/>
  <c r="C147" i="63"/>
  <c r="N146" i="63"/>
  <c r="M146" i="63"/>
  <c r="L146" i="63"/>
  <c r="K146" i="63"/>
  <c r="J146" i="63"/>
  <c r="I146" i="63"/>
  <c r="H146" i="63"/>
  <c r="G146" i="63"/>
  <c r="F146" i="63"/>
  <c r="E146" i="63"/>
  <c r="D146" i="63"/>
  <c r="C146" i="63"/>
  <c r="N145" i="63"/>
  <c r="M145" i="63"/>
  <c r="L145" i="63"/>
  <c r="K145" i="63"/>
  <c r="J145" i="63"/>
  <c r="I145" i="63"/>
  <c r="H145" i="63"/>
  <c r="G145" i="63"/>
  <c r="F145" i="63"/>
  <c r="E145" i="63"/>
  <c r="D145" i="63"/>
  <c r="C145" i="63"/>
  <c r="N144" i="63"/>
  <c r="M144" i="63"/>
  <c r="L144" i="63"/>
  <c r="K144" i="63"/>
  <c r="J144" i="63"/>
  <c r="I144" i="63"/>
  <c r="H144" i="63"/>
  <c r="G144" i="63"/>
  <c r="F144" i="63"/>
  <c r="E144" i="63"/>
  <c r="D144" i="63"/>
  <c r="C144" i="63"/>
  <c r="N143" i="63"/>
  <c r="M143" i="63"/>
  <c r="L143" i="63"/>
  <c r="K143" i="63"/>
  <c r="J143" i="63"/>
  <c r="I143" i="63"/>
  <c r="H143" i="63"/>
  <c r="G143" i="63"/>
  <c r="F143" i="63"/>
  <c r="E143" i="63"/>
  <c r="D143" i="63"/>
  <c r="C143" i="63"/>
  <c r="N142" i="63"/>
  <c r="M142" i="63"/>
  <c r="L142" i="63"/>
  <c r="K142" i="63"/>
  <c r="J142" i="63"/>
  <c r="I142" i="63"/>
  <c r="H142" i="63"/>
  <c r="G142" i="63"/>
  <c r="F142" i="63"/>
  <c r="E142" i="63"/>
  <c r="D142" i="63"/>
  <c r="C142" i="63"/>
  <c r="N141" i="63"/>
  <c r="M141" i="63"/>
  <c r="L141" i="63"/>
  <c r="K141" i="63"/>
  <c r="J141" i="63"/>
  <c r="I141" i="63"/>
  <c r="H141" i="63"/>
  <c r="G141" i="63"/>
  <c r="F141" i="63"/>
  <c r="E141" i="63"/>
  <c r="D141" i="63"/>
  <c r="C141" i="63"/>
  <c r="N140" i="63"/>
  <c r="M140" i="63"/>
  <c r="L140" i="63"/>
  <c r="K140" i="63"/>
  <c r="J140" i="63"/>
  <c r="I140" i="63"/>
  <c r="H140" i="63"/>
  <c r="G140" i="63"/>
  <c r="F140" i="63"/>
  <c r="E140" i="63"/>
  <c r="D140" i="63"/>
  <c r="C140" i="63"/>
  <c r="N139" i="63"/>
  <c r="M139" i="63"/>
  <c r="L139" i="63"/>
  <c r="K139" i="63"/>
  <c r="J139" i="63"/>
  <c r="I139" i="63"/>
  <c r="H139" i="63"/>
  <c r="G139" i="63"/>
  <c r="F139" i="63"/>
  <c r="E139" i="63"/>
  <c r="D139" i="63"/>
  <c r="C139" i="63"/>
  <c r="N138" i="63"/>
  <c r="M138" i="63"/>
  <c r="L138" i="63"/>
  <c r="K138" i="63"/>
  <c r="J138" i="63"/>
  <c r="I138" i="63"/>
  <c r="H138" i="63"/>
  <c r="G138" i="63"/>
  <c r="F138" i="63"/>
  <c r="E138" i="63"/>
  <c r="D138" i="63"/>
  <c r="C138" i="63"/>
  <c r="N137" i="63"/>
  <c r="M137" i="63"/>
  <c r="L137" i="63"/>
  <c r="K137" i="63"/>
  <c r="J137" i="63"/>
  <c r="I137" i="63"/>
  <c r="H137" i="63"/>
  <c r="G137" i="63"/>
  <c r="F137" i="63"/>
  <c r="E137" i="63"/>
  <c r="D137" i="63"/>
  <c r="C137" i="63"/>
  <c r="N134" i="63"/>
  <c r="M134" i="63"/>
  <c r="L134" i="63"/>
  <c r="K134" i="63"/>
  <c r="J134" i="63"/>
  <c r="I134" i="63"/>
  <c r="H134" i="63"/>
  <c r="G134" i="63"/>
  <c r="F134" i="63"/>
  <c r="E134" i="63"/>
  <c r="D134" i="63"/>
  <c r="C134" i="63"/>
  <c r="N133" i="63"/>
  <c r="M133" i="63"/>
  <c r="L133" i="63"/>
  <c r="K133" i="63"/>
  <c r="J133" i="63"/>
  <c r="I133" i="63"/>
  <c r="H133" i="63"/>
  <c r="G133" i="63"/>
  <c r="F133" i="63"/>
  <c r="E133" i="63"/>
  <c r="D133" i="63"/>
  <c r="C133" i="63"/>
  <c r="N132" i="63"/>
  <c r="M132" i="63"/>
  <c r="L132" i="63"/>
  <c r="K132" i="63"/>
  <c r="J132" i="63"/>
  <c r="I132" i="63"/>
  <c r="H132" i="63"/>
  <c r="G132" i="63"/>
  <c r="F132" i="63"/>
  <c r="E132" i="63"/>
  <c r="D132" i="63"/>
  <c r="C132" i="63"/>
  <c r="N131" i="63"/>
  <c r="M131" i="63"/>
  <c r="L131" i="63"/>
  <c r="K131" i="63"/>
  <c r="J131" i="63"/>
  <c r="I131" i="63"/>
  <c r="H131" i="63"/>
  <c r="G131" i="63"/>
  <c r="F131" i="63"/>
  <c r="E131" i="63"/>
  <c r="D131" i="63"/>
  <c r="C131" i="63"/>
  <c r="N130" i="63"/>
  <c r="M130" i="63"/>
  <c r="L130" i="63"/>
  <c r="K130" i="63"/>
  <c r="J130" i="63"/>
  <c r="I130" i="63"/>
  <c r="H130" i="63"/>
  <c r="G130" i="63"/>
  <c r="F130" i="63"/>
  <c r="E130" i="63"/>
  <c r="D130" i="63"/>
  <c r="C130" i="63"/>
  <c r="N127" i="63"/>
  <c r="M127" i="63"/>
  <c r="L127" i="63"/>
  <c r="K127" i="63"/>
  <c r="J127" i="63"/>
  <c r="I127" i="63"/>
  <c r="H127" i="63"/>
  <c r="G127" i="63"/>
  <c r="F127" i="63"/>
  <c r="E127" i="63"/>
  <c r="D127" i="63"/>
  <c r="C127" i="63"/>
  <c r="N126" i="63"/>
  <c r="M126" i="63"/>
  <c r="L126" i="63"/>
  <c r="K126" i="63"/>
  <c r="J126" i="63"/>
  <c r="I126" i="63"/>
  <c r="H126" i="63"/>
  <c r="G126" i="63"/>
  <c r="F126" i="63"/>
  <c r="E126" i="63"/>
  <c r="D126" i="63"/>
  <c r="C126" i="63"/>
  <c r="N125" i="63"/>
  <c r="M125" i="63"/>
  <c r="L125" i="63"/>
  <c r="K125" i="63"/>
  <c r="J125" i="63"/>
  <c r="I125" i="63"/>
  <c r="H125" i="63"/>
  <c r="G125" i="63"/>
  <c r="F125" i="63"/>
  <c r="E125" i="63"/>
  <c r="D125" i="63"/>
  <c r="C125" i="63"/>
  <c r="N124" i="63"/>
  <c r="M124" i="63"/>
  <c r="L124" i="63"/>
  <c r="K124" i="63"/>
  <c r="J124" i="63"/>
  <c r="I124" i="63"/>
  <c r="H124" i="63"/>
  <c r="G124" i="63"/>
  <c r="F124" i="63"/>
  <c r="E124" i="63"/>
  <c r="D124" i="63"/>
  <c r="C124" i="63"/>
  <c r="N123" i="63"/>
  <c r="M123" i="63"/>
  <c r="L123" i="63"/>
  <c r="K123" i="63"/>
  <c r="J123" i="63"/>
  <c r="I123" i="63"/>
  <c r="H123" i="63"/>
  <c r="G123" i="63"/>
  <c r="F123" i="63"/>
  <c r="E123" i="63"/>
  <c r="D123" i="63"/>
  <c r="C123" i="63"/>
  <c r="N122" i="63"/>
  <c r="M122" i="63"/>
  <c r="L122" i="63"/>
  <c r="K122" i="63"/>
  <c r="J122" i="63"/>
  <c r="I122" i="63"/>
  <c r="H122" i="63"/>
  <c r="G122" i="63"/>
  <c r="F122" i="63"/>
  <c r="E122" i="63"/>
  <c r="D122" i="63"/>
  <c r="C122" i="63"/>
  <c r="N121" i="63"/>
  <c r="M121" i="63"/>
  <c r="L121" i="63"/>
  <c r="K121" i="63"/>
  <c r="J121" i="63"/>
  <c r="I121" i="63"/>
  <c r="H121" i="63"/>
  <c r="G121" i="63"/>
  <c r="F121" i="63"/>
  <c r="E121" i="63"/>
  <c r="D121" i="63"/>
  <c r="C121" i="63"/>
  <c r="N120" i="63"/>
  <c r="M120" i="63"/>
  <c r="L120" i="63"/>
  <c r="K120" i="63"/>
  <c r="J120" i="63"/>
  <c r="I120" i="63"/>
  <c r="H120" i="63"/>
  <c r="G120" i="63"/>
  <c r="F120" i="63"/>
  <c r="E120" i="63"/>
  <c r="D120" i="63"/>
  <c r="C120" i="63"/>
  <c r="N119" i="63"/>
  <c r="M119" i="63"/>
  <c r="L119" i="63"/>
  <c r="K119" i="63"/>
  <c r="J119" i="63"/>
  <c r="I119" i="63"/>
  <c r="H119" i="63"/>
  <c r="G119" i="63"/>
  <c r="F119" i="63"/>
  <c r="E119" i="63"/>
  <c r="D119" i="63"/>
  <c r="C119" i="63"/>
  <c r="N118" i="63"/>
  <c r="M118" i="63"/>
  <c r="L118" i="63"/>
  <c r="K118" i="63"/>
  <c r="J118" i="63"/>
  <c r="I118" i="63"/>
  <c r="H118" i="63"/>
  <c r="G118" i="63"/>
  <c r="F118" i="63"/>
  <c r="E118" i="63"/>
  <c r="D118" i="63"/>
  <c r="C118" i="63"/>
  <c r="N117" i="63"/>
  <c r="M117" i="63"/>
  <c r="L117" i="63"/>
  <c r="K117" i="63"/>
  <c r="J117" i="63"/>
  <c r="I117" i="63"/>
  <c r="H117" i="63"/>
  <c r="G117" i="63"/>
  <c r="F117" i="63"/>
  <c r="E117" i="63"/>
  <c r="D117" i="63"/>
  <c r="C117" i="63"/>
  <c r="N114" i="63"/>
  <c r="M114" i="63"/>
  <c r="L114" i="63"/>
  <c r="K114" i="63"/>
  <c r="J114" i="63"/>
  <c r="I114" i="63"/>
  <c r="H114" i="63"/>
  <c r="G114" i="63"/>
  <c r="F114" i="63"/>
  <c r="E114" i="63"/>
  <c r="D114" i="63"/>
  <c r="C114" i="63"/>
  <c r="N113" i="63"/>
  <c r="M113" i="63"/>
  <c r="L113" i="63"/>
  <c r="K113" i="63"/>
  <c r="J113" i="63"/>
  <c r="I113" i="63"/>
  <c r="H113" i="63"/>
  <c r="G113" i="63"/>
  <c r="F113" i="63"/>
  <c r="E113" i="63"/>
  <c r="D113" i="63"/>
  <c r="C113" i="63"/>
  <c r="N112" i="63"/>
  <c r="M112" i="63"/>
  <c r="L112" i="63"/>
  <c r="K112" i="63"/>
  <c r="J112" i="63"/>
  <c r="I112" i="63"/>
  <c r="H112" i="63"/>
  <c r="G112" i="63"/>
  <c r="F112" i="63"/>
  <c r="E112" i="63"/>
  <c r="D112" i="63"/>
  <c r="C112" i="63"/>
  <c r="N111" i="63"/>
  <c r="M111" i="63"/>
  <c r="L111" i="63"/>
  <c r="K111" i="63"/>
  <c r="J111" i="63"/>
  <c r="I111" i="63"/>
  <c r="H111" i="63"/>
  <c r="G111" i="63"/>
  <c r="F111" i="63"/>
  <c r="E111" i="63"/>
  <c r="D111" i="63"/>
  <c r="C111" i="63"/>
  <c r="N110" i="63"/>
  <c r="M110" i="63"/>
  <c r="L110" i="63"/>
  <c r="K110" i="63"/>
  <c r="J110" i="63"/>
  <c r="I110" i="63"/>
  <c r="H110" i="63"/>
  <c r="G110" i="63"/>
  <c r="F110" i="63"/>
  <c r="E110" i="63"/>
  <c r="D110" i="63"/>
  <c r="C110" i="63"/>
  <c r="N109" i="63"/>
  <c r="M109" i="63"/>
  <c r="L109" i="63"/>
  <c r="K109" i="63"/>
  <c r="J109" i="63"/>
  <c r="I109" i="63"/>
  <c r="H109" i="63"/>
  <c r="G109" i="63"/>
  <c r="F109" i="63"/>
  <c r="E109" i="63"/>
  <c r="D109" i="63"/>
  <c r="C109" i="63"/>
  <c r="N108" i="63"/>
  <c r="M108" i="63"/>
  <c r="L108" i="63"/>
  <c r="K108" i="63"/>
  <c r="J108" i="63"/>
  <c r="I108" i="63"/>
  <c r="H108" i="63"/>
  <c r="G108" i="63"/>
  <c r="F108" i="63"/>
  <c r="E108" i="63"/>
  <c r="D108" i="63"/>
  <c r="C108" i="63"/>
  <c r="N107" i="63"/>
  <c r="M107" i="63"/>
  <c r="L107" i="63"/>
  <c r="K107" i="63"/>
  <c r="J107" i="63"/>
  <c r="I107" i="63"/>
  <c r="H107" i="63"/>
  <c r="G107" i="63"/>
  <c r="F107" i="63"/>
  <c r="E107" i="63"/>
  <c r="D107" i="63"/>
  <c r="C107" i="63"/>
  <c r="N106" i="63"/>
  <c r="M106" i="63"/>
  <c r="L106" i="63"/>
  <c r="K106" i="63"/>
  <c r="J106" i="63"/>
  <c r="I106" i="63"/>
  <c r="H106" i="63"/>
  <c r="G106" i="63"/>
  <c r="F106" i="63"/>
  <c r="E106" i="63"/>
  <c r="D106" i="63"/>
  <c r="C106" i="63"/>
  <c r="N105" i="63"/>
  <c r="M105" i="63"/>
  <c r="L105" i="63"/>
  <c r="K105" i="63"/>
  <c r="J105" i="63"/>
  <c r="I105" i="63"/>
  <c r="H105" i="63"/>
  <c r="G105" i="63"/>
  <c r="F105" i="63"/>
  <c r="E105" i="63"/>
  <c r="D105" i="63"/>
  <c r="C105" i="63"/>
  <c r="N104" i="63"/>
  <c r="M104" i="63"/>
  <c r="L104" i="63"/>
  <c r="K104" i="63"/>
  <c r="J104" i="63"/>
  <c r="I104" i="63"/>
  <c r="H104" i="63"/>
  <c r="G104" i="63"/>
  <c r="F104" i="63"/>
  <c r="E104" i="63"/>
  <c r="D104" i="63"/>
  <c r="C104" i="63"/>
  <c r="N101" i="63"/>
  <c r="M101" i="63"/>
  <c r="L101" i="63"/>
  <c r="K101" i="63"/>
  <c r="J101" i="63"/>
  <c r="I101" i="63"/>
  <c r="H101" i="63"/>
  <c r="G101" i="63"/>
  <c r="F101" i="63"/>
  <c r="E101" i="63"/>
  <c r="D101" i="63"/>
  <c r="C101" i="63"/>
  <c r="N100" i="63"/>
  <c r="M100" i="63"/>
  <c r="L100" i="63"/>
  <c r="K100" i="63"/>
  <c r="J100" i="63"/>
  <c r="I100" i="63"/>
  <c r="H100" i="63"/>
  <c r="G100" i="63"/>
  <c r="F100" i="63"/>
  <c r="E100" i="63"/>
  <c r="D100" i="63"/>
  <c r="C100" i="63"/>
  <c r="N99" i="63"/>
  <c r="M99" i="63"/>
  <c r="L99" i="63"/>
  <c r="K99" i="63"/>
  <c r="J99" i="63"/>
  <c r="I99" i="63"/>
  <c r="H99" i="63"/>
  <c r="G99" i="63"/>
  <c r="F99" i="63"/>
  <c r="E99" i="63"/>
  <c r="D99" i="63"/>
  <c r="C99" i="63"/>
  <c r="N98" i="63"/>
  <c r="M98" i="63"/>
  <c r="L98" i="63"/>
  <c r="K98" i="63"/>
  <c r="J98" i="63"/>
  <c r="I98" i="63"/>
  <c r="H98" i="63"/>
  <c r="G98" i="63"/>
  <c r="F98" i="63"/>
  <c r="E98" i="63"/>
  <c r="D98" i="63"/>
  <c r="C98" i="63"/>
  <c r="N97" i="63"/>
  <c r="M97" i="63"/>
  <c r="L97" i="63"/>
  <c r="K97" i="63"/>
  <c r="J97" i="63"/>
  <c r="I97" i="63"/>
  <c r="H97" i="63"/>
  <c r="G97" i="63"/>
  <c r="F97" i="63"/>
  <c r="E97" i="63"/>
  <c r="D97" i="63"/>
  <c r="C97" i="63"/>
  <c r="N96" i="63"/>
  <c r="M96" i="63"/>
  <c r="L96" i="63"/>
  <c r="K96" i="63"/>
  <c r="J96" i="63"/>
  <c r="I96" i="63"/>
  <c r="H96" i="63"/>
  <c r="G96" i="63"/>
  <c r="F96" i="63"/>
  <c r="E96" i="63"/>
  <c r="D96" i="63"/>
  <c r="C96" i="63"/>
  <c r="N95" i="63"/>
  <c r="M95" i="63"/>
  <c r="L95" i="63"/>
  <c r="K95" i="63"/>
  <c r="J95" i="63"/>
  <c r="I95" i="63"/>
  <c r="H95" i="63"/>
  <c r="G95" i="63"/>
  <c r="F95" i="63"/>
  <c r="E95" i="63"/>
  <c r="D95" i="63"/>
  <c r="C95" i="63"/>
  <c r="N94" i="63"/>
  <c r="M94" i="63"/>
  <c r="L94" i="63"/>
  <c r="K94" i="63"/>
  <c r="J94" i="63"/>
  <c r="I94" i="63"/>
  <c r="H94" i="63"/>
  <c r="G94" i="63"/>
  <c r="F94" i="63"/>
  <c r="E94" i="63"/>
  <c r="D94" i="63"/>
  <c r="C94" i="63"/>
  <c r="N93" i="63"/>
  <c r="M93" i="63"/>
  <c r="L93" i="63"/>
  <c r="K93" i="63"/>
  <c r="J93" i="63"/>
  <c r="I93" i="63"/>
  <c r="H93" i="63"/>
  <c r="G93" i="63"/>
  <c r="F93" i="63"/>
  <c r="E93" i="63"/>
  <c r="D93" i="63"/>
  <c r="C93" i="63"/>
  <c r="N92" i="63"/>
  <c r="M92" i="63"/>
  <c r="L92" i="63"/>
  <c r="K92" i="63"/>
  <c r="J92" i="63"/>
  <c r="I92" i="63"/>
  <c r="H92" i="63"/>
  <c r="G92" i="63"/>
  <c r="F92" i="63"/>
  <c r="E92" i="63"/>
  <c r="D92" i="63"/>
  <c r="C92" i="63"/>
  <c r="N91" i="63"/>
  <c r="M91" i="63"/>
  <c r="L91" i="63"/>
  <c r="K91" i="63"/>
  <c r="J91" i="63"/>
  <c r="I91" i="63"/>
  <c r="H91" i="63"/>
  <c r="G91" i="63"/>
  <c r="F91" i="63"/>
  <c r="E91" i="63"/>
  <c r="D91" i="63"/>
  <c r="C91" i="63"/>
  <c r="N88" i="63"/>
  <c r="M88" i="63"/>
  <c r="L88" i="63"/>
  <c r="K88" i="63"/>
  <c r="J88" i="63"/>
  <c r="I88" i="63"/>
  <c r="H88" i="63"/>
  <c r="G88" i="63"/>
  <c r="F88" i="63"/>
  <c r="E88" i="63"/>
  <c r="D88" i="63"/>
  <c r="C88" i="63"/>
  <c r="N87" i="63"/>
  <c r="M87" i="63"/>
  <c r="L87" i="63"/>
  <c r="K87" i="63"/>
  <c r="J87" i="63"/>
  <c r="I87" i="63"/>
  <c r="H87" i="63"/>
  <c r="G87" i="63"/>
  <c r="F87" i="63"/>
  <c r="E87" i="63"/>
  <c r="D87" i="63"/>
  <c r="C87" i="63"/>
  <c r="N86" i="63"/>
  <c r="M86" i="63"/>
  <c r="L86" i="63"/>
  <c r="K86" i="63"/>
  <c r="J86" i="63"/>
  <c r="I86" i="63"/>
  <c r="H86" i="63"/>
  <c r="G86" i="63"/>
  <c r="F86" i="63"/>
  <c r="E86" i="63"/>
  <c r="D86" i="63"/>
  <c r="C86" i="63"/>
  <c r="N85" i="63"/>
  <c r="M85" i="63"/>
  <c r="L85" i="63"/>
  <c r="K85" i="63"/>
  <c r="J85" i="63"/>
  <c r="I85" i="63"/>
  <c r="H85" i="63"/>
  <c r="G85" i="63"/>
  <c r="F85" i="63"/>
  <c r="E85" i="63"/>
  <c r="D85" i="63"/>
  <c r="C85" i="63"/>
  <c r="N84" i="63"/>
  <c r="M84" i="63"/>
  <c r="L84" i="63"/>
  <c r="K84" i="63"/>
  <c r="J84" i="63"/>
  <c r="I84" i="63"/>
  <c r="H84" i="63"/>
  <c r="G84" i="63"/>
  <c r="F84" i="63"/>
  <c r="E84" i="63"/>
  <c r="D84" i="63"/>
  <c r="C84" i="63"/>
  <c r="N83" i="63"/>
  <c r="M83" i="63"/>
  <c r="L83" i="63"/>
  <c r="K83" i="63"/>
  <c r="J83" i="63"/>
  <c r="I83" i="63"/>
  <c r="H83" i="63"/>
  <c r="G83" i="63"/>
  <c r="F83" i="63"/>
  <c r="E83" i="63"/>
  <c r="D83" i="63"/>
  <c r="C83" i="63"/>
  <c r="N82" i="63"/>
  <c r="M82" i="63"/>
  <c r="L82" i="63"/>
  <c r="K82" i="63"/>
  <c r="J82" i="63"/>
  <c r="I82" i="63"/>
  <c r="H82" i="63"/>
  <c r="G82" i="63"/>
  <c r="F82" i="63"/>
  <c r="E82" i="63"/>
  <c r="D82" i="63"/>
  <c r="C82" i="63"/>
  <c r="N81" i="63"/>
  <c r="M81" i="63"/>
  <c r="L81" i="63"/>
  <c r="K81" i="63"/>
  <c r="J81" i="63"/>
  <c r="I81" i="63"/>
  <c r="H81" i="63"/>
  <c r="G81" i="63"/>
  <c r="F81" i="63"/>
  <c r="E81" i="63"/>
  <c r="D81" i="63"/>
  <c r="C81" i="63"/>
  <c r="N80" i="63"/>
  <c r="M80" i="63"/>
  <c r="L80" i="63"/>
  <c r="K80" i="63"/>
  <c r="J80" i="63"/>
  <c r="I80" i="63"/>
  <c r="H80" i="63"/>
  <c r="G80" i="63"/>
  <c r="F80" i="63"/>
  <c r="E80" i="63"/>
  <c r="D80" i="63"/>
  <c r="C80" i="63"/>
  <c r="N79" i="63"/>
  <c r="M79" i="63"/>
  <c r="L79" i="63"/>
  <c r="K79" i="63"/>
  <c r="J79" i="63"/>
  <c r="I79" i="63"/>
  <c r="H79" i="63"/>
  <c r="G79" i="63"/>
  <c r="F79" i="63"/>
  <c r="E79" i="63"/>
  <c r="D79" i="63"/>
  <c r="C79" i="63"/>
  <c r="N78" i="63"/>
  <c r="M78" i="63"/>
  <c r="L78" i="63"/>
  <c r="K78" i="63"/>
  <c r="J78" i="63"/>
  <c r="I78" i="63"/>
  <c r="H78" i="63"/>
  <c r="G78" i="63"/>
  <c r="F78" i="63"/>
  <c r="E78" i="63"/>
  <c r="D78" i="63"/>
  <c r="C78" i="63"/>
  <c r="N77" i="63"/>
  <c r="M77" i="63"/>
  <c r="L77" i="63"/>
  <c r="K77" i="63"/>
  <c r="J77" i="63"/>
  <c r="I77" i="63"/>
  <c r="H77" i="63"/>
  <c r="G77" i="63"/>
  <c r="F77" i="63"/>
  <c r="E77" i="63"/>
  <c r="D77" i="63"/>
  <c r="C77" i="63"/>
  <c r="N76" i="63"/>
  <c r="M76" i="63"/>
  <c r="L76" i="63"/>
  <c r="K76" i="63"/>
  <c r="J76" i="63"/>
  <c r="I76" i="63"/>
  <c r="H76" i="63"/>
  <c r="G76" i="63"/>
  <c r="F76" i="63"/>
  <c r="E76" i="63"/>
  <c r="D76" i="63"/>
  <c r="C76" i="63"/>
  <c r="N75" i="63"/>
  <c r="M75" i="63"/>
  <c r="L75" i="63"/>
  <c r="K75" i="63"/>
  <c r="J75" i="63"/>
  <c r="I75" i="63"/>
  <c r="H75" i="63"/>
  <c r="G75" i="63"/>
  <c r="F75" i="63"/>
  <c r="E75" i="63"/>
  <c r="D75" i="63"/>
  <c r="C75" i="63"/>
  <c r="N74" i="63"/>
  <c r="M74" i="63"/>
  <c r="L74" i="63"/>
  <c r="K74" i="63"/>
  <c r="J74" i="63"/>
  <c r="I74" i="63"/>
  <c r="H74" i="63"/>
  <c r="G74" i="63"/>
  <c r="F74" i="63"/>
  <c r="E74" i="63"/>
  <c r="D74" i="63"/>
  <c r="C74" i="63"/>
  <c r="N73" i="63"/>
  <c r="M73" i="63"/>
  <c r="L73" i="63"/>
  <c r="K73" i="63"/>
  <c r="J73" i="63"/>
  <c r="I73" i="63"/>
  <c r="H73" i="63"/>
  <c r="G73" i="63"/>
  <c r="F73" i="63"/>
  <c r="E73" i="63"/>
  <c r="D73" i="63"/>
  <c r="C73" i="63"/>
  <c r="N72" i="63"/>
  <c r="M72" i="63"/>
  <c r="L72" i="63"/>
  <c r="K72" i="63"/>
  <c r="J72" i="63"/>
  <c r="I72" i="63"/>
  <c r="H72" i="63"/>
  <c r="G72" i="63"/>
  <c r="F72" i="63"/>
  <c r="E72" i="63"/>
  <c r="D72" i="63"/>
  <c r="C72" i="63"/>
  <c r="N71" i="63"/>
  <c r="M71" i="63"/>
  <c r="L71" i="63"/>
  <c r="K71" i="63"/>
  <c r="J71" i="63"/>
  <c r="I71" i="63"/>
  <c r="H71" i="63"/>
  <c r="G71" i="63"/>
  <c r="F71" i="63"/>
  <c r="E71" i="63"/>
  <c r="D71" i="63"/>
  <c r="C71" i="63"/>
  <c r="N70" i="63"/>
  <c r="M70" i="63"/>
  <c r="L70" i="63"/>
  <c r="K70" i="63"/>
  <c r="J70" i="63"/>
  <c r="I70" i="63"/>
  <c r="H70" i="63"/>
  <c r="G70" i="63"/>
  <c r="F70" i="63"/>
  <c r="E70" i="63"/>
  <c r="D70" i="63"/>
  <c r="C70" i="63"/>
  <c r="N69" i="63"/>
  <c r="M69" i="63"/>
  <c r="L69" i="63"/>
  <c r="K69" i="63"/>
  <c r="J69" i="63"/>
  <c r="I69" i="63"/>
  <c r="H69" i="63"/>
  <c r="G69" i="63"/>
  <c r="F69" i="63"/>
  <c r="E69" i="63"/>
  <c r="D69" i="63"/>
  <c r="C69" i="63"/>
  <c r="N68" i="63"/>
  <c r="M68" i="63"/>
  <c r="L68" i="63"/>
  <c r="K68" i="63"/>
  <c r="J68" i="63"/>
  <c r="I68" i="63"/>
  <c r="H68" i="63"/>
  <c r="G68" i="63"/>
  <c r="F68" i="63"/>
  <c r="E68" i="63"/>
  <c r="D68" i="63"/>
  <c r="C68" i="63"/>
  <c r="N67" i="63"/>
  <c r="M67" i="63"/>
  <c r="L67" i="63"/>
  <c r="K67" i="63"/>
  <c r="J67" i="63"/>
  <c r="I67" i="63"/>
  <c r="H67" i="63"/>
  <c r="G67" i="63"/>
  <c r="F67" i="63"/>
  <c r="E67" i="63"/>
  <c r="D67" i="63"/>
  <c r="C67" i="63"/>
  <c r="N66" i="63"/>
  <c r="M66" i="63"/>
  <c r="L66" i="63"/>
  <c r="K66" i="63"/>
  <c r="J66" i="63"/>
  <c r="I66" i="63"/>
  <c r="H66" i="63"/>
  <c r="G66" i="63"/>
  <c r="F66" i="63"/>
  <c r="E66" i="63"/>
  <c r="D66" i="63"/>
  <c r="C66" i="63"/>
  <c r="N65" i="63"/>
  <c r="M65" i="63"/>
  <c r="L65" i="63"/>
  <c r="K65" i="63"/>
  <c r="J65" i="63"/>
  <c r="I65" i="63"/>
  <c r="H65" i="63"/>
  <c r="G65" i="63"/>
  <c r="F65" i="63"/>
  <c r="E65" i="63"/>
  <c r="D65" i="63"/>
  <c r="C65" i="63"/>
  <c r="N64" i="63"/>
  <c r="M64" i="63"/>
  <c r="L64" i="63"/>
  <c r="K64" i="63"/>
  <c r="J64" i="63"/>
  <c r="I64" i="63"/>
  <c r="H64" i="63"/>
  <c r="G64" i="63"/>
  <c r="F64" i="63"/>
  <c r="E64" i="63"/>
  <c r="D64" i="63"/>
  <c r="C64" i="63"/>
  <c r="N63" i="63"/>
  <c r="M63" i="63"/>
  <c r="L63" i="63"/>
  <c r="K63" i="63"/>
  <c r="J63" i="63"/>
  <c r="I63" i="63"/>
  <c r="H63" i="63"/>
  <c r="G63" i="63"/>
  <c r="F63" i="63"/>
  <c r="E63" i="63"/>
  <c r="D63" i="63"/>
  <c r="C63" i="63"/>
  <c r="N62" i="63"/>
  <c r="M62" i="63"/>
  <c r="L62" i="63"/>
  <c r="K62" i="63"/>
  <c r="J62" i="63"/>
  <c r="I62" i="63"/>
  <c r="H62" i="63"/>
  <c r="G62" i="63"/>
  <c r="F62" i="63"/>
  <c r="E62" i="63"/>
  <c r="D62" i="63"/>
  <c r="C62" i="63"/>
  <c r="N61" i="63"/>
  <c r="M61" i="63"/>
  <c r="L61" i="63"/>
  <c r="K61" i="63"/>
  <c r="J61" i="63"/>
  <c r="I61" i="63"/>
  <c r="H61" i="63"/>
  <c r="G61" i="63"/>
  <c r="F61" i="63"/>
  <c r="E61" i="63"/>
  <c r="D61" i="63"/>
  <c r="C61" i="63"/>
  <c r="N60" i="63"/>
  <c r="M60" i="63"/>
  <c r="L60" i="63"/>
  <c r="K60" i="63"/>
  <c r="J60" i="63"/>
  <c r="I60" i="63"/>
  <c r="H60" i="63"/>
  <c r="G60" i="63"/>
  <c r="F60" i="63"/>
  <c r="E60" i="63"/>
  <c r="D60" i="63"/>
  <c r="C60" i="63"/>
  <c r="N59" i="63"/>
  <c r="M59" i="63"/>
  <c r="L59" i="63"/>
  <c r="K59" i="63"/>
  <c r="J59" i="63"/>
  <c r="I59" i="63"/>
  <c r="H59" i="63"/>
  <c r="G59" i="63"/>
  <c r="F59" i="63"/>
  <c r="E59" i="63"/>
  <c r="D59" i="63"/>
  <c r="C59" i="63"/>
  <c r="N58" i="63"/>
  <c r="M58" i="63"/>
  <c r="L58" i="63"/>
  <c r="K58" i="63"/>
  <c r="J58" i="63"/>
  <c r="I58" i="63"/>
  <c r="H58" i="63"/>
  <c r="G58" i="63"/>
  <c r="F58" i="63"/>
  <c r="E58" i="63"/>
  <c r="D58" i="63"/>
  <c r="C58" i="63"/>
  <c r="N57" i="63"/>
  <c r="M57" i="63"/>
  <c r="L57" i="63"/>
  <c r="K57" i="63"/>
  <c r="J57" i="63"/>
  <c r="I57" i="63"/>
  <c r="H57" i="63"/>
  <c r="G57" i="63"/>
  <c r="F57" i="63"/>
  <c r="E57" i="63"/>
  <c r="D57" i="63"/>
  <c r="C57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N53" i="63"/>
  <c r="M53" i="63"/>
  <c r="L53" i="63"/>
  <c r="K53" i="63"/>
  <c r="J53" i="63"/>
  <c r="I53" i="63"/>
  <c r="H53" i="63"/>
  <c r="G53" i="63"/>
  <c r="F53" i="63"/>
  <c r="E53" i="63"/>
  <c r="D53" i="63"/>
  <c r="C53" i="63"/>
  <c r="N52" i="63"/>
  <c r="M52" i="63"/>
  <c r="L52" i="63"/>
  <c r="K52" i="63"/>
  <c r="J52" i="63"/>
  <c r="I52" i="63"/>
  <c r="H52" i="63"/>
  <c r="G52" i="63"/>
  <c r="F52" i="63"/>
  <c r="E52" i="63"/>
  <c r="D52" i="63"/>
  <c r="C52" i="63"/>
  <c r="N51" i="63"/>
  <c r="M51" i="63"/>
  <c r="L51" i="63"/>
  <c r="K51" i="63"/>
  <c r="J51" i="63"/>
  <c r="I51" i="63"/>
  <c r="H51" i="63"/>
  <c r="G51" i="63"/>
  <c r="F51" i="63"/>
  <c r="E51" i="63"/>
  <c r="D51" i="63"/>
  <c r="C51" i="63"/>
  <c r="N50" i="63"/>
  <c r="M50" i="63"/>
  <c r="L50" i="63"/>
  <c r="K50" i="63"/>
  <c r="J50" i="63"/>
  <c r="I50" i="63"/>
  <c r="H50" i="63"/>
  <c r="G50" i="63"/>
  <c r="F50" i="63"/>
  <c r="E50" i="63"/>
  <c r="D50" i="63"/>
  <c r="C50" i="63"/>
  <c r="N49" i="63"/>
  <c r="M49" i="63"/>
  <c r="L49" i="63"/>
  <c r="K49" i="63"/>
  <c r="J49" i="63"/>
  <c r="I49" i="63"/>
  <c r="H49" i="63"/>
  <c r="G49" i="63"/>
  <c r="F49" i="63"/>
  <c r="E49" i="63"/>
  <c r="D49" i="63"/>
  <c r="C49" i="63"/>
  <c r="N48" i="63"/>
  <c r="M48" i="63"/>
  <c r="L48" i="63"/>
  <c r="K48" i="63"/>
  <c r="J48" i="63"/>
  <c r="I48" i="63"/>
  <c r="H48" i="63"/>
  <c r="G48" i="63"/>
  <c r="F48" i="63"/>
  <c r="E48" i="63"/>
  <c r="D48" i="63"/>
  <c r="C48" i="63"/>
  <c r="N47" i="63"/>
  <c r="M47" i="63"/>
  <c r="L47" i="63"/>
  <c r="K47" i="63"/>
  <c r="J47" i="63"/>
  <c r="I47" i="63"/>
  <c r="H47" i="63"/>
  <c r="G47" i="63"/>
  <c r="F47" i="63"/>
  <c r="E47" i="63"/>
  <c r="D47" i="63"/>
  <c r="C47" i="63"/>
  <c r="N46" i="63"/>
  <c r="M46" i="63"/>
  <c r="L46" i="63"/>
  <c r="K46" i="63"/>
  <c r="J46" i="63"/>
  <c r="I46" i="63"/>
  <c r="H46" i="63"/>
  <c r="G46" i="63"/>
  <c r="F46" i="63"/>
  <c r="E46" i="63"/>
  <c r="D46" i="63"/>
  <c r="C46" i="63"/>
  <c r="N45" i="63"/>
  <c r="M45" i="63"/>
  <c r="L45" i="63"/>
  <c r="K45" i="63"/>
  <c r="J45" i="63"/>
  <c r="I45" i="63"/>
  <c r="H45" i="63"/>
  <c r="G45" i="63"/>
  <c r="F45" i="63"/>
  <c r="E45" i="63"/>
  <c r="D45" i="63"/>
  <c r="C45" i="63"/>
  <c r="N44" i="63"/>
  <c r="M44" i="63"/>
  <c r="L44" i="63"/>
  <c r="K44" i="63"/>
  <c r="J44" i="63"/>
  <c r="I44" i="63"/>
  <c r="H44" i="63"/>
  <c r="G44" i="63"/>
  <c r="F44" i="63"/>
  <c r="E44" i="63"/>
  <c r="D44" i="63"/>
  <c r="C44" i="63"/>
  <c r="N43" i="63"/>
  <c r="M43" i="63"/>
  <c r="L43" i="63"/>
  <c r="K43" i="63"/>
  <c r="J43" i="63"/>
  <c r="I43" i="63"/>
  <c r="H43" i="63"/>
  <c r="G43" i="63"/>
  <c r="F43" i="63"/>
  <c r="E43" i="63"/>
  <c r="D43" i="63"/>
  <c r="C43" i="63"/>
  <c r="N42" i="63"/>
  <c r="M42" i="63"/>
  <c r="L42" i="63"/>
  <c r="K42" i="63"/>
  <c r="J42" i="63"/>
  <c r="I42" i="63"/>
  <c r="H42" i="63"/>
  <c r="G42" i="63"/>
  <c r="F42" i="63"/>
  <c r="E42" i="63"/>
  <c r="D42" i="63"/>
  <c r="C42" i="63"/>
  <c r="N39" i="63"/>
  <c r="M39" i="63"/>
  <c r="L39" i="63"/>
  <c r="K39" i="63"/>
  <c r="J39" i="63"/>
  <c r="I39" i="63"/>
  <c r="H39" i="63"/>
  <c r="G39" i="63"/>
  <c r="F39" i="63"/>
  <c r="E39" i="63"/>
  <c r="D39" i="63"/>
  <c r="C39" i="63"/>
  <c r="N38" i="63"/>
  <c r="M38" i="63"/>
  <c r="L38" i="63"/>
  <c r="K38" i="63"/>
  <c r="J38" i="63"/>
  <c r="I38" i="63"/>
  <c r="H38" i="63"/>
  <c r="G38" i="63"/>
  <c r="F38" i="63"/>
  <c r="E38" i="63"/>
  <c r="D38" i="63"/>
  <c r="C38" i="63"/>
  <c r="N37" i="63"/>
  <c r="M37" i="63"/>
  <c r="L37" i="63"/>
  <c r="K37" i="63"/>
  <c r="J37" i="63"/>
  <c r="I37" i="63"/>
  <c r="H37" i="63"/>
  <c r="G37" i="63"/>
  <c r="F37" i="63"/>
  <c r="E37" i="63"/>
  <c r="D37" i="63"/>
  <c r="C37" i="63"/>
  <c r="N36" i="63"/>
  <c r="M36" i="63"/>
  <c r="L36" i="63"/>
  <c r="K36" i="63"/>
  <c r="J36" i="63"/>
  <c r="I36" i="63"/>
  <c r="H36" i="63"/>
  <c r="G36" i="63"/>
  <c r="F36" i="63"/>
  <c r="E36" i="63"/>
  <c r="D36" i="63"/>
  <c r="C36" i="63"/>
  <c r="N35" i="63"/>
  <c r="M35" i="63"/>
  <c r="L35" i="63"/>
  <c r="K35" i="63"/>
  <c r="J35" i="63"/>
  <c r="I35" i="63"/>
  <c r="H35" i="63"/>
  <c r="G35" i="63"/>
  <c r="F35" i="63"/>
  <c r="E35" i="63"/>
  <c r="D35" i="63"/>
  <c r="C35" i="63"/>
  <c r="N34" i="63"/>
  <c r="M34" i="63"/>
  <c r="L34" i="63"/>
  <c r="K34" i="63"/>
  <c r="J34" i="63"/>
  <c r="I34" i="63"/>
  <c r="H34" i="63"/>
  <c r="G34" i="63"/>
  <c r="F34" i="63"/>
  <c r="E34" i="63"/>
  <c r="D34" i="63"/>
  <c r="C34" i="63"/>
  <c r="N33" i="63"/>
  <c r="M33" i="63"/>
  <c r="L33" i="63"/>
  <c r="K33" i="63"/>
  <c r="J33" i="63"/>
  <c r="I33" i="63"/>
  <c r="H33" i="63"/>
  <c r="G33" i="63"/>
  <c r="F33" i="63"/>
  <c r="E33" i="63"/>
  <c r="D33" i="63"/>
  <c r="C33" i="63"/>
  <c r="N32" i="63"/>
  <c r="M32" i="63"/>
  <c r="L32" i="63"/>
  <c r="K32" i="63"/>
  <c r="J32" i="63"/>
  <c r="I32" i="63"/>
  <c r="H32" i="63"/>
  <c r="G32" i="63"/>
  <c r="F32" i="63"/>
  <c r="E32" i="63"/>
  <c r="D32" i="63"/>
  <c r="C32" i="63"/>
  <c r="N31" i="63"/>
  <c r="M31" i="63"/>
  <c r="L31" i="63"/>
  <c r="K31" i="63"/>
  <c r="J31" i="63"/>
  <c r="I31" i="63"/>
  <c r="H31" i="63"/>
  <c r="G31" i="63"/>
  <c r="F31" i="63"/>
  <c r="E31" i="63"/>
  <c r="D31" i="63"/>
  <c r="C31" i="63"/>
  <c r="N30" i="63"/>
  <c r="M30" i="63"/>
  <c r="L30" i="63"/>
  <c r="K30" i="63"/>
  <c r="J30" i="63"/>
  <c r="I30" i="63"/>
  <c r="H30" i="63"/>
  <c r="G30" i="63"/>
  <c r="F30" i="63"/>
  <c r="E30" i="63"/>
  <c r="D30" i="63"/>
  <c r="C30" i="63"/>
  <c r="N29" i="63"/>
  <c r="M29" i="63"/>
  <c r="L29" i="63"/>
  <c r="K29" i="63"/>
  <c r="J29" i="63"/>
  <c r="I29" i="63"/>
  <c r="H29" i="63"/>
  <c r="G29" i="63"/>
  <c r="F29" i="63"/>
  <c r="E29" i="63"/>
  <c r="D29" i="63"/>
  <c r="C29" i="63"/>
  <c r="N28" i="63"/>
  <c r="M28" i="63"/>
  <c r="L28" i="63"/>
  <c r="K28" i="63"/>
  <c r="J28" i="63"/>
  <c r="I28" i="63"/>
  <c r="H28" i="63"/>
  <c r="G28" i="63"/>
  <c r="F28" i="63"/>
  <c r="E28" i="63"/>
  <c r="D28" i="63"/>
  <c r="C28" i="63"/>
  <c r="N27" i="63"/>
  <c r="M27" i="63"/>
  <c r="L27" i="63"/>
  <c r="K27" i="63"/>
  <c r="J27" i="63"/>
  <c r="I27" i="63"/>
  <c r="H27" i="63"/>
  <c r="G27" i="63"/>
  <c r="F27" i="63"/>
  <c r="E27" i="63"/>
  <c r="D27" i="63"/>
  <c r="C27" i="63"/>
  <c r="N26" i="63"/>
  <c r="M26" i="63"/>
  <c r="L26" i="63"/>
  <c r="K26" i="63"/>
  <c r="J26" i="63"/>
  <c r="I26" i="63"/>
  <c r="H26" i="63"/>
  <c r="G26" i="63"/>
  <c r="F26" i="63"/>
  <c r="E26" i="63"/>
  <c r="D26" i="63"/>
  <c r="C26" i="63"/>
  <c r="N23" i="63"/>
  <c r="M23" i="63"/>
  <c r="L23" i="63"/>
  <c r="K23" i="63"/>
  <c r="J23" i="63"/>
  <c r="I23" i="63"/>
  <c r="H23" i="63"/>
  <c r="G23" i="63"/>
  <c r="F23" i="63"/>
  <c r="E23" i="63"/>
  <c r="D23" i="63"/>
  <c r="C23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N20" i="63"/>
  <c r="M20" i="63"/>
  <c r="L20" i="63"/>
  <c r="K20" i="63"/>
  <c r="J20" i="63"/>
  <c r="I20" i="63"/>
  <c r="H20" i="63"/>
  <c r="G20" i="63"/>
  <c r="F20" i="63"/>
  <c r="E20" i="63"/>
  <c r="D20" i="63"/>
  <c r="C20" i="63"/>
  <c r="N19" i="63"/>
  <c r="M19" i="63"/>
  <c r="L19" i="63"/>
  <c r="K19" i="63"/>
  <c r="J19" i="63"/>
  <c r="I19" i="63"/>
  <c r="H19" i="63"/>
  <c r="G19" i="63"/>
  <c r="F19" i="63"/>
  <c r="E19" i="63"/>
  <c r="D19" i="63"/>
  <c r="C19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N16" i="63"/>
  <c r="M16" i="63"/>
  <c r="L16" i="63"/>
  <c r="K16" i="63"/>
  <c r="J16" i="63"/>
  <c r="I16" i="63"/>
  <c r="H16" i="63"/>
  <c r="G16" i="63"/>
  <c r="F16" i="63"/>
  <c r="E16" i="63"/>
  <c r="D16" i="63"/>
  <c r="C16" i="63"/>
  <c r="N15" i="63"/>
  <c r="M15" i="63"/>
  <c r="L15" i="63"/>
  <c r="K15" i="63"/>
  <c r="J15" i="63"/>
  <c r="I15" i="63"/>
  <c r="H15" i="63"/>
  <c r="G15" i="63"/>
  <c r="F15" i="63"/>
  <c r="E15" i="63"/>
  <c r="D15" i="63"/>
  <c r="C15" i="63"/>
  <c r="N14" i="63"/>
  <c r="M14" i="63"/>
  <c r="L14" i="63"/>
  <c r="K14" i="63"/>
  <c r="J14" i="63"/>
  <c r="I14" i="63"/>
  <c r="H14" i="63"/>
  <c r="G14" i="63"/>
  <c r="F14" i="63"/>
  <c r="E14" i="63"/>
  <c r="D14" i="63"/>
  <c r="C14" i="63"/>
  <c r="N13" i="63"/>
  <c r="M13" i="63"/>
  <c r="L13" i="63"/>
  <c r="K13" i="63"/>
  <c r="J13" i="63"/>
  <c r="I13" i="63"/>
  <c r="H13" i="63"/>
  <c r="G13" i="63"/>
  <c r="F13" i="63"/>
  <c r="E13" i="63"/>
  <c r="D13" i="63"/>
  <c r="C13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N11" i="63"/>
  <c r="M11" i="63"/>
  <c r="L11" i="63"/>
  <c r="K11" i="63"/>
  <c r="J11" i="63"/>
  <c r="I11" i="63"/>
  <c r="H11" i="63"/>
  <c r="G11" i="63"/>
  <c r="F11" i="63"/>
  <c r="E11" i="63"/>
  <c r="D11" i="63"/>
  <c r="C11" i="63"/>
  <c r="N10" i="63"/>
  <c r="M10" i="63"/>
  <c r="L10" i="63"/>
  <c r="K10" i="63"/>
  <c r="J10" i="63"/>
  <c r="I10" i="63"/>
  <c r="H10" i="63"/>
  <c r="G10" i="63"/>
  <c r="F10" i="63"/>
  <c r="E10" i="63"/>
  <c r="D10" i="63"/>
  <c r="C10" i="63"/>
  <c r="N9" i="63"/>
  <c r="M9" i="63"/>
  <c r="L9" i="63"/>
  <c r="K9" i="63"/>
  <c r="J9" i="63"/>
  <c r="I9" i="63"/>
  <c r="H9" i="63"/>
  <c r="G9" i="63"/>
  <c r="F9" i="63"/>
  <c r="E9" i="63"/>
  <c r="D9" i="63"/>
  <c r="C9" i="63"/>
  <c r="AF6" i="64"/>
  <c r="AE6" i="64"/>
  <c r="AD6" i="64"/>
  <c r="AC6" i="64"/>
  <c r="AB6" i="64"/>
  <c r="AA6" i="64"/>
  <c r="Z6" i="64"/>
  <c r="Y6" i="64"/>
  <c r="X6" i="64"/>
  <c r="W6" i="64"/>
  <c r="V6" i="64"/>
  <c r="U6" i="64"/>
  <c r="T6" i="64"/>
  <c r="S6" i="64"/>
  <c r="R6" i="64"/>
  <c r="Q6" i="64"/>
  <c r="P6" i="64"/>
  <c r="O6" i="64"/>
  <c r="N6" i="64"/>
  <c r="M6" i="64"/>
  <c r="L6" i="64"/>
  <c r="K6" i="64"/>
  <c r="J6" i="64"/>
  <c r="I6" i="64"/>
  <c r="H6" i="64"/>
  <c r="G6" i="64"/>
  <c r="F6" i="64"/>
  <c r="E6" i="64"/>
  <c r="D6" i="64"/>
  <c r="B208" i="24" l="1"/>
  <c r="B209" i="24"/>
  <c r="B210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08" i="37"/>
  <c r="B209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08" i="38"/>
  <c r="B209" i="38"/>
  <c r="B211" i="38"/>
  <c r="B212" i="38"/>
  <c r="B213" i="38"/>
  <c r="B214" i="38"/>
  <c r="B215" i="38"/>
  <c r="B216" i="38"/>
  <c r="B217" i="38"/>
  <c r="B218" i="38"/>
  <c r="B219" i="38"/>
  <c r="B220" i="38"/>
  <c r="B221" i="38"/>
  <c r="B222" i="38"/>
  <c r="B223" i="38"/>
  <c r="B208" i="39"/>
  <c r="B209" i="39"/>
  <c r="B210" i="39"/>
  <c r="B211" i="39"/>
  <c r="B212" i="39"/>
  <c r="B213" i="39"/>
  <c r="B214" i="39"/>
  <c r="B215" i="39"/>
  <c r="B216" i="39"/>
  <c r="B217" i="39"/>
  <c r="B218" i="39"/>
  <c r="B219" i="39"/>
  <c r="B220" i="39"/>
  <c r="B221" i="39"/>
  <c r="B222" i="39"/>
  <c r="B223" i="39"/>
  <c r="B208" i="40"/>
  <c r="B209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08" i="41"/>
  <c r="B209" i="41"/>
  <c r="B210" i="41"/>
  <c r="B211" i="41"/>
  <c r="B212" i="41"/>
  <c r="B213" i="41"/>
  <c r="B214" i="41"/>
  <c r="B215" i="41"/>
  <c r="B216" i="41"/>
  <c r="B217" i="41"/>
  <c r="B218" i="41"/>
  <c r="B219" i="41"/>
  <c r="B220" i="41"/>
  <c r="B221" i="41"/>
  <c r="B222" i="41"/>
  <c r="B223" i="41"/>
  <c r="B208" i="42"/>
  <c r="B209" i="42"/>
  <c r="B211" i="42"/>
  <c r="B212" i="42"/>
  <c r="B213" i="42"/>
  <c r="B214" i="42"/>
  <c r="B215" i="42"/>
  <c r="B216" i="42"/>
  <c r="B217" i="42"/>
  <c r="B218" i="42"/>
  <c r="B219" i="42"/>
  <c r="B220" i="42"/>
  <c r="B221" i="42"/>
  <c r="B222" i="42"/>
  <c r="B223" i="42"/>
  <c r="B208" i="43"/>
  <c r="B209" i="43"/>
  <c r="B210" i="43"/>
  <c r="B211" i="43"/>
  <c r="B212" i="43"/>
  <c r="B213" i="43"/>
  <c r="B214" i="43"/>
  <c r="B215" i="43"/>
  <c r="B216" i="43"/>
  <c r="B217" i="43"/>
  <c r="B218" i="43"/>
  <c r="B219" i="43"/>
  <c r="B220" i="43"/>
  <c r="B221" i="43"/>
  <c r="B222" i="43"/>
  <c r="B223" i="43"/>
  <c r="B208" i="44"/>
  <c r="B209" i="44"/>
  <c r="B210" i="44"/>
  <c r="B211" i="44"/>
  <c r="B212" i="44"/>
  <c r="B213" i="44"/>
  <c r="B214" i="44"/>
  <c r="B215" i="44"/>
  <c r="B216" i="44"/>
  <c r="B217" i="44"/>
  <c r="B218" i="44"/>
  <c r="B219" i="44"/>
  <c r="B220" i="44"/>
  <c r="B221" i="44"/>
  <c r="B222" i="44"/>
  <c r="B223" i="44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08" i="46"/>
  <c r="B209" i="46"/>
  <c r="B210" i="46"/>
  <c r="B211" i="46"/>
  <c r="B212" i="46"/>
  <c r="B213" i="46"/>
  <c r="B214" i="46"/>
  <c r="B215" i="46"/>
  <c r="B216" i="46"/>
  <c r="B217" i="46"/>
  <c r="B218" i="46"/>
  <c r="B219" i="46"/>
  <c r="B220" i="46"/>
  <c r="B221" i="46"/>
  <c r="B222" i="46"/>
  <c r="B223" i="46"/>
  <c r="B208" i="47"/>
  <c r="B209" i="47"/>
  <c r="B210" i="47"/>
  <c r="B211" i="47"/>
  <c r="B212" i="47"/>
  <c r="B213" i="47"/>
  <c r="B214" i="47"/>
  <c r="B215" i="47"/>
  <c r="B216" i="47"/>
  <c r="B217" i="47"/>
  <c r="B218" i="47"/>
  <c r="B219" i="47"/>
  <c r="B220" i="47"/>
  <c r="B221" i="47"/>
  <c r="B222" i="47"/>
  <c r="B223" i="47"/>
  <c r="B208" i="48"/>
  <c r="B209" i="48"/>
  <c r="B211" i="48"/>
  <c r="B212" i="48"/>
  <c r="B213" i="48"/>
  <c r="B214" i="48"/>
  <c r="B215" i="48"/>
  <c r="B216" i="48"/>
  <c r="B217" i="48"/>
  <c r="B218" i="48"/>
  <c r="B219" i="48"/>
  <c r="B220" i="48"/>
  <c r="B221" i="48"/>
  <c r="B222" i="48"/>
  <c r="B223" i="48"/>
  <c r="B208" i="49"/>
  <c r="B209" i="49"/>
  <c r="B210" i="49"/>
  <c r="B211" i="49"/>
  <c r="B212" i="49"/>
  <c r="B213" i="49"/>
  <c r="B214" i="49"/>
  <c r="B215" i="49"/>
  <c r="B216" i="49"/>
  <c r="B217" i="49"/>
  <c r="B218" i="49"/>
  <c r="B219" i="49"/>
  <c r="B220" i="49"/>
  <c r="B221" i="49"/>
  <c r="B222" i="49"/>
  <c r="B223" i="49"/>
  <c r="B208" i="50"/>
  <c r="B209" i="50"/>
  <c r="B211" i="50"/>
  <c r="B212" i="50"/>
  <c r="B213" i="50"/>
  <c r="B214" i="50"/>
  <c r="B215" i="50"/>
  <c r="B216" i="50"/>
  <c r="B217" i="50"/>
  <c r="B218" i="50"/>
  <c r="B219" i="50"/>
  <c r="B220" i="50"/>
  <c r="B221" i="50"/>
  <c r="B222" i="50"/>
  <c r="B223" i="50"/>
  <c r="B208" i="51"/>
  <c r="B209" i="51"/>
  <c r="B210" i="51"/>
  <c r="B211" i="51"/>
  <c r="B212" i="51"/>
  <c r="B213" i="51"/>
  <c r="B214" i="51"/>
  <c r="B215" i="51"/>
  <c r="B216" i="51"/>
  <c r="B217" i="51"/>
  <c r="B218" i="51"/>
  <c r="B219" i="51"/>
  <c r="B220" i="51"/>
  <c r="B221" i="51"/>
  <c r="B222" i="51"/>
  <c r="B223" i="51"/>
  <c r="B208" i="52"/>
  <c r="B209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08" i="53"/>
  <c r="B209" i="53"/>
  <c r="B210" i="53"/>
  <c r="B211" i="53"/>
  <c r="B212" i="53"/>
  <c r="B213" i="53"/>
  <c r="B214" i="53"/>
  <c r="B215" i="53"/>
  <c r="B216" i="53"/>
  <c r="B217" i="53"/>
  <c r="B218" i="53"/>
  <c r="B219" i="53"/>
  <c r="B220" i="53"/>
  <c r="B221" i="53"/>
  <c r="B222" i="53"/>
  <c r="B223" i="53"/>
  <c r="B208" i="54"/>
  <c r="B209" i="54"/>
  <c r="B211" i="54"/>
  <c r="B212" i="54"/>
  <c r="B213" i="54"/>
  <c r="B214" i="54"/>
  <c r="B215" i="54"/>
  <c r="B216" i="54"/>
  <c r="B217" i="54"/>
  <c r="B218" i="54"/>
  <c r="B219" i="54"/>
  <c r="B220" i="54"/>
  <c r="B221" i="54"/>
  <c r="B222" i="54"/>
  <c r="B223" i="54"/>
  <c r="B208" i="55"/>
  <c r="B209" i="55"/>
  <c r="B210" i="55"/>
  <c r="B211" i="55"/>
  <c r="B212" i="55"/>
  <c r="B213" i="55"/>
  <c r="B214" i="55"/>
  <c r="B215" i="55"/>
  <c r="B216" i="55"/>
  <c r="B217" i="55"/>
  <c r="B218" i="55"/>
  <c r="B219" i="55"/>
  <c r="B220" i="55"/>
  <c r="B221" i="55"/>
  <c r="B222" i="55"/>
  <c r="B223" i="55"/>
  <c r="B208" i="56"/>
  <c r="B209" i="56"/>
  <c r="B210" i="56"/>
  <c r="B211" i="56"/>
  <c r="B212" i="56"/>
  <c r="B213" i="56"/>
  <c r="B214" i="56"/>
  <c r="B215" i="56"/>
  <c r="B216" i="56"/>
  <c r="B217" i="56"/>
  <c r="B218" i="56"/>
  <c r="B219" i="56"/>
  <c r="B220" i="56"/>
  <c r="B221" i="56"/>
  <c r="B222" i="56"/>
  <c r="B223" i="56"/>
  <c r="B208" i="57"/>
  <c r="B209" i="57"/>
  <c r="B210" i="57"/>
  <c r="B211" i="57"/>
  <c r="B212" i="57"/>
  <c r="B213" i="57"/>
  <c r="B214" i="57"/>
  <c r="B215" i="57"/>
  <c r="B216" i="57"/>
  <c r="B217" i="57"/>
  <c r="B218" i="57"/>
  <c r="B219" i="57"/>
  <c r="B220" i="57"/>
  <c r="B221" i="57"/>
  <c r="B222" i="57"/>
  <c r="B223" i="57"/>
  <c r="B208" i="58"/>
  <c r="B209" i="58"/>
  <c r="B211" i="58"/>
  <c r="B212" i="58"/>
  <c r="B213" i="58"/>
  <c r="B214" i="58"/>
  <c r="B215" i="58"/>
  <c r="B216" i="58"/>
  <c r="B217" i="58"/>
  <c r="B218" i="58"/>
  <c r="B219" i="58"/>
  <c r="B220" i="58"/>
  <c r="B221" i="58"/>
  <c r="B222" i="58"/>
  <c r="B223" i="58"/>
  <c r="B208" i="59"/>
  <c r="B209" i="59"/>
  <c r="B210" i="59"/>
  <c r="B211" i="59"/>
  <c r="B212" i="59"/>
  <c r="B213" i="59"/>
  <c r="B214" i="59"/>
  <c r="B215" i="59"/>
  <c r="B216" i="59"/>
  <c r="B217" i="59"/>
  <c r="B218" i="59"/>
  <c r="B219" i="59"/>
  <c r="B220" i="59"/>
  <c r="B221" i="59"/>
  <c r="B222" i="59"/>
  <c r="B223" i="59"/>
  <c r="B208" i="60"/>
  <c r="B209" i="60"/>
  <c r="B210" i="60"/>
  <c r="B211" i="60"/>
  <c r="B212" i="60"/>
  <c r="B213" i="60"/>
  <c r="B214" i="60"/>
  <c r="B215" i="60"/>
  <c r="B216" i="60"/>
  <c r="B217" i="60"/>
  <c r="B218" i="60"/>
  <c r="B219" i="60"/>
  <c r="B220" i="60"/>
  <c r="B221" i="60"/>
  <c r="B222" i="60"/>
  <c r="B223" i="60"/>
  <c r="B208" i="62"/>
  <c r="B209" i="62"/>
  <c r="B211" i="62"/>
  <c r="B212" i="62"/>
  <c r="B213" i="62"/>
  <c r="B214" i="62"/>
  <c r="B215" i="62"/>
  <c r="B216" i="62"/>
  <c r="B217" i="62"/>
  <c r="B218" i="62"/>
  <c r="B219" i="62"/>
  <c r="B220" i="62"/>
  <c r="B221" i="62"/>
  <c r="B222" i="62"/>
  <c r="B223" i="62"/>
  <c r="B208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1" i="61"/>
  <c r="B222" i="61"/>
  <c r="B223" i="61"/>
  <c r="B208" i="34"/>
  <c r="B209" i="34"/>
  <c r="B211" i="34"/>
  <c r="B212" i="34"/>
  <c r="B213" i="34"/>
  <c r="B214" i="34"/>
  <c r="B215" i="34"/>
  <c r="B216" i="34"/>
  <c r="B217" i="34"/>
  <c r="B218" i="34"/>
  <c r="B219" i="34"/>
  <c r="B220" i="34"/>
  <c r="B221" i="34"/>
  <c r="B222" i="34"/>
  <c r="B223" i="34"/>
  <c r="B208" i="33"/>
  <c r="B209" i="33"/>
  <c r="B211" i="33"/>
  <c r="B212" i="33"/>
  <c r="B213" i="33"/>
  <c r="B214" i="33"/>
  <c r="B215" i="33"/>
  <c r="B216" i="33"/>
  <c r="B217" i="33"/>
  <c r="B218" i="33"/>
  <c r="B219" i="33"/>
  <c r="B220" i="33"/>
  <c r="B221" i="33"/>
  <c r="B222" i="33"/>
  <c r="B223" i="33"/>
  <c r="B117" i="24"/>
  <c r="B118" i="24"/>
  <c r="B117" i="37"/>
  <c r="B118" i="37"/>
  <c r="B117" i="38"/>
  <c r="B118" i="38"/>
  <c r="B117" i="39"/>
  <c r="B118" i="39"/>
  <c r="B117" i="40"/>
  <c r="B118" i="40"/>
  <c r="B117" i="41"/>
  <c r="B118" i="41"/>
  <c r="B117" i="42"/>
  <c r="B118" i="42"/>
  <c r="B117" i="43"/>
  <c r="B118" i="43"/>
  <c r="B117" i="44"/>
  <c r="B118" i="44"/>
  <c r="B117" i="45"/>
  <c r="B118" i="45"/>
  <c r="B117" i="46"/>
  <c r="B118" i="46"/>
  <c r="B117" i="47"/>
  <c r="B118" i="47"/>
  <c r="B117" i="48"/>
  <c r="B118" i="48"/>
  <c r="B117" i="49"/>
  <c r="B118" i="49"/>
  <c r="B117" i="50"/>
  <c r="B118" i="50"/>
  <c r="B117" i="51"/>
  <c r="B118" i="51"/>
  <c r="B117" i="52"/>
  <c r="B118" i="52"/>
  <c r="B117" i="53"/>
  <c r="B118" i="53"/>
  <c r="B117" i="54"/>
  <c r="B118" i="54"/>
  <c r="B117" i="55"/>
  <c r="B118" i="55"/>
  <c r="B117" i="56"/>
  <c r="B118" i="56"/>
  <c r="B117" i="57"/>
  <c r="B118" i="57"/>
  <c r="B117" i="58"/>
  <c r="B118" i="58"/>
  <c r="B117" i="59"/>
  <c r="B118" i="59"/>
  <c r="B117" i="60"/>
  <c r="B118" i="60"/>
  <c r="B117" i="62"/>
  <c r="B118" i="62"/>
  <c r="B117" i="61"/>
  <c r="B118" i="61"/>
  <c r="B117" i="34"/>
  <c r="B118" i="34"/>
  <c r="B117" i="33"/>
  <c r="B118" i="33"/>
  <c r="H6" i="22"/>
  <c r="G32" i="32" l="1"/>
  <c r="K32" i="32"/>
  <c r="O193" i="26" s="1"/>
  <c r="Q193" i="26" s="1"/>
  <c r="A223" i="64"/>
  <c r="A222" i="64"/>
  <c r="A221" i="64"/>
  <c r="A220" i="64"/>
  <c r="A219" i="64"/>
  <c r="A218" i="64"/>
  <c r="A217" i="64"/>
  <c r="A216" i="64"/>
  <c r="A215" i="64"/>
  <c r="A214" i="64"/>
  <c r="A213" i="64"/>
  <c r="A212" i="64"/>
  <c r="A211" i="64"/>
  <c r="A210" i="64"/>
  <c r="A209" i="64"/>
  <c r="A208" i="64"/>
  <c r="A207" i="64"/>
  <c r="A205" i="64"/>
  <c r="A204" i="64"/>
  <c r="A203" i="64"/>
  <c r="A202" i="64"/>
  <c r="A201" i="64"/>
  <c r="A200" i="64"/>
  <c r="A199" i="64"/>
  <c r="A198" i="64"/>
  <c r="A189" i="64"/>
  <c r="A188" i="64"/>
  <c r="A186" i="64"/>
  <c r="A185" i="64"/>
  <c r="A184" i="64"/>
  <c r="A183" i="64"/>
  <c r="A182" i="64"/>
  <c r="A181" i="64"/>
  <c r="A180" i="64"/>
  <c r="A179" i="64"/>
  <c r="A177" i="64"/>
  <c r="A176" i="64"/>
  <c r="A175" i="64"/>
  <c r="A174" i="64"/>
  <c r="A173" i="64"/>
  <c r="A172" i="64"/>
  <c r="A171" i="64"/>
  <c r="A170" i="64"/>
  <c r="A168" i="64"/>
  <c r="A167" i="64"/>
  <c r="A166" i="64"/>
  <c r="A165" i="64"/>
  <c r="A164" i="64"/>
  <c r="A163" i="64"/>
  <c r="A162" i="64"/>
  <c r="A161" i="64"/>
  <c r="A159" i="64"/>
  <c r="A158" i="64"/>
  <c r="A157" i="64"/>
  <c r="A156" i="64"/>
  <c r="A155" i="64"/>
  <c r="A154" i="64"/>
  <c r="A153" i="64"/>
  <c r="A152" i="64"/>
  <c r="A151" i="64"/>
  <c r="A150" i="64"/>
  <c r="A149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4" i="64"/>
  <c r="A133" i="64"/>
  <c r="A132" i="64"/>
  <c r="A131" i="64"/>
  <c r="A130" i="64"/>
  <c r="A129" i="64"/>
  <c r="A127" i="64"/>
  <c r="A126" i="64"/>
  <c r="A125" i="64"/>
  <c r="A124" i="64"/>
  <c r="A123" i="64"/>
  <c r="A122" i="64"/>
  <c r="A121" i="64"/>
  <c r="A120" i="64"/>
  <c r="A119" i="64"/>
  <c r="A118" i="64"/>
  <c r="A117" i="64"/>
  <c r="A116" i="64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1" i="64"/>
  <c r="A100" i="64"/>
  <c r="A99" i="64"/>
  <c r="A98" i="64"/>
  <c r="A97" i="64"/>
  <c r="A96" i="64"/>
  <c r="A95" i="64"/>
  <c r="A94" i="64"/>
  <c r="A93" i="64"/>
  <c r="A92" i="64"/>
  <c r="A91" i="64"/>
  <c r="A90" i="64"/>
  <c r="A88" i="64"/>
  <c r="A87" i="64"/>
  <c r="A86" i="64"/>
  <c r="A85" i="64"/>
  <c r="A84" i="64"/>
  <c r="A83" i="64"/>
  <c r="A82" i="64"/>
  <c r="A81" i="64"/>
  <c r="A80" i="64"/>
  <c r="A79" i="64"/>
  <c r="A78" i="64"/>
  <c r="A77" i="64"/>
  <c r="A76" i="64"/>
  <c r="A75" i="64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4" i="64"/>
  <c r="A53" i="64"/>
  <c r="A52" i="64"/>
  <c r="A51" i="64"/>
  <c r="A50" i="64"/>
  <c r="A49" i="64"/>
  <c r="A48" i="64"/>
  <c r="A47" i="64"/>
  <c r="A46" i="64"/>
  <c r="A45" i="64"/>
  <c r="A44" i="64"/>
  <c r="A43" i="64"/>
  <c r="A42" i="64"/>
  <c r="A41" i="64"/>
  <c r="A39" i="64"/>
  <c r="A38" i="64"/>
  <c r="A37" i="64"/>
  <c r="A36" i="64"/>
  <c r="A35" i="64"/>
  <c r="A34" i="64"/>
  <c r="A33" i="64"/>
  <c r="A32" i="64"/>
  <c r="A31" i="64"/>
  <c r="A30" i="64"/>
  <c r="A29" i="64"/>
  <c r="A28" i="64"/>
  <c r="A27" i="64"/>
  <c r="A26" i="64"/>
  <c r="A25" i="64"/>
  <c r="A23" i="64"/>
  <c r="A22" i="64"/>
  <c r="A21" i="64"/>
  <c r="A20" i="64"/>
  <c r="A19" i="64"/>
  <c r="A18" i="64"/>
  <c r="A17" i="64"/>
  <c r="A16" i="64"/>
  <c r="A15" i="64"/>
  <c r="A14" i="64"/>
  <c r="A13" i="64"/>
  <c r="A12" i="64"/>
  <c r="A11" i="64"/>
  <c r="A10" i="64"/>
  <c r="A9" i="64"/>
  <c r="A8" i="64"/>
  <c r="M225" i="26" l="1"/>
  <c r="Y225" i="24" l="1"/>
  <c r="Y227" i="24" s="1"/>
  <c r="X225" i="24"/>
  <c r="X227" i="24" s="1"/>
  <c r="W225" i="24"/>
  <c r="W227" i="24" s="1"/>
  <c r="V225" i="24"/>
  <c r="V227" i="24" s="1"/>
  <c r="U225" i="24"/>
  <c r="U227" i="24" s="1"/>
  <c r="T225" i="24"/>
  <c r="S225" i="24"/>
  <c r="R225" i="24"/>
  <c r="Q225" i="24"/>
  <c r="Q227" i="24" s="1"/>
  <c r="P225" i="24"/>
  <c r="P227" i="24" s="1"/>
  <c r="O225" i="24"/>
  <c r="O227" i="24" s="1"/>
  <c r="N225" i="24"/>
  <c r="Y225" i="34"/>
  <c r="Y227" i="34" s="1"/>
  <c r="X225" i="34"/>
  <c r="X227" i="34" s="1"/>
  <c r="W225" i="34"/>
  <c r="W227" i="34" s="1"/>
  <c r="V225" i="34"/>
  <c r="V227" i="34" s="1"/>
  <c r="U225" i="34"/>
  <c r="U227" i="34" s="1"/>
  <c r="T225" i="34"/>
  <c r="T227" i="34" s="1"/>
  <c r="S225" i="34"/>
  <c r="S227" i="34" s="1"/>
  <c r="R225" i="34"/>
  <c r="R227" i="34" s="1"/>
  <c r="Q225" i="34"/>
  <c r="Q227" i="34" s="1"/>
  <c r="P225" i="34"/>
  <c r="P227" i="34" s="1"/>
  <c r="O225" i="34"/>
  <c r="O227" i="34" s="1"/>
  <c r="N225" i="34"/>
  <c r="N227" i="34" s="1"/>
  <c r="Y225" i="61"/>
  <c r="Y227" i="61" s="1"/>
  <c r="X225" i="61"/>
  <c r="X227" i="61" s="1"/>
  <c r="W225" i="61"/>
  <c r="W227" i="61" s="1"/>
  <c r="V225" i="61"/>
  <c r="V227" i="61" s="1"/>
  <c r="U225" i="61"/>
  <c r="U227" i="61" s="1"/>
  <c r="T225" i="61"/>
  <c r="T227" i="61" s="1"/>
  <c r="S225" i="61"/>
  <c r="S227" i="61" s="1"/>
  <c r="R225" i="61"/>
  <c r="R227" i="61" s="1"/>
  <c r="Q225" i="61"/>
  <c r="P225" i="61"/>
  <c r="P227" i="61" s="1"/>
  <c r="O225" i="61"/>
  <c r="O227" i="61" s="1"/>
  <c r="N225" i="61"/>
  <c r="Y225" i="62"/>
  <c r="Y227" i="62" s="1"/>
  <c r="X225" i="62"/>
  <c r="X227" i="62" s="1"/>
  <c r="W225" i="62"/>
  <c r="W227" i="62" s="1"/>
  <c r="V225" i="62"/>
  <c r="V227" i="62" s="1"/>
  <c r="U225" i="62"/>
  <c r="U227" i="62" s="1"/>
  <c r="T225" i="62"/>
  <c r="T227" i="62" s="1"/>
  <c r="S225" i="62"/>
  <c r="S227" i="62" s="1"/>
  <c r="R225" i="62"/>
  <c r="R227" i="62" s="1"/>
  <c r="Q225" i="62"/>
  <c r="Q227" i="62" s="1"/>
  <c r="P225" i="62"/>
  <c r="P227" i="62" s="1"/>
  <c r="O225" i="62"/>
  <c r="O227" i="62" s="1"/>
  <c r="N225" i="62"/>
  <c r="N227" i="62" s="1"/>
  <c r="Y225" i="60"/>
  <c r="Y227" i="60" s="1"/>
  <c r="X225" i="60"/>
  <c r="X227" i="60" s="1"/>
  <c r="W225" i="60"/>
  <c r="W227" i="60" s="1"/>
  <c r="V225" i="60"/>
  <c r="V227" i="60" s="1"/>
  <c r="U225" i="60"/>
  <c r="U227" i="60" s="1"/>
  <c r="T225" i="60"/>
  <c r="T227" i="60" s="1"/>
  <c r="S225" i="60"/>
  <c r="S227" i="60" s="1"/>
  <c r="R225" i="60"/>
  <c r="R227" i="60" s="1"/>
  <c r="Q225" i="60"/>
  <c r="Q227" i="60" s="1"/>
  <c r="P225" i="60"/>
  <c r="P227" i="60" s="1"/>
  <c r="O225" i="60"/>
  <c r="O227" i="60" s="1"/>
  <c r="N225" i="60"/>
  <c r="N227" i="60" s="1"/>
  <c r="Y225" i="59"/>
  <c r="X225" i="59"/>
  <c r="X227" i="59" s="1"/>
  <c r="W225" i="59"/>
  <c r="W227" i="59" s="1"/>
  <c r="V225" i="59"/>
  <c r="V227" i="59" s="1"/>
  <c r="U225" i="59"/>
  <c r="U227" i="59" s="1"/>
  <c r="T225" i="59"/>
  <c r="T227" i="59" s="1"/>
  <c r="S225" i="59"/>
  <c r="S227" i="59" s="1"/>
  <c r="R225" i="59"/>
  <c r="R227" i="59" s="1"/>
  <c r="Q225" i="59"/>
  <c r="Q227" i="59" s="1"/>
  <c r="P225" i="59"/>
  <c r="P227" i="59" s="1"/>
  <c r="O225" i="59"/>
  <c r="O227" i="59" s="1"/>
  <c r="N225" i="59"/>
  <c r="N227" i="59" s="1"/>
  <c r="Y225" i="58"/>
  <c r="Y227" i="58" s="1"/>
  <c r="X225" i="58"/>
  <c r="X227" i="58" s="1"/>
  <c r="W225" i="58"/>
  <c r="W227" i="58" s="1"/>
  <c r="V225" i="58"/>
  <c r="V227" i="58" s="1"/>
  <c r="U225" i="58"/>
  <c r="U227" i="58" s="1"/>
  <c r="T225" i="58"/>
  <c r="T227" i="58" s="1"/>
  <c r="S225" i="58"/>
  <c r="S227" i="58" s="1"/>
  <c r="R225" i="58"/>
  <c r="R227" i="58" s="1"/>
  <c r="Q225" i="58"/>
  <c r="Q227" i="58" s="1"/>
  <c r="P225" i="58"/>
  <c r="P227" i="58" s="1"/>
  <c r="O225" i="58"/>
  <c r="O227" i="58" s="1"/>
  <c r="N225" i="58"/>
  <c r="Y225" i="57"/>
  <c r="Y227" i="57" s="1"/>
  <c r="X225" i="57"/>
  <c r="X227" i="57" s="1"/>
  <c r="W225" i="57"/>
  <c r="W227" i="57" s="1"/>
  <c r="V225" i="57"/>
  <c r="V227" i="57" s="1"/>
  <c r="U225" i="57"/>
  <c r="U227" i="57" s="1"/>
  <c r="T225" i="57"/>
  <c r="T227" i="57" s="1"/>
  <c r="S225" i="57"/>
  <c r="S227" i="57" s="1"/>
  <c r="R225" i="57"/>
  <c r="R227" i="57" s="1"/>
  <c r="Q225" i="57"/>
  <c r="Q227" i="57" s="1"/>
  <c r="P225" i="57"/>
  <c r="P227" i="57" s="1"/>
  <c r="O225" i="57"/>
  <c r="O227" i="57" s="1"/>
  <c r="N225" i="57"/>
  <c r="N227" i="57" s="1"/>
  <c r="Y225" i="56"/>
  <c r="Y227" i="56" s="1"/>
  <c r="X225" i="56"/>
  <c r="X227" i="56" s="1"/>
  <c r="W225" i="56"/>
  <c r="W227" i="56" s="1"/>
  <c r="V225" i="56"/>
  <c r="V227" i="56" s="1"/>
  <c r="U225" i="56"/>
  <c r="U227" i="56" s="1"/>
  <c r="T225" i="56"/>
  <c r="T227" i="56" s="1"/>
  <c r="S225" i="56"/>
  <c r="S227" i="56" s="1"/>
  <c r="R225" i="56"/>
  <c r="R227" i="56" s="1"/>
  <c r="Q225" i="56"/>
  <c r="Q227" i="56" s="1"/>
  <c r="P225" i="56"/>
  <c r="P227" i="56" s="1"/>
  <c r="O225" i="56"/>
  <c r="O227" i="56" s="1"/>
  <c r="N225" i="56"/>
  <c r="N227" i="56" s="1"/>
  <c r="Y225" i="55"/>
  <c r="Y227" i="55" s="1"/>
  <c r="X225" i="55"/>
  <c r="X227" i="55" s="1"/>
  <c r="W225" i="55"/>
  <c r="W227" i="55" s="1"/>
  <c r="V225" i="55"/>
  <c r="U225" i="55"/>
  <c r="U227" i="55" s="1"/>
  <c r="T225" i="55"/>
  <c r="T227" i="55" s="1"/>
  <c r="S225" i="55"/>
  <c r="S227" i="55" s="1"/>
  <c r="R225" i="55"/>
  <c r="R227" i="55" s="1"/>
  <c r="Q225" i="55"/>
  <c r="Q227" i="55" s="1"/>
  <c r="P225" i="55"/>
  <c r="P227" i="55" s="1"/>
  <c r="O225" i="55"/>
  <c r="O227" i="55" s="1"/>
  <c r="N225" i="55"/>
  <c r="N227" i="55" s="1"/>
  <c r="Y225" i="54"/>
  <c r="Y227" i="54" s="1"/>
  <c r="X225" i="54"/>
  <c r="X227" i="54" s="1"/>
  <c r="W225" i="54"/>
  <c r="W227" i="54" s="1"/>
  <c r="V225" i="54"/>
  <c r="V227" i="54" s="1"/>
  <c r="U225" i="54"/>
  <c r="U227" i="54" s="1"/>
  <c r="T225" i="54"/>
  <c r="T227" i="54" s="1"/>
  <c r="S225" i="54"/>
  <c r="S227" i="54" s="1"/>
  <c r="R225" i="54"/>
  <c r="R227" i="54" s="1"/>
  <c r="Q225" i="54"/>
  <c r="Q227" i="54" s="1"/>
  <c r="P225" i="54"/>
  <c r="P227" i="54" s="1"/>
  <c r="O225" i="54"/>
  <c r="O227" i="54" s="1"/>
  <c r="N225" i="54"/>
  <c r="Y225" i="53"/>
  <c r="Y227" i="53" s="1"/>
  <c r="X225" i="53"/>
  <c r="X227" i="53" s="1"/>
  <c r="W225" i="53"/>
  <c r="W227" i="53" s="1"/>
  <c r="V225" i="53"/>
  <c r="V227" i="53" s="1"/>
  <c r="U225" i="53"/>
  <c r="U227" i="53" s="1"/>
  <c r="T225" i="53"/>
  <c r="T227" i="53" s="1"/>
  <c r="S225" i="53"/>
  <c r="S227" i="53" s="1"/>
  <c r="R225" i="53"/>
  <c r="R227" i="53" s="1"/>
  <c r="Q225" i="53"/>
  <c r="Q227" i="53" s="1"/>
  <c r="P225" i="53"/>
  <c r="P227" i="53" s="1"/>
  <c r="O225" i="53"/>
  <c r="O227" i="53" s="1"/>
  <c r="N225" i="53"/>
  <c r="Y225" i="52"/>
  <c r="Y227" i="52" s="1"/>
  <c r="X225" i="52"/>
  <c r="X227" i="52" s="1"/>
  <c r="W225" i="52"/>
  <c r="W227" i="52" s="1"/>
  <c r="V225" i="52"/>
  <c r="V227" i="52" s="1"/>
  <c r="U225" i="52"/>
  <c r="U227" i="52" s="1"/>
  <c r="T225" i="52"/>
  <c r="T227" i="52" s="1"/>
  <c r="S225" i="52"/>
  <c r="S227" i="52" s="1"/>
  <c r="R225" i="52"/>
  <c r="R227" i="52" s="1"/>
  <c r="Q225" i="52"/>
  <c r="P225" i="52"/>
  <c r="P227" i="52" s="1"/>
  <c r="O225" i="52"/>
  <c r="O227" i="52" s="1"/>
  <c r="N225" i="52"/>
  <c r="N227" i="52" s="1"/>
  <c r="Y225" i="51"/>
  <c r="Y227" i="51" s="1"/>
  <c r="X225" i="51"/>
  <c r="X227" i="51" s="1"/>
  <c r="W225" i="51"/>
  <c r="W227" i="51" s="1"/>
  <c r="V225" i="51"/>
  <c r="V227" i="51" s="1"/>
  <c r="U225" i="51"/>
  <c r="U227" i="51" s="1"/>
  <c r="T225" i="51"/>
  <c r="T227" i="51" s="1"/>
  <c r="S225" i="51"/>
  <c r="S227" i="51" s="1"/>
  <c r="R225" i="51"/>
  <c r="R227" i="51" s="1"/>
  <c r="Q225" i="51"/>
  <c r="Q227" i="51" s="1"/>
  <c r="P225" i="51"/>
  <c r="P227" i="51" s="1"/>
  <c r="O225" i="51"/>
  <c r="O227" i="51" s="1"/>
  <c r="N225" i="51"/>
  <c r="N227" i="51" s="1"/>
  <c r="Y225" i="50"/>
  <c r="Y227" i="50" s="1"/>
  <c r="X225" i="50"/>
  <c r="X227" i="50" s="1"/>
  <c r="W225" i="50"/>
  <c r="W227" i="50" s="1"/>
  <c r="V225" i="50"/>
  <c r="V227" i="50" s="1"/>
  <c r="U225" i="50"/>
  <c r="U227" i="50" s="1"/>
  <c r="T225" i="50"/>
  <c r="T227" i="50" s="1"/>
  <c r="S225" i="50"/>
  <c r="S227" i="50" s="1"/>
  <c r="R225" i="50"/>
  <c r="R227" i="50" s="1"/>
  <c r="Q225" i="50"/>
  <c r="Q227" i="50" s="1"/>
  <c r="P225" i="50"/>
  <c r="P227" i="50" s="1"/>
  <c r="O225" i="50"/>
  <c r="O227" i="50" s="1"/>
  <c r="N225" i="50"/>
  <c r="Y225" i="49"/>
  <c r="Y227" i="49" s="1"/>
  <c r="X225" i="49"/>
  <c r="X227" i="49" s="1"/>
  <c r="W225" i="49"/>
  <c r="W227" i="49" s="1"/>
  <c r="V225" i="49"/>
  <c r="V227" i="49" s="1"/>
  <c r="U225" i="49"/>
  <c r="U227" i="49" s="1"/>
  <c r="T225" i="49"/>
  <c r="T227" i="49" s="1"/>
  <c r="S225" i="49"/>
  <c r="S227" i="49" s="1"/>
  <c r="R225" i="49"/>
  <c r="R227" i="49" s="1"/>
  <c r="Q225" i="49"/>
  <c r="P225" i="49"/>
  <c r="P227" i="49" s="1"/>
  <c r="O225" i="49"/>
  <c r="O227" i="49" s="1"/>
  <c r="N225" i="49"/>
  <c r="Y225" i="48"/>
  <c r="Y227" i="48" s="1"/>
  <c r="X225" i="48"/>
  <c r="X227" i="48" s="1"/>
  <c r="W225" i="48"/>
  <c r="W227" i="48" s="1"/>
  <c r="V225" i="48"/>
  <c r="V227" i="48" s="1"/>
  <c r="U225" i="48"/>
  <c r="U227" i="48" s="1"/>
  <c r="T225" i="48"/>
  <c r="T227" i="48" s="1"/>
  <c r="S225" i="48"/>
  <c r="S227" i="48" s="1"/>
  <c r="R225" i="48"/>
  <c r="R227" i="48" s="1"/>
  <c r="Q225" i="48"/>
  <c r="Q227" i="48" s="1"/>
  <c r="P225" i="48"/>
  <c r="P227" i="48" s="1"/>
  <c r="O225" i="48"/>
  <c r="O227" i="48" s="1"/>
  <c r="N225" i="48"/>
  <c r="N227" i="48" s="1"/>
  <c r="Y225" i="47"/>
  <c r="Y227" i="47" s="1"/>
  <c r="X225" i="47"/>
  <c r="X227" i="47" s="1"/>
  <c r="W225" i="47"/>
  <c r="W227" i="47" s="1"/>
  <c r="V225" i="47"/>
  <c r="V227" i="47" s="1"/>
  <c r="U225" i="47"/>
  <c r="U227" i="47" s="1"/>
  <c r="T225" i="47"/>
  <c r="T227" i="47" s="1"/>
  <c r="S225" i="47"/>
  <c r="S227" i="47" s="1"/>
  <c r="R225" i="47"/>
  <c r="R227" i="47" s="1"/>
  <c r="Q225" i="47"/>
  <c r="Q227" i="47" s="1"/>
  <c r="P225" i="47"/>
  <c r="P227" i="47" s="1"/>
  <c r="O225" i="47"/>
  <c r="O227" i="47" s="1"/>
  <c r="N225" i="47"/>
  <c r="N227" i="47" s="1"/>
  <c r="Y225" i="46"/>
  <c r="X225" i="46"/>
  <c r="W225" i="46"/>
  <c r="W227" i="46" s="1"/>
  <c r="V225" i="46"/>
  <c r="U225" i="46"/>
  <c r="U227" i="46" s="1"/>
  <c r="T225" i="46"/>
  <c r="S225" i="46"/>
  <c r="S227" i="46" s="1"/>
  <c r="R225" i="46"/>
  <c r="Q225" i="46"/>
  <c r="Q227" i="46" s="1"/>
  <c r="P225" i="46"/>
  <c r="P227" i="46" s="1"/>
  <c r="O225" i="46"/>
  <c r="O227" i="46" s="1"/>
  <c r="N225" i="46"/>
  <c r="N227" i="46" s="1"/>
  <c r="Y225" i="45"/>
  <c r="Y227" i="45" s="1"/>
  <c r="X225" i="45"/>
  <c r="X227" i="45" s="1"/>
  <c r="W225" i="45"/>
  <c r="W227" i="45" s="1"/>
  <c r="V225" i="45"/>
  <c r="V227" i="45" s="1"/>
  <c r="U225" i="45"/>
  <c r="U227" i="45" s="1"/>
  <c r="T225" i="45"/>
  <c r="T227" i="45" s="1"/>
  <c r="S225" i="45"/>
  <c r="S227" i="45" s="1"/>
  <c r="R225" i="45"/>
  <c r="R227" i="45" s="1"/>
  <c r="Q225" i="45"/>
  <c r="Q227" i="45" s="1"/>
  <c r="P225" i="45"/>
  <c r="P227" i="45" s="1"/>
  <c r="O225" i="45"/>
  <c r="O227" i="45" s="1"/>
  <c r="N225" i="45"/>
  <c r="Y225" i="44"/>
  <c r="Y227" i="44" s="1"/>
  <c r="X225" i="44"/>
  <c r="X227" i="44" s="1"/>
  <c r="W225" i="44"/>
  <c r="W227" i="44" s="1"/>
  <c r="V225" i="44"/>
  <c r="V227" i="44" s="1"/>
  <c r="U225" i="44"/>
  <c r="U227" i="44" s="1"/>
  <c r="T225" i="44"/>
  <c r="T227" i="44" s="1"/>
  <c r="S225" i="44"/>
  <c r="S227" i="44" s="1"/>
  <c r="R225" i="44"/>
  <c r="R227" i="44" s="1"/>
  <c r="Q225" i="44"/>
  <c r="Q227" i="44" s="1"/>
  <c r="P225" i="44"/>
  <c r="O225" i="44"/>
  <c r="N225" i="44"/>
  <c r="N227" i="44" s="1"/>
  <c r="Y225" i="43"/>
  <c r="Y227" i="43" s="1"/>
  <c r="X225" i="43"/>
  <c r="X227" i="43" s="1"/>
  <c r="W225" i="43"/>
  <c r="W227" i="43" s="1"/>
  <c r="V225" i="43"/>
  <c r="V227" i="43" s="1"/>
  <c r="U225" i="43"/>
  <c r="U227" i="43" s="1"/>
  <c r="T225" i="43"/>
  <c r="T227" i="43" s="1"/>
  <c r="S225" i="43"/>
  <c r="S227" i="43" s="1"/>
  <c r="R225" i="43"/>
  <c r="R227" i="43" s="1"/>
  <c r="Q225" i="43"/>
  <c r="Q227" i="43" s="1"/>
  <c r="P225" i="43"/>
  <c r="P227" i="43" s="1"/>
  <c r="O225" i="43"/>
  <c r="O227" i="43" s="1"/>
  <c r="N225" i="43"/>
  <c r="N227" i="43" s="1"/>
  <c r="Y225" i="42"/>
  <c r="Y227" i="42" s="1"/>
  <c r="X225" i="42"/>
  <c r="X227" i="42" s="1"/>
  <c r="W225" i="42"/>
  <c r="W227" i="42" s="1"/>
  <c r="V225" i="42"/>
  <c r="V227" i="42" s="1"/>
  <c r="U225" i="42"/>
  <c r="U227" i="42" s="1"/>
  <c r="T225" i="42"/>
  <c r="T227" i="42" s="1"/>
  <c r="S225" i="42"/>
  <c r="S227" i="42" s="1"/>
  <c r="R225" i="42"/>
  <c r="R227" i="42" s="1"/>
  <c r="Q225" i="42"/>
  <c r="Q227" i="42" s="1"/>
  <c r="P225" i="42"/>
  <c r="P227" i="42" s="1"/>
  <c r="O225" i="42"/>
  <c r="O227" i="42" s="1"/>
  <c r="N225" i="42"/>
  <c r="N227" i="42" s="1"/>
  <c r="Y225" i="41"/>
  <c r="Y227" i="41" s="1"/>
  <c r="X225" i="41"/>
  <c r="X227" i="41" s="1"/>
  <c r="W225" i="41"/>
  <c r="W227" i="41" s="1"/>
  <c r="V225" i="41"/>
  <c r="V227" i="41" s="1"/>
  <c r="U225" i="41"/>
  <c r="U227" i="41" s="1"/>
  <c r="T225" i="41"/>
  <c r="T227" i="41" s="1"/>
  <c r="S225" i="41"/>
  <c r="S227" i="41" s="1"/>
  <c r="R225" i="41"/>
  <c r="R227" i="41" s="1"/>
  <c r="Q225" i="41"/>
  <c r="Q227" i="41" s="1"/>
  <c r="P225" i="41"/>
  <c r="P227" i="41" s="1"/>
  <c r="O225" i="41"/>
  <c r="O227" i="41" s="1"/>
  <c r="N225" i="41"/>
  <c r="Y225" i="40"/>
  <c r="Y227" i="40" s="1"/>
  <c r="X225" i="40"/>
  <c r="X227" i="40" s="1"/>
  <c r="W225" i="40"/>
  <c r="W227" i="40" s="1"/>
  <c r="V225" i="40"/>
  <c r="V227" i="40" s="1"/>
  <c r="U225" i="40"/>
  <c r="U227" i="40" s="1"/>
  <c r="T225" i="40"/>
  <c r="T227" i="40" s="1"/>
  <c r="S225" i="40"/>
  <c r="S227" i="40" s="1"/>
  <c r="R225" i="40"/>
  <c r="R227" i="40" s="1"/>
  <c r="Q225" i="40"/>
  <c r="Q227" i="40" s="1"/>
  <c r="P225" i="40"/>
  <c r="P227" i="40" s="1"/>
  <c r="O225" i="40"/>
  <c r="O227" i="40" s="1"/>
  <c r="N225" i="40"/>
  <c r="N227" i="40" s="1"/>
  <c r="Y225" i="39"/>
  <c r="Y227" i="39" s="1"/>
  <c r="X225" i="39"/>
  <c r="X227" i="39" s="1"/>
  <c r="W225" i="39"/>
  <c r="W227" i="39" s="1"/>
  <c r="V225" i="39"/>
  <c r="V227" i="39" s="1"/>
  <c r="U225" i="39"/>
  <c r="U227" i="39" s="1"/>
  <c r="T225" i="39"/>
  <c r="T227" i="39" s="1"/>
  <c r="S225" i="39"/>
  <c r="S227" i="39" s="1"/>
  <c r="R225" i="39"/>
  <c r="R227" i="39" s="1"/>
  <c r="Q225" i="39"/>
  <c r="Q227" i="39" s="1"/>
  <c r="P225" i="39"/>
  <c r="P227" i="39" s="1"/>
  <c r="O225" i="39"/>
  <c r="O227" i="39" s="1"/>
  <c r="N225" i="39"/>
  <c r="N227" i="39" s="1"/>
  <c r="Y225" i="38"/>
  <c r="Y227" i="38" s="1"/>
  <c r="X225" i="38"/>
  <c r="X227" i="38" s="1"/>
  <c r="W225" i="38"/>
  <c r="W227" i="38" s="1"/>
  <c r="V225" i="38"/>
  <c r="V227" i="38" s="1"/>
  <c r="U225" i="38"/>
  <c r="U227" i="38" s="1"/>
  <c r="T225" i="38"/>
  <c r="T227" i="38" s="1"/>
  <c r="S225" i="38"/>
  <c r="S227" i="38" s="1"/>
  <c r="R225" i="38"/>
  <c r="R227" i="38" s="1"/>
  <c r="Q225" i="38"/>
  <c r="Q227" i="38" s="1"/>
  <c r="P225" i="38"/>
  <c r="P227" i="38" s="1"/>
  <c r="O225" i="38"/>
  <c r="O227" i="38" s="1"/>
  <c r="N225" i="38"/>
  <c r="Y225" i="37"/>
  <c r="Y227" i="37" s="1"/>
  <c r="X225" i="37"/>
  <c r="W225" i="37"/>
  <c r="W227" i="37" s="1"/>
  <c r="V225" i="37"/>
  <c r="V227" i="37" s="1"/>
  <c r="U225" i="37"/>
  <c r="U227" i="37" s="1"/>
  <c r="T225" i="37"/>
  <c r="T227" i="37" s="1"/>
  <c r="S225" i="37"/>
  <c r="S227" i="37" s="1"/>
  <c r="R225" i="37"/>
  <c r="R227" i="37" s="1"/>
  <c r="Q225" i="37"/>
  <c r="Q227" i="37" s="1"/>
  <c r="P225" i="37"/>
  <c r="P227" i="37" s="1"/>
  <c r="O225" i="37"/>
  <c r="O227" i="37" s="1"/>
  <c r="N225" i="37"/>
  <c r="Y225" i="33"/>
  <c r="Y227" i="33" s="1"/>
  <c r="X225" i="33"/>
  <c r="X227" i="33" s="1"/>
  <c r="W225" i="33"/>
  <c r="V225" i="33"/>
  <c r="V227" i="33" s="1"/>
  <c r="U225" i="33"/>
  <c r="U227" i="33" s="1"/>
  <c r="T225" i="33"/>
  <c r="T227" i="33" s="1"/>
  <c r="S225" i="33"/>
  <c r="S227" i="33" s="1"/>
  <c r="R225" i="33"/>
  <c r="R227" i="33" s="1"/>
  <c r="Q225" i="33"/>
  <c r="Q227" i="33" s="1"/>
  <c r="P225" i="33"/>
  <c r="P227" i="33" s="1"/>
  <c r="O225" i="33"/>
  <c r="O227" i="33" s="1"/>
  <c r="N225" i="33"/>
  <c r="G10" i="22" s="1"/>
  <c r="Q227" i="61"/>
  <c r="Y227" i="59"/>
  <c r="Q227" i="52"/>
  <c r="Q227" i="49"/>
  <c r="AA225" i="38" l="1"/>
  <c r="F29" i="32" s="1"/>
  <c r="AA225" i="41"/>
  <c r="F26" i="32" s="1"/>
  <c r="AA225" i="53"/>
  <c r="F14" i="32" s="1"/>
  <c r="AA225" i="54"/>
  <c r="F13" i="32" s="1"/>
  <c r="AA225" i="49"/>
  <c r="F18" i="32" s="1"/>
  <c r="AA225" i="50"/>
  <c r="F17" i="32" s="1"/>
  <c r="G17" i="22"/>
  <c r="AA225" i="45"/>
  <c r="F22" i="32" s="1"/>
  <c r="G15" i="22"/>
  <c r="G13" i="22"/>
  <c r="R227" i="46"/>
  <c r="G14" i="22"/>
  <c r="V227" i="46"/>
  <c r="G18" i="22"/>
  <c r="T227" i="46"/>
  <c r="G16" i="22"/>
  <c r="X227" i="46"/>
  <c r="G20" i="22"/>
  <c r="Y227" i="46"/>
  <c r="G21" i="22"/>
  <c r="AA225" i="61"/>
  <c r="F5" i="32" s="1"/>
  <c r="P227" i="44"/>
  <c r="G12" i="22"/>
  <c r="G11" i="22"/>
  <c r="O227" i="44"/>
  <c r="N227" i="61"/>
  <c r="AA227" i="61" s="1"/>
  <c r="W227" i="33"/>
  <c r="G19" i="22"/>
  <c r="N227" i="50"/>
  <c r="AA227" i="50" s="1"/>
  <c r="AA225" i="58"/>
  <c r="F9" i="32" s="1"/>
  <c r="S227" i="24"/>
  <c r="AA225" i="42"/>
  <c r="F25" i="32" s="1"/>
  <c r="R227" i="24"/>
  <c r="N227" i="45"/>
  <c r="AA227" i="45" s="1"/>
  <c r="T227" i="24"/>
  <c r="X227" i="37"/>
  <c r="V227" i="55"/>
  <c r="AA227" i="55" s="1"/>
  <c r="N227" i="38"/>
  <c r="AA227" i="38" s="1"/>
  <c r="N227" i="49"/>
  <c r="AA227" i="49" s="1"/>
  <c r="N227" i="54"/>
  <c r="AA227" i="54" s="1"/>
  <c r="N227" i="58"/>
  <c r="AA227" i="58" s="1"/>
  <c r="AA225" i="37"/>
  <c r="F30" i="32" s="1"/>
  <c r="AA227" i="39"/>
  <c r="AA227" i="43"/>
  <c r="N227" i="37"/>
  <c r="N227" i="53"/>
  <c r="AA227" i="53" s="1"/>
  <c r="N227" i="41"/>
  <c r="AA227" i="41" s="1"/>
  <c r="AA225" i="62"/>
  <c r="F6" i="32" s="1"/>
  <c r="AA225" i="57"/>
  <c r="F10" i="32" s="1"/>
  <c r="AA225" i="33"/>
  <c r="F2" i="32" s="1"/>
  <c r="AA227" i="59"/>
  <c r="AA227" i="47"/>
  <c r="AA225" i="46"/>
  <c r="F21" i="32" s="1"/>
  <c r="AA227" i="51"/>
  <c r="AA227" i="34"/>
  <c r="N227" i="24"/>
  <c r="AA227" i="57"/>
  <c r="AA227" i="40"/>
  <c r="AA227" i="48"/>
  <c r="AA227" i="52"/>
  <c r="AA227" i="56"/>
  <c r="AA227" i="60"/>
  <c r="AA225" i="43"/>
  <c r="F24" i="32" s="1"/>
  <c r="AA225" i="51"/>
  <c r="F16" i="32" s="1"/>
  <c r="AA225" i="59"/>
  <c r="F8" i="32" s="1"/>
  <c r="AA227" i="62"/>
  <c r="AA225" i="40"/>
  <c r="F27" i="32" s="1"/>
  <c r="AA225" i="48"/>
  <c r="F19" i="32" s="1"/>
  <c r="AA225" i="56"/>
  <c r="F11" i="32" s="1"/>
  <c r="AA225" i="24"/>
  <c r="F3" i="32" s="1"/>
  <c r="N227" i="33"/>
  <c r="AA225" i="39"/>
  <c r="F28" i="32" s="1"/>
  <c r="AA225" i="47"/>
  <c r="F20" i="32" s="1"/>
  <c r="AA225" i="55"/>
  <c r="F12" i="32" s="1"/>
  <c r="AA225" i="34"/>
  <c r="F4" i="32" s="1"/>
  <c r="AA225" i="44"/>
  <c r="F23" i="32" s="1"/>
  <c r="AA225" i="52"/>
  <c r="F15" i="32" s="1"/>
  <c r="AA225" i="60"/>
  <c r="F7" i="32" s="1"/>
  <c r="AA227" i="42"/>
  <c r="B28" i="57"/>
  <c r="AA227" i="37" l="1"/>
  <c r="AA227" i="46"/>
  <c r="AA227" i="44"/>
  <c r="G22" i="22"/>
  <c r="AA227" i="33"/>
  <c r="AA227" i="24"/>
  <c r="B57" i="41"/>
  <c r="B58" i="41"/>
  <c r="H10" i="25" l="1"/>
  <c r="N36" i="25"/>
  <c r="M36" i="25"/>
  <c r="L36" i="25"/>
  <c r="K36" i="25"/>
  <c r="J36" i="25"/>
  <c r="I36" i="25"/>
  <c r="H36" i="25"/>
  <c r="G36" i="25"/>
  <c r="F36" i="25"/>
  <c r="E36" i="25"/>
  <c r="D36" i="25"/>
  <c r="C36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N17" i="25"/>
  <c r="P17" i="25" s="1"/>
  <c r="M17" i="25"/>
  <c r="L17" i="25"/>
  <c r="K17" i="25"/>
  <c r="J17" i="25"/>
  <c r="I17" i="25"/>
  <c r="H17" i="25"/>
  <c r="G17" i="25"/>
  <c r="F17" i="25"/>
  <c r="E17" i="25"/>
  <c r="D17" i="25"/>
  <c r="C17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N10" i="25"/>
  <c r="M10" i="25"/>
  <c r="L10" i="25"/>
  <c r="K10" i="25"/>
  <c r="J10" i="25"/>
  <c r="I10" i="25"/>
  <c r="G10" i="25"/>
  <c r="F10" i="25"/>
  <c r="E10" i="25"/>
  <c r="D10" i="25"/>
  <c r="C10" i="25"/>
  <c r="N9" i="25"/>
  <c r="M9" i="25"/>
  <c r="L9" i="25"/>
  <c r="K9" i="25"/>
  <c r="J9" i="25"/>
  <c r="I9" i="25"/>
  <c r="H9" i="25"/>
  <c r="G9" i="25"/>
  <c r="F9" i="25"/>
  <c r="E9" i="25"/>
  <c r="D9" i="25"/>
  <c r="C9" i="25"/>
  <c r="N8" i="25"/>
  <c r="M8" i="25"/>
  <c r="L8" i="25"/>
  <c r="K8" i="25"/>
  <c r="J8" i="25"/>
  <c r="I8" i="25"/>
  <c r="H8" i="25"/>
  <c r="G8" i="25"/>
  <c r="F8" i="25"/>
  <c r="E8" i="25"/>
  <c r="D8" i="25"/>
  <c r="C8" i="25"/>
  <c r="A35" i="25"/>
  <c r="A36" i="25"/>
  <c r="A32" i="25"/>
  <c r="A33" i="25"/>
  <c r="A34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8" i="25"/>
  <c r="A223" i="63"/>
  <c r="A222" i="63"/>
  <c r="A221" i="63"/>
  <c r="A220" i="63"/>
  <c r="A219" i="63"/>
  <c r="A218" i="63"/>
  <c r="A217" i="63"/>
  <c r="A216" i="63"/>
  <c r="A215" i="63"/>
  <c r="A214" i="63"/>
  <c r="A213" i="63"/>
  <c r="A212" i="63"/>
  <c r="A211" i="63"/>
  <c r="A210" i="63"/>
  <c r="A209" i="63"/>
  <c r="A208" i="63"/>
  <c r="A207" i="63"/>
  <c r="A205" i="63"/>
  <c r="A204" i="63"/>
  <c r="A203" i="63"/>
  <c r="A202" i="63"/>
  <c r="A201" i="63"/>
  <c r="A200" i="63"/>
  <c r="A199" i="63"/>
  <c r="A198" i="63"/>
  <c r="A189" i="63"/>
  <c r="A188" i="63"/>
  <c r="A186" i="63"/>
  <c r="A185" i="63"/>
  <c r="A184" i="63"/>
  <c r="A183" i="63"/>
  <c r="A182" i="63"/>
  <c r="A181" i="63"/>
  <c r="A180" i="63"/>
  <c r="A179" i="63"/>
  <c r="A177" i="63"/>
  <c r="A176" i="63"/>
  <c r="A175" i="63"/>
  <c r="A174" i="63"/>
  <c r="A173" i="63"/>
  <c r="A172" i="63"/>
  <c r="A171" i="63"/>
  <c r="A170" i="63"/>
  <c r="A168" i="63"/>
  <c r="A167" i="63"/>
  <c r="A166" i="63"/>
  <c r="A165" i="63"/>
  <c r="A164" i="63"/>
  <c r="A163" i="63"/>
  <c r="A162" i="63"/>
  <c r="A161" i="63"/>
  <c r="A159" i="63"/>
  <c r="A158" i="63"/>
  <c r="A157" i="63"/>
  <c r="A156" i="63"/>
  <c r="A155" i="63"/>
  <c r="A154" i="63"/>
  <c r="A153" i="63"/>
  <c r="A152" i="63"/>
  <c r="A151" i="63"/>
  <c r="A150" i="63"/>
  <c r="A149" i="63"/>
  <c r="A147" i="63"/>
  <c r="A146" i="63"/>
  <c r="A145" i="63"/>
  <c r="A144" i="63"/>
  <c r="A143" i="63"/>
  <c r="A142" i="63"/>
  <c r="A141" i="63"/>
  <c r="A140" i="63"/>
  <c r="A139" i="63"/>
  <c r="A138" i="63"/>
  <c r="A137" i="63"/>
  <c r="A136" i="63"/>
  <c r="A134" i="63"/>
  <c r="A133" i="63"/>
  <c r="A132" i="63"/>
  <c r="A131" i="63"/>
  <c r="A130" i="63"/>
  <c r="A129" i="63"/>
  <c r="A127" i="63"/>
  <c r="A126" i="63"/>
  <c r="A125" i="63"/>
  <c r="A124" i="63"/>
  <c r="A123" i="63"/>
  <c r="A122" i="63"/>
  <c r="A121" i="63"/>
  <c r="A120" i="63"/>
  <c r="A119" i="63"/>
  <c r="A118" i="63"/>
  <c r="A117" i="63"/>
  <c r="A116" i="63"/>
  <c r="A114" i="63"/>
  <c r="A113" i="63"/>
  <c r="A112" i="63"/>
  <c r="A111" i="63"/>
  <c r="A110" i="63"/>
  <c r="A109" i="63"/>
  <c r="A108" i="63"/>
  <c r="A107" i="63"/>
  <c r="A106" i="63"/>
  <c r="A105" i="63"/>
  <c r="A104" i="63"/>
  <c r="A103" i="63"/>
  <c r="A101" i="63"/>
  <c r="A100" i="63"/>
  <c r="A99" i="63"/>
  <c r="A98" i="63"/>
  <c r="A97" i="63"/>
  <c r="A96" i="63"/>
  <c r="A95" i="63"/>
  <c r="A94" i="63"/>
  <c r="A93" i="63"/>
  <c r="A92" i="63"/>
  <c r="A91" i="63"/>
  <c r="A90" i="63"/>
  <c r="A88" i="63"/>
  <c r="A87" i="63"/>
  <c r="A86" i="63"/>
  <c r="A85" i="63"/>
  <c r="A84" i="63"/>
  <c r="A83" i="63"/>
  <c r="A82" i="63"/>
  <c r="A81" i="63"/>
  <c r="A80" i="63"/>
  <c r="A79" i="63"/>
  <c r="A78" i="63"/>
  <c r="A77" i="63"/>
  <c r="A76" i="63"/>
  <c r="A75" i="63"/>
  <c r="A74" i="63"/>
  <c r="A73" i="63"/>
  <c r="A72" i="63"/>
  <c r="A71" i="63"/>
  <c r="A70" i="63"/>
  <c r="A69" i="63"/>
  <c r="A68" i="63"/>
  <c r="A67" i="63"/>
  <c r="A66" i="63"/>
  <c r="A65" i="63"/>
  <c r="A64" i="63"/>
  <c r="A63" i="63"/>
  <c r="A62" i="63"/>
  <c r="A61" i="63"/>
  <c r="A60" i="63"/>
  <c r="A59" i="63"/>
  <c r="A58" i="63"/>
  <c r="A57" i="63"/>
  <c r="A56" i="63"/>
  <c r="A54" i="63"/>
  <c r="A53" i="63"/>
  <c r="A52" i="63"/>
  <c r="A51" i="63"/>
  <c r="A50" i="63"/>
  <c r="A49" i="63"/>
  <c r="A48" i="63"/>
  <c r="A47" i="63"/>
  <c r="A46" i="63"/>
  <c r="A45" i="63"/>
  <c r="A44" i="63"/>
  <c r="A43" i="63"/>
  <c r="A42" i="63"/>
  <c r="A41" i="63"/>
  <c r="A39" i="63"/>
  <c r="A38" i="63"/>
  <c r="A37" i="63"/>
  <c r="A36" i="63"/>
  <c r="A35" i="63"/>
  <c r="A34" i="63"/>
  <c r="A33" i="63"/>
  <c r="A32" i="63"/>
  <c r="A31" i="63"/>
  <c r="A30" i="63"/>
  <c r="A29" i="63"/>
  <c r="A28" i="63"/>
  <c r="A27" i="63"/>
  <c r="A26" i="63"/>
  <c r="A25" i="63"/>
  <c r="A23" i="63"/>
  <c r="A22" i="63"/>
  <c r="A21" i="63"/>
  <c r="A20" i="63"/>
  <c r="A19" i="63"/>
  <c r="A18" i="63"/>
  <c r="A17" i="63"/>
  <c r="A16" i="63"/>
  <c r="A15" i="63"/>
  <c r="A14" i="63"/>
  <c r="A13" i="63"/>
  <c r="A12" i="63"/>
  <c r="A11" i="63"/>
  <c r="A10" i="63"/>
  <c r="A9" i="63"/>
  <c r="A8" i="63"/>
  <c r="M38" i="25" l="1"/>
  <c r="H38" i="25"/>
  <c r="D38" i="25"/>
  <c r="F38" i="25"/>
  <c r="N38" i="25"/>
  <c r="E38" i="25"/>
  <c r="G38" i="25"/>
  <c r="L38" i="25"/>
  <c r="C38" i="25"/>
  <c r="K38" i="25"/>
  <c r="J38" i="25"/>
  <c r="E39" i="25"/>
  <c r="M39" i="25"/>
  <c r="F39" i="25"/>
  <c r="N39" i="25"/>
  <c r="G39" i="25"/>
  <c r="K39" i="25"/>
  <c r="D225" i="63"/>
  <c r="D39" i="25"/>
  <c r="H225" i="63"/>
  <c r="L225" i="63"/>
  <c r="L39" i="25"/>
  <c r="P10" i="63"/>
  <c r="P14" i="63"/>
  <c r="P18" i="63"/>
  <c r="P22" i="63"/>
  <c r="H39" i="25"/>
  <c r="P39" i="63"/>
  <c r="P61" i="63"/>
  <c r="P65" i="63"/>
  <c r="P69" i="63"/>
  <c r="P73" i="63"/>
  <c r="P77" i="63"/>
  <c r="P81" i="63"/>
  <c r="P85" i="63"/>
  <c r="P111" i="63"/>
  <c r="P133" i="63"/>
  <c r="P155" i="63"/>
  <c r="P164" i="63"/>
  <c r="P168" i="63"/>
  <c r="P173" i="63"/>
  <c r="P177" i="63"/>
  <c r="P182" i="63"/>
  <c r="P186" i="63"/>
  <c r="P210" i="63"/>
  <c r="P214" i="63"/>
  <c r="P218" i="63"/>
  <c r="P222" i="63"/>
  <c r="I39" i="25"/>
  <c r="I38" i="25"/>
  <c r="P57" i="63"/>
  <c r="C39" i="25"/>
  <c r="J39" i="25"/>
  <c r="P31" i="63"/>
  <c r="F225" i="63"/>
  <c r="J225" i="63"/>
  <c r="N225" i="63"/>
  <c r="P12" i="63"/>
  <c r="P16" i="63"/>
  <c r="P20" i="63"/>
  <c r="P33" i="63"/>
  <c r="P59" i="63"/>
  <c r="P63" i="63"/>
  <c r="P67" i="63"/>
  <c r="P71" i="63"/>
  <c r="P75" i="63"/>
  <c r="P79" i="63"/>
  <c r="P83" i="63"/>
  <c r="P87" i="63"/>
  <c r="P105" i="63"/>
  <c r="P113" i="63"/>
  <c r="P131" i="63"/>
  <c r="P157" i="63"/>
  <c r="P162" i="63"/>
  <c r="P166" i="63"/>
  <c r="P171" i="63"/>
  <c r="P175" i="63"/>
  <c r="P180" i="63"/>
  <c r="P184" i="63"/>
  <c r="P189" i="63"/>
  <c r="P208" i="63"/>
  <c r="P212" i="63"/>
  <c r="P216" i="63"/>
  <c r="P220" i="63"/>
  <c r="P26" i="63"/>
  <c r="P30" i="63"/>
  <c r="P34" i="63"/>
  <c r="P38" i="63"/>
  <c r="P43" i="63"/>
  <c r="P47" i="63"/>
  <c r="P51" i="63"/>
  <c r="P64" i="63"/>
  <c r="P72" i="63"/>
  <c r="P80" i="63"/>
  <c r="P88" i="63"/>
  <c r="P93" i="63"/>
  <c r="P97" i="63"/>
  <c r="P101" i="63"/>
  <c r="P106" i="63"/>
  <c r="P110" i="63"/>
  <c r="P114" i="63"/>
  <c r="P119" i="63"/>
  <c r="P123" i="63"/>
  <c r="P127" i="63"/>
  <c r="P132" i="63"/>
  <c r="P137" i="63"/>
  <c r="P141" i="63"/>
  <c r="P145" i="63"/>
  <c r="P150" i="63"/>
  <c r="P154" i="63"/>
  <c r="P158" i="63"/>
  <c r="P176" i="63"/>
  <c r="P200" i="63"/>
  <c r="P204" i="63"/>
  <c r="P213" i="63"/>
  <c r="P221" i="63"/>
  <c r="P28" i="63"/>
  <c r="P32" i="63"/>
  <c r="P36" i="63"/>
  <c r="P45" i="63"/>
  <c r="P49" i="63"/>
  <c r="P53" i="63"/>
  <c r="P62" i="63"/>
  <c r="P70" i="63"/>
  <c r="P78" i="63"/>
  <c r="P86" i="63"/>
  <c r="P91" i="63"/>
  <c r="P95" i="63"/>
  <c r="P99" i="63"/>
  <c r="P104" i="63"/>
  <c r="P108" i="63"/>
  <c r="P112" i="63"/>
  <c r="P117" i="63"/>
  <c r="P121" i="63"/>
  <c r="P125" i="63"/>
  <c r="P130" i="63"/>
  <c r="P139" i="63"/>
  <c r="P143" i="63"/>
  <c r="P147" i="63"/>
  <c r="P152" i="63"/>
  <c r="P156" i="63"/>
  <c r="P202" i="63"/>
  <c r="P211" i="63"/>
  <c r="P219" i="63"/>
  <c r="C225" i="63"/>
  <c r="G225" i="63"/>
  <c r="K225" i="63"/>
  <c r="P13" i="63"/>
  <c r="P17" i="63"/>
  <c r="P21" i="63"/>
  <c r="P44" i="63"/>
  <c r="P48" i="63"/>
  <c r="P52" i="63"/>
  <c r="P94" i="63"/>
  <c r="P98" i="63"/>
  <c r="P118" i="63"/>
  <c r="P122" i="63"/>
  <c r="P126" i="63"/>
  <c r="P138" i="63"/>
  <c r="P142" i="63"/>
  <c r="P146" i="63"/>
  <c r="P153" i="63"/>
  <c r="P163" i="63"/>
  <c r="P167" i="63"/>
  <c r="P174" i="63"/>
  <c r="P181" i="63"/>
  <c r="P185" i="63"/>
  <c r="P201" i="63"/>
  <c r="P205" i="63"/>
  <c r="P209" i="63"/>
  <c r="P217" i="63"/>
  <c r="P29" i="63"/>
  <c r="P37" i="63"/>
  <c r="P60" i="63"/>
  <c r="P68" i="63"/>
  <c r="P76" i="63"/>
  <c r="P84" i="63"/>
  <c r="P109" i="63"/>
  <c r="P134" i="63"/>
  <c r="P151" i="63"/>
  <c r="P159" i="63"/>
  <c r="P172" i="63"/>
  <c r="P215" i="63"/>
  <c r="P223" i="63"/>
  <c r="E225" i="63"/>
  <c r="I225" i="63"/>
  <c r="M225" i="63"/>
  <c r="P11" i="63"/>
  <c r="P15" i="63"/>
  <c r="P19" i="63"/>
  <c r="P23" i="63"/>
  <c r="P27" i="63"/>
  <c r="P35" i="63"/>
  <c r="P42" i="63"/>
  <c r="P46" i="63"/>
  <c r="P50" i="63"/>
  <c r="P54" i="63"/>
  <c r="P58" i="63"/>
  <c r="P66" i="63"/>
  <c r="P74" i="63"/>
  <c r="P82" i="63"/>
  <c r="P92" i="63"/>
  <c r="P96" i="63"/>
  <c r="P100" i="63"/>
  <c r="P107" i="63"/>
  <c r="P120" i="63"/>
  <c r="P124" i="63"/>
  <c r="P140" i="63"/>
  <c r="P144" i="63"/>
  <c r="P165" i="63"/>
  <c r="P183" i="63"/>
  <c r="P199" i="63"/>
  <c r="P203" i="63"/>
  <c r="P9" i="63"/>
  <c r="AA117" i="46"/>
  <c r="W117" i="64" s="1"/>
  <c r="P225" i="63" l="1"/>
  <c r="A209" i="26" l="1"/>
  <c r="B26" i="24" l="1"/>
  <c r="B27" i="24"/>
  <c r="A26" i="26"/>
  <c r="A27" i="26"/>
  <c r="B1" i="62" l="1"/>
  <c r="E6" i="32"/>
  <c r="AA223" i="62"/>
  <c r="H223" i="64" s="1"/>
  <c r="K223" i="62"/>
  <c r="AA222" i="62"/>
  <c r="H222" i="64" s="1"/>
  <c r="K222" i="62"/>
  <c r="AA221" i="62"/>
  <c r="H221" i="64" s="1"/>
  <c r="K221" i="62"/>
  <c r="AA220" i="62"/>
  <c r="H220" i="64" s="1"/>
  <c r="K220" i="62"/>
  <c r="AA219" i="62"/>
  <c r="H219" i="64" s="1"/>
  <c r="K219" i="62"/>
  <c r="AA218" i="62"/>
  <c r="H218" i="64" s="1"/>
  <c r="K218" i="62"/>
  <c r="AA217" i="62"/>
  <c r="H217" i="64" s="1"/>
  <c r="K217" i="62"/>
  <c r="AA216" i="62"/>
  <c r="H216" i="64" s="1"/>
  <c r="K216" i="62"/>
  <c r="AA215" i="62"/>
  <c r="H215" i="64" s="1"/>
  <c r="K215" i="62"/>
  <c r="AA214" i="62"/>
  <c r="H214" i="64" s="1"/>
  <c r="K214" i="62"/>
  <c r="AA213" i="62"/>
  <c r="H213" i="64" s="1"/>
  <c r="K213" i="62"/>
  <c r="AA212" i="62"/>
  <c r="H212" i="64" s="1"/>
  <c r="K212" i="62"/>
  <c r="AA211" i="62"/>
  <c r="H211" i="64" s="1"/>
  <c r="K211" i="62"/>
  <c r="AA210" i="62"/>
  <c r="H210" i="64" s="1"/>
  <c r="K210" i="62"/>
  <c r="AA209" i="62"/>
  <c r="H209" i="64" s="1"/>
  <c r="K209" i="62"/>
  <c r="AA208" i="62"/>
  <c r="H208" i="64" s="1"/>
  <c r="K208" i="62"/>
  <c r="A207" i="62"/>
  <c r="AA205" i="62"/>
  <c r="H205" i="64" s="1"/>
  <c r="K205" i="62"/>
  <c r="B205" i="62"/>
  <c r="AA204" i="62"/>
  <c r="H204" i="64" s="1"/>
  <c r="K204" i="62"/>
  <c r="B204" i="62"/>
  <c r="AA203" i="62"/>
  <c r="H203" i="64" s="1"/>
  <c r="K203" i="62"/>
  <c r="B203" i="62"/>
  <c r="AA202" i="62"/>
  <c r="H202" i="64" s="1"/>
  <c r="K202" i="62"/>
  <c r="B202" i="62"/>
  <c r="AA201" i="62"/>
  <c r="H201" i="64" s="1"/>
  <c r="K201" i="62"/>
  <c r="B201" i="62"/>
  <c r="AA200" i="62"/>
  <c r="H200" i="64" s="1"/>
  <c r="K200" i="62"/>
  <c r="B200" i="62"/>
  <c r="AA199" i="62"/>
  <c r="H199" i="64" s="1"/>
  <c r="K199" i="62"/>
  <c r="B199" i="62"/>
  <c r="A198" i="62"/>
  <c r="AA196" i="62"/>
  <c r="H196" i="64" s="1"/>
  <c r="K196" i="62"/>
  <c r="AA195" i="62"/>
  <c r="H195" i="64" s="1"/>
  <c r="K195" i="62"/>
  <c r="AA194" i="62"/>
  <c r="H194" i="64" s="1"/>
  <c r="K194" i="62"/>
  <c r="K193" i="62"/>
  <c r="AA191" i="62"/>
  <c r="H191" i="64" s="1"/>
  <c r="K191" i="62"/>
  <c r="AA190" i="62"/>
  <c r="H190" i="64" s="1"/>
  <c r="K190" i="62"/>
  <c r="AA189" i="62"/>
  <c r="H189" i="64" s="1"/>
  <c r="K189" i="62"/>
  <c r="B189" i="62"/>
  <c r="A188" i="62"/>
  <c r="AA186" i="62"/>
  <c r="H186" i="64" s="1"/>
  <c r="K186" i="62"/>
  <c r="B186" i="62"/>
  <c r="AA185" i="62"/>
  <c r="H185" i="64" s="1"/>
  <c r="K185" i="62"/>
  <c r="B185" i="62"/>
  <c r="AA184" i="62"/>
  <c r="H184" i="64" s="1"/>
  <c r="K184" i="62"/>
  <c r="B184" i="62"/>
  <c r="AA183" i="62"/>
  <c r="H183" i="64" s="1"/>
  <c r="K183" i="62"/>
  <c r="B183" i="62"/>
  <c r="AA182" i="62"/>
  <c r="H182" i="64" s="1"/>
  <c r="K182" i="62"/>
  <c r="B182" i="62"/>
  <c r="AA181" i="62"/>
  <c r="H181" i="64" s="1"/>
  <c r="K181" i="62"/>
  <c r="B181" i="62"/>
  <c r="AA180" i="62"/>
  <c r="H180" i="64" s="1"/>
  <c r="K180" i="62"/>
  <c r="B180" i="62"/>
  <c r="A179" i="62"/>
  <c r="AA177" i="62"/>
  <c r="H177" i="64" s="1"/>
  <c r="K177" i="62"/>
  <c r="B177" i="62"/>
  <c r="AA176" i="62"/>
  <c r="H176" i="64" s="1"/>
  <c r="K176" i="62"/>
  <c r="B176" i="62"/>
  <c r="AA175" i="62"/>
  <c r="H175" i="64" s="1"/>
  <c r="K175" i="62"/>
  <c r="B175" i="62"/>
  <c r="AA174" i="62"/>
  <c r="H174" i="64" s="1"/>
  <c r="K174" i="62"/>
  <c r="B174" i="62"/>
  <c r="AA173" i="62"/>
  <c r="H173" i="64" s="1"/>
  <c r="K173" i="62"/>
  <c r="B173" i="62"/>
  <c r="AA172" i="62"/>
  <c r="H172" i="64" s="1"/>
  <c r="K172" i="62"/>
  <c r="B172" i="62"/>
  <c r="AA171" i="62"/>
  <c r="H171" i="64" s="1"/>
  <c r="K171" i="62"/>
  <c r="B171" i="62"/>
  <c r="A170" i="62"/>
  <c r="AA168" i="62"/>
  <c r="H168" i="64" s="1"/>
  <c r="K168" i="62"/>
  <c r="B168" i="62"/>
  <c r="AA167" i="62"/>
  <c r="H167" i="64" s="1"/>
  <c r="K167" i="62"/>
  <c r="B167" i="62"/>
  <c r="AA166" i="62"/>
  <c r="H166" i="64" s="1"/>
  <c r="K166" i="62"/>
  <c r="B166" i="62"/>
  <c r="AA165" i="62"/>
  <c r="H165" i="64" s="1"/>
  <c r="K165" i="62"/>
  <c r="B165" i="62"/>
  <c r="AA164" i="62"/>
  <c r="H164" i="64" s="1"/>
  <c r="K164" i="62"/>
  <c r="B164" i="62"/>
  <c r="AA163" i="62"/>
  <c r="H163" i="64" s="1"/>
  <c r="K163" i="62"/>
  <c r="B163" i="62"/>
  <c r="AA162" i="62"/>
  <c r="H162" i="64" s="1"/>
  <c r="K162" i="62"/>
  <c r="B162" i="62"/>
  <c r="A161" i="62"/>
  <c r="AA159" i="62"/>
  <c r="H159" i="64" s="1"/>
  <c r="K159" i="62"/>
  <c r="B159" i="62"/>
  <c r="AA158" i="62"/>
  <c r="H158" i="64" s="1"/>
  <c r="K158" i="62"/>
  <c r="B158" i="62"/>
  <c r="AA157" i="62"/>
  <c r="H157" i="64" s="1"/>
  <c r="K157" i="62"/>
  <c r="B157" i="62"/>
  <c r="AA156" i="62"/>
  <c r="H156" i="64" s="1"/>
  <c r="K156" i="62"/>
  <c r="B156" i="62"/>
  <c r="AA155" i="62"/>
  <c r="H155" i="64" s="1"/>
  <c r="K155" i="62"/>
  <c r="B155" i="62"/>
  <c r="AA154" i="62"/>
  <c r="H154" i="64" s="1"/>
  <c r="K154" i="62"/>
  <c r="B154" i="62"/>
  <c r="AA153" i="62"/>
  <c r="H153" i="64" s="1"/>
  <c r="K153" i="62"/>
  <c r="B153" i="62"/>
  <c r="AA152" i="62"/>
  <c r="H152" i="64" s="1"/>
  <c r="K152" i="62"/>
  <c r="B152" i="62"/>
  <c r="AA151" i="62"/>
  <c r="H151" i="64" s="1"/>
  <c r="K151" i="62"/>
  <c r="B151" i="62"/>
  <c r="AA150" i="62"/>
  <c r="H150" i="64" s="1"/>
  <c r="K150" i="62"/>
  <c r="B150" i="62"/>
  <c r="A149" i="62"/>
  <c r="AA147" i="62"/>
  <c r="H147" i="64" s="1"/>
  <c r="K147" i="62"/>
  <c r="B147" i="62"/>
  <c r="AA146" i="62"/>
  <c r="H146" i="64" s="1"/>
  <c r="K146" i="62"/>
  <c r="B146" i="62"/>
  <c r="AA145" i="62"/>
  <c r="H145" i="64" s="1"/>
  <c r="K145" i="62"/>
  <c r="B145" i="62"/>
  <c r="AA144" i="62"/>
  <c r="H144" i="64" s="1"/>
  <c r="K144" i="62"/>
  <c r="B144" i="62"/>
  <c r="AA143" i="62"/>
  <c r="H143" i="64" s="1"/>
  <c r="K143" i="62"/>
  <c r="B143" i="62"/>
  <c r="AA142" i="62"/>
  <c r="H142" i="64" s="1"/>
  <c r="K142" i="62"/>
  <c r="B142" i="62"/>
  <c r="AA141" i="62"/>
  <c r="H141" i="64" s="1"/>
  <c r="K141" i="62"/>
  <c r="B141" i="62"/>
  <c r="AA140" i="62"/>
  <c r="H140" i="64" s="1"/>
  <c r="K140" i="62"/>
  <c r="B140" i="62"/>
  <c r="AA139" i="62"/>
  <c r="H139" i="64" s="1"/>
  <c r="K139" i="62"/>
  <c r="B139" i="62"/>
  <c r="AA138" i="62"/>
  <c r="H138" i="64" s="1"/>
  <c r="K138" i="62"/>
  <c r="B138" i="62"/>
  <c r="AA137" i="62"/>
  <c r="H137" i="64" s="1"/>
  <c r="K137" i="62"/>
  <c r="B137" i="62"/>
  <c r="A136" i="62"/>
  <c r="AA134" i="62"/>
  <c r="H134" i="64" s="1"/>
  <c r="K134" i="62"/>
  <c r="B134" i="62"/>
  <c r="AA133" i="62"/>
  <c r="H133" i="64" s="1"/>
  <c r="K133" i="62"/>
  <c r="B133" i="62"/>
  <c r="AA132" i="62"/>
  <c r="H132" i="64" s="1"/>
  <c r="K132" i="62"/>
  <c r="B132" i="62"/>
  <c r="AA131" i="62"/>
  <c r="H131" i="64" s="1"/>
  <c r="K131" i="62"/>
  <c r="B131" i="62"/>
  <c r="AA130" i="62"/>
  <c r="H130" i="64" s="1"/>
  <c r="K130" i="62"/>
  <c r="B130" i="62"/>
  <c r="A129" i="62"/>
  <c r="AA127" i="62"/>
  <c r="H127" i="64" s="1"/>
  <c r="K127" i="62"/>
  <c r="B127" i="62"/>
  <c r="AA126" i="62"/>
  <c r="H126" i="64" s="1"/>
  <c r="K126" i="62"/>
  <c r="B126" i="62"/>
  <c r="AA125" i="62"/>
  <c r="H125" i="64" s="1"/>
  <c r="K125" i="62"/>
  <c r="B125" i="62"/>
  <c r="AA124" i="62"/>
  <c r="H124" i="64" s="1"/>
  <c r="K124" i="62"/>
  <c r="B124" i="62"/>
  <c r="AA123" i="62"/>
  <c r="H123" i="64" s="1"/>
  <c r="K123" i="62"/>
  <c r="B123" i="62"/>
  <c r="AA122" i="62"/>
  <c r="H122" i="64" s="1"/>
  <c r="K122" i="62"/>
  <c r="B122" i="62"/>
  <c r="AA121" i="62"/>
  <c r="H121" i="64" s="1"/>
  <c r="K121" i="62"/>
  <c r="B121" i="62"/>
  <c r="AA120" i="62"/>
  <c r="H120" i="64" s="1"/>
  <c r="K120" i="62"/>
  <c r="B120" i="62"/>
  <c r="AA119" i="62"/>
  <c r="H119" i="64" s="1"/>
  <c r="K119" i="62"/>
  <c r="B119" i="62"/>
  <c r="AA118" i="62"/>
  <c r="H118" i="64" s="1"/>
  <c r="K118" i="62"/>
  <c r="AA117" i="62"/>
  <c r="H117" i="64" s="1"/>
  <c r="K117" i="62"/>
  <c r="A116" i="62"/>
  <c r="AA114" i="62"/>
  <c r="H114" i="64" s="1"/>
  <c r="K114" i="62"/>
  <c r="B114" i="62"/>
  <c r="AA113" i="62"/>
  <c r="H113" i="64" s="1"/>
  <c r="K113" i="62"/>
  <c r="B113" i="62"/>
  <c r="AA112" i="62"/>
  <c r="H112" i="64" s="1"/>
  <c r="K112" i="62"/>
  <c r="B112" i="62"/>
  <c r="AA111" i="62"/>
  <c r="H111" i="64" s="1"/>
  <c r="K111" i="62"/>
  <c r="B111" i="62"/>
  <c r="AA110" i="62"/>
  <c r="H110" i="64" s="1"/>
  <c r="K110" i="62"/>
  <c r="B110" i="62"/>
  <c r="AA109" i="62"/>
  <c r="H109" i="64" s="1"/>
  <c r="K109" i="62"/>
  <c r="B109" i="62"/>
  <c r="AA108" i="62"/>
  <c r="H108" i="64" s="1"/>
  <c r="K108" i="62"/>
  <c r="B108" i="62"/>
  <c r="AA107" i="62"/>
  <c r="H107" i="64" s="1"/>
  <c r="K107" i="62"/>
  <c r="B107" i="62"/>
  <c r="AA106" i="62"/>
  <c r="H106" i="64" s="1"/>
  <c r="K106" i="62"/>
  <c r="B106" i="62"/>
  <c r="AA105" i="62"/>
  <c r="H105" i="64" s="1"/>
  <c r="K105" i="62"/>
  <c r="B105" i="62"/>
  <c r="AA104" i="62"/>
  <c r="H104" i="64" s="1"/>
  <c r="K104" i="62"/>
  <c r="B104" i="62"/>
  <c r="A103" i="62"/>
  <c r="AA101" i="62"/>
  <c r="H101" i="64" s="1"/>
  <c r="K101" i="62"/>
  <c r="B101" i="62"/>
  <c r="AA100" i="62"/>
  <c r="H100" i="64" s="1"/>
  <c r="K100" i="62"/>
  <c r="B100" i="62"/>
  <c r="AA99" i="62"/>
  <c r="H99" i="64" s="1"/>
  <c r="K99" i="62"/>
  <c r="B99" i="62"/>
  <c r="AA98" i="62"/>
  <c r="H98" i="64" s="1"/>
  <c r="K98" i="62"/>
  <c r="B98" i="62"/>
  <c r="AA97" i="62"/>
  <c r="H97" i="64" s="1"/>
  <c r="K97" i="62"/>
  <c r="B97" i="62"/>
  <c r="AA96" i="62"/>
  <c r="H96" i="64" s="1"/>
  <c r="K96" i="62"/>
  <c r="B96" i="62"/>
  <c r="AA95" i="62"/>
  <c r="H95" i="64" s="1"/>
  <c r="K95" i="62"/>
  <c r="B95" i="62"/>
  <c r="AA94" i="62"/>
  <c r="H94" i="64" s="1"/>
  <c r="K94" i="62"/>
  <c r="B94" i="62"/>
  <c r="AA93" i="62"/>
  <c r="H93" i="64" s="1"/>
  <c r="K93" i="62"/>
  <c r="B93" i="62"/>
  <c r="AA92" i="62"/>
  <c r="H92" i="64" s="1"/>
  <c r="K92" i="62"/>
  <c r="B92" i="62"/>
  <c r="AA91" i="62"/>
  <c r="H91" i="64" s="1"/>
  <c r="K91" i="62"/>
  <c r="B91" i="62"/>
  <c r="A90" i="62"/>
  <c r="AA88" i="62"/>
  <c r="H88" i="64" s="1"/>
  <c r="K88" i="62"/>
  <c r="B88" i="62"/>
  <c r="AA87" i="62"/>
  <c r="H87" i="64" s="1"/>
  <c r="K87" i="62"/>
  <c r="B87" i="62"/>
  <c r="AA86" i="62"/>
  <c r="H86" i="64" s="1"/>
  <c r="K86" i="62"/>
  <c r="B86" i="62"/>
  <c r="AA85" i="62"/>
  <c r="H85" i="64" s="1"/>
  <c r="K85" i="62"/>
  <c r="B85" i="62"/>
  <c r="AA84" i="62"/>
  <c r="H84" i="64" s="1"/>
  <c r="K84" i="62"/>
  <c r="B84" i="62"/>
  <c r="AA83" i="62"/>
  <c r="H83" i="64" s="1"/>
  <c r="K83" i="62"/>
  <c r="B83" i="62"/>
  <c r="AA82" i="62"/>
  <c r="H82" i="64" s="1"/>
  <c r="K82" i="62"/>
  <c r="B82" i="62"/>
  <c r="AA81" i="62"/>
  <c r="H81" i="64" s="1"/>
  <c r="K81" i="62"/>
  <c r="B81" i="62"/>
  <c r="AA80" i="62"/>
  <c r="H80" i="64" s="1"/>
  <c r="K80" i="62"/>
  <c r="B80" i="62"/>
  <c r="AA79" i="62"/>
  <c r="H79" i="64" s="1"/>
  <c r="K79" i="62"/>
  <c r="B79" i="62"/>
  <c r="AA78" i="62"/>
  <c r="H78" i="64" s="1"/>
  <c r="K78" i="62"/>
  <c r="B78" i="62"/>
  <c r="AA77" i="62"/>
  <c r="H77" i="64" s="1"/>
  <c r="K77" i="62"/>
  <c r="B77" i="62"/>
  <c r="AA76" i="62"/>
  <c r="H76" i="64" s="1"/>
  <c r="K76" i="62"/>
  <c r="B76" i="62"/>
  <c r="AA75" i="62"/>
  <c r="H75" i="64" s="1"/>
  <c r="K75" i="62"/>
  <c r="B75" i="62"/>
  <c r="AA74" i="62"/>
  <c r="H74" i="64" s="1"/>
  <c r="K74" i="62"/>
  <c r="B74" i="62"/>
  <c r="AA73" i="62"/>
  <c r="H73" i="64" s="1"/>
  <c r="K73" i="62"/>
  <c r="B73" i="62"/>
  <c r="AA72" i="62"/>
  <c r="H72" i="64" s="1"/>
  <c r="K72" i="62"/>
  <c r="B72" i="62"/>
  <c r="AA71" i="62"/>
  <c r="H71" i="64" s="1"/>
  <c r="K71" i="62"/>
  <c r="B71" i="62"/>
  <c r="AA70" i="62"/>
  <c r="H70" i="64" s="1"/>
  <c r="K70" i="62"/>
  <c r="B70" i="62"/>
  <c r="AA69" i="62"/>
  <c r="H69" i="64" s="1"/>
  <c r="K69" i="62"/>
  <c r="B69" i="62"/>
  <c r="AA68" i="62"/>
  <c r="H68" i="64" s="1"/>
  <c r="K68" i="62"/>
  <c r="B68" i="62"/>
  <c r="AA67" i="62"/>
  <c r="H67" i="64" s="1"/>
  <c r="K67" i="62"/>
  <c r="B67" i="62"/>
  <c r="AA66" i="62"/>
  <c r="H66" i="64" s="1"/>
  <c r="K66" i="62"/>
  <c r="B66" i="62"/>
  <c r="AA65" i="62"/>
  <c r="H65" i="64" s="1"/>
  <c r="K65" i="62"/>
  <c r="B65" i="62"/>
  <c r="AA64" i="62"/>
  <c r="H64" i="64" s="1"/>
  <c r="K64" i="62"/>
  <c r="B64" i="62"/>
  <c r="AA63" i="62"/>
  <c r="H63" i="64" s="1"/>
  <c r="K63" i="62"/>
  <c r="B63" i="62"/>
  <c r="AA62" i="62"/>
  <c r="H62" i="64" s="1"/>
  <c r="K62" i="62"/>
  <c r="B62" i="62"/>
  <c r="AA61" i="62"/>
  <c r="H61" i="64" s="1"/>
  <c r="K61" i="62"/>
  <c r="B61" i="62"/>
  <c r="AA60" i="62"/>
  <c r="H60" i="64" s="1"/>
  <c r="K60" i="62"/>
  <c r="B60" i="62"/>
  <c r="AA59" i="62"/>
  <c r="H59" i="64" s="1"/>
  <c r="K59" i="62"/>
  <c r="B59" i="62"/>
  <c r="AA58" i="62"/>
  <c r="H58" i="64" s="1"/>
  <c r="K58" i="62"/>
  <c r="B58" i="62"/>
  <c r="AA57" i="62"/>
  <c r="H57" i="64" s="1"/>
  <c r="K57" i="62"/>
  <c r="B57" i="62"/>
  <c r="A56" i="62"/>
  <c r="AA54" i="62"/>
  <c r="H54" i="64" s="1"/>
  <c r="K54" i="62"/>
  <c r="B54" i="62"/>
  <c r="AA53" i="62"/>
  <c r="H53" i="64" s="1"/>
  <c r="K53" i="62"/>
  <c r="B53" i="62"/>
  <c r="AA52" i="62"/>
  <c r="H52" i="64" s="1"/>
  <c r="K52" i="62"/>
  <c r="B52" i="62"/>
  <c r="AA51" i="62"/>
  <c r="H51" i="64" s="1"/>
  <c r="K51" i="62"/>
  <c r="B51" i="62"/>
  <c r="AA50" i="62"/>
  <c r="H50" i="64" s="1"/>
  <c r="K50" i="62"/>
  <c r="B50" i="62"/>
  <c r="AA49" i="62"/>
  <c r="H49" i="64" s="1"/>
  <c r="K49" i="62"/>
  <c r="B49" i="62"/>
  <c r="AA48" i="62"/>
  <c r="H48" i="64" s="1"/>
  <c r="K48" i="62"/>
  <c r="B48" i="62"/>
  <c r="AA47" i="62"/>
  <c r="H47" i="64" s="1"/>
  <c r="K47" i="62"/>
  <c r="B47" i="62"/>
  <c r="AA46" i="62"/>
  <c r="H46" i="64" s="1"/>
  <c r="K46" i="62"/>
  <c r="B46" i="62"/>
  <c r="AA45" i="62"/>
  <c r="H45" i="64" s="1"/>
  <c r="K45" i="62"/>
  <c r="B45" i="62"/>
  <c r="AA44" i="62"/>
  <c r="H44" i="64" s="1"/>
  <c r="K44" i="62"/>
  <c r="B44" i="62"/>
  <c r="AA43" i="62"/>
  <c r="H43" i="64" s="1"/>
  <c r="K43" i="62"/>
  <c r="B43" i="62"/>
  <c r="AA42" i="62"/>
  <c r="H42" i="64" s="1"/>
  <c r="K42" i="62"/>
  <c r="A41" i="62"/>
  <c r="AA39" i="62"/>
  <c r="H39" i="64" s="1"/>
  <c r="K39" i="62"/>
  <c r="B39" i="62"/>
  <c r="AA38" i="62"/>
  <c r="H38" i="64" s="1"/>
  <c r="K38" i="62"/>
  <c r="B38" i="62"/>
  <c r="AA37" i="62"/>
  <c r="H37" i="64" s="1"/>
  <c r="K37" i="62"/>
  <c r="B37" i="62"/>
  <c r="AA36" i="62"/>
  <c r="H36" i="64" s="1"/>
  <c r="K36" i="62"/>
  <c r="B36" i="62"/>
  <c r="AA35" i="62"/>
  <c r="H35" i="64" s="1"/>
  <c r="K35" i="62"/>
  <c r="B35" i="62"/>
  <c r="AA34" i="62"/>
  <c r="H34" i="64" s="1"/>
  <c r="K34" i="62"/>
  <c r="B34" i="62"/>
  <c r="AA33" i="62"/>
  <c r="H33" i="64" s="1"/>
  <c r="K33" i="62"/>
  <c r="B33" i="62"/>
  <c r="AA32" i="62"/>
  <c r="H32" i="64" s="1"/>
  <c r="K32" i="62"/>
  <c r="B32" i="62"/>
  <c r="AA31" i="62"/>
  <c r="H31" i="64" s="1"/>
  <c r="K31" i="62"/>
  <c r="B31" i="62"/>
  <c r="AA30" i="62"/>
  <c r="H30" i="64" s="1"/>
  <c r="K30" i="62"/>
  <c r="B30" i="62"/>
  <c r="AA29" i="62"/>
  <c r="H29" i="64" s="1"/>
  <c r="K29" i="62"/>
  <c r="B29" i="62"/>
  <c r="AA28" i="62"/>
  <c r="H28" i="64" s="1"/>
  <c r="K28" i="62"/>
  <c r="B28" i="62"/>
  <c r="AA27" i="62"/>
  <c r="H27" i="64" s="1"/>
  <c r="K27" i="62"/>
  <c r="B27" i="62"/>
  <c r="AA26" i="62"/>
  <c r="H26" i="64" s="1"/>
  <c r="K26" i="62"/>
  <c r="B26" i="62"/>
  <c r="A25" i="62"/>
  <c r="AA23" i="62"/>
  <c r="H23" i="64" s="1"/>
  <c r="K23" i="62"/>
  <c r="B23" i="62"/>
  <c r="AA22" i="62"/>
  <c r="H22" i="64" s="1"/>
  <c r="K22" i="62"/>
  <c r="B22" i="62"/>
  <c r="AA21" i="62"/>
  <c r="H21" i="64" s="1"/>
  <c r="K21" i="62"/>
  <c r="B21" i="62"/>
  <c r="AA20" i="62"/>
  <c r="H20" i="64" s="1"/>
  <c r="K20" i="62"/>
  <c r="B20" i="62"/>
  <c r="AA19" i="62"/>
  <c r="H19" i="64" s="1"/>
  <c r="K19" i="62"/>
  <c r="B19" i="62"/>
  <c r="AA18" i="62"/>
  <c r="H18" i="64" s="1"/>
  <c r="K18" i="62"/>
  <c r="B18" i="62"/>
  <c r="AA17" i="62"/>
  <c r="H17" i="64" s="1"/>
  <c r="K17" i="62"/>
  <c r="B17" i="62"/>
  <c r="AA16" i="62"/>
  <c r="H16" i="64" s="1"/>
  <c r="K16" i="62"/>
  <c r="B16" i="62"/>
  <c r="AA15" i="62"/>
  <c r="H15" i="64" s="1"/>
  <c r="K15" i="62"/>
  <c r="B15" i="62"/>
  <c r="AA14" i="62"/>
  <c r="H14" i="64" s="1"/>
  <c r="K14" i="62"/>
  <c r="B14" i="62"/>
  <c r="AA13" i="62"/>
  <c r="H13" i="64" s="1"/>
  <c r="K13" i="62"/>
  <c r="B13" i="62"/>
  <c r="AA12" i="62"/>
  <c r="H12" i="64" s="1"/>
  <c r="K12" i="62"/>
  <c r="B12" i="62"/>
  <c r="AA11" i="62"/>
  <c r="H11" i="64" s="1"/>
  <c r="K11" i="62"/>
  <c r="B11" i="62"/>
  <c r="AA10" i="62"/>
  <c r="H10" i="64" s="1"/>
  <c r="K10" i="62"/>
  <c r="B10" i="62"/>
  <c r="AA9" i="62"/>
  <c r="H9" i="64" s="1"/>
  <c r="K9" i="62"/>
  <c r="B9" i="62"/>
  <c r="A8" i="62"/>
  <c r="H225" i="64" l="1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5" i="32"/>
  <c r="E4" i="32"/>
  <c r="E3" i="32"/>
  <c r="E2" i="32"/>
  <c r="E32" i="32" l="1"/>
  <c r="B1" i="37"/>
  <c r="B1" i="38"/>
  <c r="B1" i="39"/>
  <c r="B1" i="40"/>
  <c r="B1" i="41"/>
  <c r="B1" i="42"/>
  <c r="B1" i="43"/>
  <c r="B1" i="44"/>
  <c r="B1" i="45"/>
  <c r="B1" i="46"/>
  <c r="B1" i="47"/>
  <c r="B1" i="48"/>
  <c r="B1" i="49"/>
  <c r="B1" i="50"/>
  <c r="B1" i="51"/>
  <c r="B1" i="52"/>
  <c r="B1" i="53"/>
  <c r="B1" i="54"/>
  <c r="B1" i="55"/>
  <c r="B1" i="56"/>
  <c r="B1" i="57"/>
  <c r="B1" i="58"/>
  <c r="B1" i="59"/>
  <c r="B1" i="60"/>
  <c r="B1" i="61"/>
  <c r="B1" i="24"/>
  <c r="AA223" i="61"/>
  <c r="G223" i="64" s="1"/>
  <c r="K223" i="61"/>
  <c r="AA222" i="61"/>
  <c r="G222" i="64" s="1"/>
  <c r="K222" i="61"/>
  <c r="AA221" i="61"/>
  <c r="G221" i="64" s="1"/>
  <c r="K221" i="61"/>
  <c r="AA220" i="61"/>
  <c r="G220" i="64" s="1"/>
  <c r="K220" i="61"/>
  <c r="AA219" i="61"/>
  <c r="G219" i="64" s="1"/>
  <c r="K219" i="61"/>
  <c r="AA218" i="61"/>
  <c r="G218" i="64" s="1"/>
  <c r="K218" i="61"/>
  <c r="AA217" i="61"/>
  <c r="G217" i="64" s="1"/>
  <c r="K217" i="61"/>
  <c r="AA216" i="61"/>
  <c r="G216" i="64" s="1"/>
  <c r="K216" i="61"/>
  <c r="AA215" i="61"/>
  <c r="G215" i="64" s="1"/>
  <c r="K215" i="61"/>
  <c r="AA214" i="61"/>
  <c r="G214" i="64" s="1"/>
  <c r="K214" i="61"/>
  <c r="AA213" i="61"/>
  <c r="G213" i="64" s="1"/>
  <c r="K213" i="61"/>
  <c r="AA212" i="61"/>
  <c r="G212" i="64" s="1"/>
  <c r="K212" i="61"/>
  <c r="AA211" i="61"/>
  <c r="G211" i="64" s="1"/>
  <c r="K211" i="61"/>
  <c r="AA210" i="61"/>
  <c r="G210" i="64" s="1"/>
  <c r="K210" i="61"/>
  <c r="AA209" i="61"/>
  <c r="G209" i="64" s="1"/>
  <c r="K209" i="61"/>
  <c r="AA208" i="61"/>
  <c r="G208" i="64" s="1"/>
  <c r="K208" i="61"/>
  <c r="A207" i="61"/>
  <c r="AA205" i="61"/>
  <c r="G205" i="64" s="1"/>
  <c r="K205" i="61"/>
  <c r="B205" i="61"/>
  <c r="AA204" i="61"/>
  <c r="G204" i="64" s="1"/>
  <c r="K204" i="61"/>
  <c r="B204" i="61"/>
  <c r="AA203" i="61"/>
  <c r="G203" i="64" s="1"/>
  <c r="K203" i="61"/>
  <c r="B203" i="61"/>
  <c r="AA202" i="61"/>
  <c r="G202" i="64" s="1"/>
  <c r="K202" i="61"/>
  <c r="B202" i="61"/>
  <c r="AA201" i="61"/>
  <c r="G201" i="64" s="1"/>
  <c r="K201" i="61"/>
  <c r="B201" i="61"/>
  <c r="AA200" i="61"/>
  <c r="G200" i="64" s="1"/>
  <c r="K200" i="61"/>
  <c r="B200" i="61"/>
  <c r="AA199" i="61"/>
  <c r="G199" i="64" s="1"/>
  <c r="K199" i="61"/>
  <c r="B199" i="61"/>
  <c r="A198" i="61"/>
  <c r="AA196" i="61"/>
  <c r="G196" i="64" s="1"/>
  <c r="K196" i="61"/>
  <c r="AA195" i="61"/>
  <c r="G195" i="64" s="1"/>
  <c r="K195" i="61"/>
  <c r="AA194" i="61"/>
  <c r="G194" i="64" s="1"/>
  <c r="K194" i="61"/>
  <c r="K193" i="61"/>
  <c r="AA191" i="61"/>
  <c r="G191" i="64" s="1"/>
  <c r="K191" i="61"/>
  <c r="AA190" i="61"/>
  <c r="G190" i="64" s="1"/>
  <c r="K190" i="61"/>
  <c r="AA189" i="61"/>
  <c r="G189" i="64" s="1"/>
  <c r="K189" i="61"/>
  <c r="B189" i="61"/>
  <c r="A188" i="61"/>
  <c r="AA186" i="61"/>
  <c r="G186" i="64" s="1"/>
  <c r="K186" i="61"/>
  <c r="B186" i="61"/>
  <c r="AA185" i="61"/>
  <c r="G185" i="64" s="1"/>
  <c r="K185" i="61"/>
  <c r="B185" i="61"/>
  <c r="AA184" i="61"/>
  <c r="G184" i="64" s="1"/>
  <c r="K184" i="61"/>
  <c r="B184" i="61"/>
  <c r="AA183" i="61"/>
  <c r="G183" i="64" s="1"/>
  <c r="K183" i="61"/>
  <c r="B183" i="61"/>
  <c r="AA182" i="61"/>
  <c r="G182" i="64" s="1"/>
  <c r="K182" i="61"/>
  <c r="B182" i="61"/>
  <c r="AA181" i="61"/>
  <c r="G181" i="64" s="1"/>
  <c r="K181" i="61"/>
  <c r="B181" i="61"/>
  <c r="AA180" i="61"/>
  <c r="G180" i="64" s="1"/>
  <c r="K180" i="61"/>
  <c r="B180" i="61"/>
  <c r="A179" i="61"/>
  <c r="AA177" i="61"/>
  <c r="G177" i="64" s="1"/>
  <c r="K177" i="61"/>
  <c r="B177" i="61"/>
  <c r="AA176" i="61"/>
  <c r="G176" i="64" s="1"/>
  <c r="K176" i="61"/>
  <c r="B176" i="61"/>
  <c r="AA175" i="61"/>
  <c r="G175" i="64" s="1"/>
  <c r="K175" i="61"/>
  <c r="B175" i="61"/>
  <c r="AA174" i="61"/>
  <c r="G174" i="64" s="1"/>
  <c r="K174" i="61"/>
  <c r="B174" i="61"/>
  <c r="AA173" i="61"/>
  <c r="G173" i="64" s="1"/>
  <c r="K173" i="61"/>
  <c r="B173" i="61"/>
  <c r="AA172" i="61"/>
  <c r="G172" i="64" s="1"/>
  <c r="K172" i="61"/>
  <c r="B172" i="61"/>
  <c r="AA171" i="61"/>
  <c r="G171" i="64" s="1"/>
  <c r="K171" i="61"/>
  <c r="B171" i="61"/>
  <c r="A170" i="61"/>
  <c r="AA168" i="61"/>
  <c r="G168" i="64" s="1"/>
  <c r="K168" i="61"/>
  <c r="B168" i="61"/>
  <c r="AA167" i="61"/>
  <c r="G167" i="64" s="1"/>
  <c r="K167" i="61"/>
  <c r="B167" i="61"/>
  <c r="AA166" i="61"/>
  <c r="G166" i="64" s="1"/>
  <c r="K166" i="61"/>
  <c r="B166" i="61"/>
  <c r="AA165" i="61"/>
  <c r="G165" i="64" s="1"/>
  <c r="K165" i="61"/>
  <c r="B165" i="61"/>
  <c r="AA164" i="61"/>
  <c r="G164" i="64" s="1"/>
  <c r="K164" i="61"/>
  <c r="B164" i="61"/>
  <c r="AA163" i="61"/>
  <c r="G163" i="64" s="1"/>
  <c r="K163" i="61"/>
  <c r="B163" i="61"/>
  <c r="AA162" i="61"/>
  <c r="G162" i="64" s="1"/>
  <c r="K162" i="61"/>
  <c r="B162" i="61"/>
  <c r="A161" i="61"/>
  <c r="AA159" i="61"/>
  <c r="G159" i="64" s="1"/>
  <c r="K159" i="61"/>
  <c r="B159" i="61"/>
  <c r="AA158" i="61"/>
  <c r="G158" i="64" s="1"/>
  <c r="K158" i="61"/>
  <c r="B158" i="61"/>
  <c r="AA157" i="61"/>
  <c r="G157" i="64" s="1"/>
  <c r="K157" i="61"/>
  <c r="B157" i="61"/>
  <c r="AA156" i="61"/>
  <c r="G156" i="64" s="1"/>
  <c r="K156" i="61"/>
  <c r="B156" i="61"/>
  <c r="AA155" i="61"/>
  <c r="G155" i="64" s="1"/>
  <c r="K155" i="61"/>
  <c r="B155" i="61"/>
  <c r="AA154" i="61"/>
  <c r="G154" i="64" s="1"/>
  <c r="K154" i="61"/>
  <c r="B154" i="61"/>
  <c r="AA153" i="61"/>
  <c r="G153" i="64" s="1"/>
  <c r="K153" i="61"/>
  <c r="B153" i="61"/>
  <c r="AA152" i="61"/>
  <c r="G152" i="64" s="1"/>
  <c r="K152" i="61"/>
  <c r="B152" i="61"/>
  <c r="AA151" i="61"/>
  <c r="G151" i="64" s="1"/>
  <c r="K151" i="61"/>
  <c r="B151" i="61"/>
  <c r="AA150" i="61"/>
  <c r="G150" i="64" s="1"/>
  <c r="K150" i="61"/>
  <c r="B150" i="61"/>
  <c r="A149" i="61"/>
  <c r="AA147" i="61"/>
  <c r="G147" i="64" s="1"/>
  <c r="K147" i="61"/>
  <c r="B147" i="61"/>
  <c r="AA146" i="61"/>
  <c r="G146" i="64" s="1"/>
  <c r="K146" i="61"/>
  <c r="B146" i="61"/>
  <c r="AA145" i="61"/>
  <c r="G145" i="64" s="1"/>
  <c r="K145" i="61"/>
  <c r="B145" i="61"/>
  <c r="AA144" i="61"/>
  <c r="G144" i="64" s="1"/>
  <c r="K144" i="61"/>
  <c r="B144" i="61"/>
  <c r="AA143" i="61"/>
  <c r="G143" i="64" s="1"/>
  <c r="K143" i="61"/>
  <c r="B143" i="61"/>
  <c r="AA142" i="61"/>
  <c r="G142" i="64" s="1"/>
  <c r="K142" i="61"/>
  <c r="B142" i="61"/>
  <c r="AA141" i="61"/>
  <c r="G141" i="64" s="1"/>
  <c r="K141" i="61"/>
  <c r="B141" i="61"/>
  <c r="AA140" i="61"/>
  <c r="G140" i="64" s="1"/>
  <c r="K140" i="61"/>
  <c r="B140" i="61"/>
  <c r="AA139" i="61"/>
  <c r="G139" i="64" s="1"/>
  <c r="K139" i="61"/>
  <c r="B139" i="61"/>
  <c r="AA138" i="61"/>
  <c r="G138" i="64" s="1"/>
  <c r="K138" i="61"/>
  <c r="B138" i="61"/>
  <c r="AA137" i="61"/>
  <c r="G137" i="64" s="1"/>
  <c r="K137" i="61"/>
  <c r="B137" i="61"/>
  <c r="A136" i="61"/>
  <c r="AA134" i="61"/>
  <c r="G134" i="64" s="1"/>
  <c r="K134" i="61"/>
  <c r="B134" i="61"/>
  <c r="AA133" i="61"/>
  <c r="G133" i="64" s="1"/>
  <c r="K133" i="61"/>
  <c r="B133" i="61"/>
  <c r="AA132" i="61"/>
  <c r="G132" i="64" s="1"/>
  <c r="K132" i="61"/>
  <c r="B132" i="61"/>
  <c r="AA131" i="61"/>
  <c r="G131" i="64" s="1"/>
  <c r="K131" i="61"/>
  <c r="B131" i="61"/>
  <c r="AA130" i="61"/>
  <c r="G130" i="64" s="1"/>
  <c r="K130" i="61"/>
  <c r="B130" i="61"/>
  <c r="A129" i="61"/>
  <c r="AA127" i="61"/>
  <c r="G127" i="64" s="1"/>
  <c r="K127" i="61"/>
  <c r="B127" i="61"/>
  <c r="AA126" i="61"/>
  <c r="G126" i="64" s="1"/>
  <c r="K126" i="61"/>
  <c r="B126" i="61"/>
  <c r="AA125" i="61"/>
  <c r="G125" i="64" s="1"/>
  <c r="K125" i="61"/>
  <c r="B125" i="61"/>
  <c r="AA124" i="61"/>
  <c r="G124" i="64" s="1"/>
  <c r="K124" i="61"/>
  <c r="B124" i="61"/>
  <c r="AA123" i="61"/>
  <c r="G123" i="64" s="1"/>
  <c r="K123" i="61"/>
  <c r="B123" i="61"/>
  <c r="AA122" i="61"/>
  <c r="G122" i="64" s="1"/>
  <c r="K122" i="61"/>
  <c r="B122" i="61"/>
  <c r="AA121" i="61"/>
  <c r="G121" i="64" s="1"/>
  <c r="K121" i="61"/>
  <c r="B121" i="61"/>
  <c r="AA120" i="61"/>
  <c r="G120" i="64" s="1"/>
  <c r="K120" i="61"/>
  <c r="B120" i="61"/>
  <c r="AA119" i="61"/>
  <c r="G119" i="64" s="1"/>
  <c r="K119" i="61"/>
  <c r="B119" i="61"/>
  <c r="AA118" i="61"/>
  <c r="G118" i="64" s="1"/>
  <c r="K118" i="61"/>
  <c r="AA117" i="61"/>
  <c r="G117" i="64" s="1"/>
  <c r="K117" i="61"/>
  <c r="A116" i="61"/>
  <c r="AA114" i="61"/>
  <c r="G114" i="64" s="1"/>
  <c r="K114" i="61"/>
  <c r="B114" i="61"/>
  <c r="AA113" i="61"/>
  <c r="G113" i="64" s="1"/>
  <c r="K113" i="61"/>
  <c r="B113" i="61"/>
  <c r="AA112" i="61"/>
  <c r="G112" i="64" s="1"/>
  <c r="K112" i="61"/>
  <c r="B112" i="61"/>
  <c r="AA111" i="61"/>
  <c r="G111" i="64" s="1"/>
  <c r="K111" i="61"/>
  <c r="B111" i="61"/>
  <c r="AA110" i="61"/>
  <c r="G110" i="64" s="1"/>
  <c r="K110" i="61"/>
  <c r="B110" i="61"/>
  <c r="AA109" i="61"/>
  <c r="G109" i="64" s="1"/>
  <c r="K109" i="61"/>
  <c r="B109" i="61"/>
  <c r="AA108" i="61"/>
  <c r="G108" i="64" s="1"/>
  <c r="K108" i="61"/>
  <c r="B108" i="61"/>
  <c r="AA107" i="61"/>
  <c r="G107" i="64" s="1"/>
  <c r="K107" i="61"/>
  <c r="B107" i="61"/>
  <c r="AA106" i="61"/>
  <c r="G106" i="64" s="1"/>
  <c r="K106" i="61"/>
  <c r="B106" i="61"/>
  <c r="AA105" i="61"/>
  <c r="G105" i="64" s="1"/>
  <c r="K105" i="61"/>
  <c r="B105" i="61"/>
  <c r="AA104" i="61"/>
  <c r="G104" i="64" s="1"/>
  <c r="K104" i="61"/>
  <c r="B104" i="61"/>
  <c r="A103" i="61"/>
  <c r="AA101" i="61"/>
  <c r="G101" i="64" s="1"/>
  <c r="K101" i="61"/>
  <c r="B101" i="61"/>
  <c r="AA100" i="61"/>
  <c r="G100" i="64" s="1"/>
  <c r="K100" i="61"/>
  <c r="B100" i="61"/>
  <c r="AA99" i="61"/>
  <c r="G99" i="64" s="1"/>
  <c r="K99" i="61"/>
  <c r="B99" i="61"/>
  <c r="AA98" i="61"/>
  <c r="G98" i="64" s="1"/>
  <c r="K98" i="61"/>
  <c r="B98" i="61"/>
  <c r="AA97" i="61"/>
  <c r="G97" i="64" s="1"/>
  <c r="K97" i="61"/>
  <c r="B97" i="61"/>
  <c r="AA96" i="61"/>
  <c r="G96" i="64" s="1"/>
  <c r="K96" i="61"/>
  <c r="B96" i="61"/>
  <c r="AA95" i="61"/>
  <c r="G95" i="64" s="1"/>
  <c r="K95" i="61"/>
  <c r="B95" i="61"/>
  <c r="AA94" i="61"/>
  <c r="G94" i="64" s="1"/>
  <c r="K94" i="61"/>
  <c r="B94" i="61"/>
  <c r="AA93" i="61"/>
  <c r="G93" i="64" s="1"/>
  <c r="K93" i="61"/>
  <c r="B93" i="61"/>
  <c r="AA92" i="61"/>
  <c r="G92" i="64" s="1"/>
  <c r="K92" i="61"/>
  <c r="B92" i="61"/>
  <c r="AA91" i="61"/>
  <c r="G91" i="64" s="1"/>
  <c r="K91" i="61"/>
  <c r="B91" i="61"/>
  <c r="A90" i="61"/>
  <c r="AA88" i="61"/>
  <c r="G88" i="64" s="1"/>
  <c r="K88" i="61"/>
  <c r="B88" i="61"/>
  <c r="AA87" i="61"/>
  <c r="G87" i="64" s="1"/>
  <c r="K87" i="61"/>
  <c r="B87" i="61"/>
  <c r="AA86" i="61"/>
  <c r="G86" i="64" s="1"/>
  <c r="K86" i="61"/>
  <c r="B86" i="61"/>
  <c r="AA85" i="61"/>
  <c r="G85" i="64" s="1"/>
  <c r="K85" i="61"/>
  <c r="B85" i="61"/>
  <c r="AA84" i="61"/>
  <c r="G84" i="64" s="1"/>
  <c r="K84" i="61"/>
  <c r="B84" i="61"/>
  <c r="AA83" i="61"/>
  <c r="G83" i="64" s="1"/>
  <c r="K83" i="61"/>
  <c r="B83" i="61"/>
  <c r="AA82" i="61"/>
  <c r="G82" i="64" s="1"/>
  <c r="K82" i="61"/>
  <c r="B82" i="61"/>
  <c r="AA81" i="61"/>
  <c r="G81" i="64" s="1"/>
  <c r="K81" i="61"/>
  <c r="B81" i="61"/>
  <c r="AA80" i="61"/>
  <c r="G80" i="64" s="1"/>
  <c r="K80" i="61"/>
  <c r="B80" i="61"/>
  <c r="AA79" i="61"/>
  <c r="G79" i="64" s="1"/>
  <c r="K79" i="61"/>
  <c r="B79" i="61"/>
  <c r="AA78" i="61"/>
  <c r="G78" i="64" s="1"/>
  <c r="K78" i="61"/>
  <c r="B78" i="61"/>
  <c r="AA77" i="61"/>
  <c r="G77" i="64" s="1"/>
  <c r="K77" i="61"/>
  <c r="B77" i="61"/>
  <c r="AA76" i="61"/>
  <c r="G76" i="64" s="1"/>
  <c r="K76" i="61"/>
  <c r="B76" i="61"/>
  <c r="AA75" i="61"/>
  <c r="G75" i="64" s="1"/>
  <c r="K75" i="61"/>
  <c r="B75" i="61"/>
  <c r="AA74" i="61"/>
  <c r="G74" i="64" s="1"/>
  <c r="K74" i="61"/>
  <c r="B74" i="61"/>
  <c r="AA73" i="61"/>
  <c r="G73" i="64" s="1"/>
  <c r="K73" i="61"/>
  <c r="B73" i="61"/>
  <c r="AA72" i="61"/>
  <c r="G72" i="64" s="1"/>
  <c r="K72" i="61"/>
  <c r="B72" i="61"/>
  <c r="AA71" i="61"/>
  <c r="G71" i="64" s="1"/>
  <c r="K71" i="61"/>
  <c r="B71" i="61"/>
  <c r="AA70" i="61"/>
  <c r="G70" i="64" s="1"/>
  <c r="K70" i="61"/>
  <c r="B70" i="61"/>
  <c r="AA69" i="61"/>
  <c r="G69" i="64" s="1"/>
  <c r="K69" i="61"/>
  <c r="B69" i="61"/>
  <c r="AA68" i="61"/>
  <c r="G68" i="64" s="1"/>
  <c r="K68" i="61"/>
  <c r="B68" i="61"/>
  <c r="AA67" i="61"/>
  <c r="G67" i="64" s="1"/>
  <c r="K67" i="61"/>
  <c r="B67" i="61"/>
  <c r="AA66" i="61"/>
  <c r="G66" i="64" s="1"/>
  <c r="K66" i="61"/>
  <c r="B66" i="61"/>
  <c r="AA65" i="61"/>
  <c r="G65" i="64" s="1"/>
  <c r="K65" i="61"/>
  <c r="B65" i="61"/>
  <c r="AA64" i="61"/>
  <c r="G64" i="64" s="1"/>
  <c r="K64" i="61"/>
  <c r="B64" i="61"/>
  <c r="AA63" i="61"/>
  <c r="G63" i="64" s="1"/>
  <c r="K63" i="61"/>
  <c r="B63" i="61"/>
  <c r="AA62" i="61"/>
  <c r="G62" i="64" s="1"/>
  <c r="K62" i="61"/>
  <c r="B62" i="61"/>
  <c r="AA61" i="61"/>
  <c r="G61" i="64" s="1"/>
  <c r="K61" i="61"/>
  <c r="B61" i="61"/>
  <c r="AA60" i="61"/>
  <c r="G60" i="64" s="1"/>
  <c r="K60" i="61"/>
  <c r="B60" i="61"/>
  <c r="AA59" i="61"/>
  <c r="G59" i="64" s="1"/>
  <c r="K59" i="61"/>
  <c r="B59" i="61"/>
  <c r="AA58" i="61"/>
  <c r="G58" i="64" s="1"/>
  <c r="K58" i="61"/>
  <c r="B58" i="61"/>
  <c r="AA57" i="61"/>
  <c r="G57" i="64" s="1"/>
  <c r="K57" i="61"/>
  <c r="B57" i="61"/>
  <c r="A56" i="61"/>
  <c r="AA54" i="61"/>
  <c r="G54" i="64" s="1"/>
  <c r="K54" i="61"/>
  <c r="B54" i="61"/>
  <c r="AA53" i="61"/>
  <c r="G53" i="64" s="1"/>
  <c r="K53" i="61"/>
  <c r="B53" i="61"/>
  <c r="AA52" i="61"/>
  <c r="G52" i="64" s="1"/>
  <c r="K52" i="61"/>
  <c r="B52" i="61"/>
  <c r="AA51" i="61"/>
  <c r="G51" i="64" s="1"/>
  <c r="K51" i="61"/>
  <c r="B51" i="61"/>
  <c r="AA50" i="61"/>
  <c r="G50" i="64" s="1"/>
  <c r="K50" i="61"/>
  <c r="B50" i="61"/>
  <c r="AA49" i="61"/>
  <c r="G49" i="64" s="1"/>
  <c r="K49" i="61"/>
  <c r="B49" i="61"/>
  <c r="AA48" i="61"/>
  <c r="G48" i="64" s="1"/>
  <c r="K48" i="61"/>
  <c r="B48" i="61"/>
  <c r="AA47" i="61"/>
  <c r="G47" i="64" s="1"/>
  <c r="K47" i="61"/>
  <c r="B47" i="61"/>
  <c r="AA46" i="61"/>
  <c r="G46" i="64" s="1"/>
  <c r="K46" i="61"/>
  <c r="B46" i="61"/>
  <c r="AA45" i="61"/>
  <c r="G45" i="64" s="1"/>
  <c r="K45" i="61"/>
  <c r="B45" i="61"/>
  <c r="AA44" i="61"/>
  <c r="G44" i="64" s="1"/>
  <c r="K44" i="61"/>
  <c r="B44" i="61"/>
  <c r="AA43" i="61"/>
  <c r="G43" i="64" s="1"/>
  <c r="K43" i="61"/>
  <c r="B43" i="61"/>
  <c r="AA42" i="61"/>
  <c r="G42" i="64" s="1"/>
  <c r="K42" i="61"/>
  <c r="B42" i="61"/>
  <c r="A41" i="61"/>
  <c r="AA39" i="61"/>
  <c r="G39" i="64" s="1"/>
  <c r="K39" i="61"/>
  <c r="B39" i="61"/>
  <c r="AA38" i="61"/>
  <c r="G38" i="64" s="1"/>
  <c r="K38" i="61"/>
  <c r="B38" i="61"/>
  <c r="AA37" i="61"/>
  <c r="G37" i="64" s="1"/>
  <c r="K37" i="61"/>
  <c r="B37" i="61"/>
  <c r="AA36" i="61"/>
  <c r="G36" i="64" s="1"/>
  <c r="K36" i="61"/>
  <c r="B36" i="61"/>
  <c r="AA35" i="61"/>
  <c r="G35" i="64" s="1"/>
  <c r="K35" i="61"/>
  <c r="B35" i="61"/>
  <c r="AA34" i="61"/>
  <c r="G34" i="64" s="1"/>
  <c r="K34" i="61"/>
  <c r="B34" i="61"/>
  <c r="AA33" i="61"/>
  <c r="G33" i="64" s="1"/>
  <c r="K33" i="61"/>
  <c r="B33" i="61"/>
  <c r="AA32" i="61"/>
  <c r="G32" i="64" s="1"/>
  <c r="K32" i="61"/>
  <c r="B32" i="61"/>
  <c r="AA31" i="61"/>
  <c r="G31" i="64" s="1"/>
  <c r="K31" i="61"/>
  <c r="B31" i="61"/>
  <c r="AA30" i="61"/>
  <c r="G30" i="64" s="1"/>
  <c r="K30" i="61"/>
  <c r="B30" i="61"/>
  <c r="AA29" i="61"/>
  <c r="G29" i="64" s="1"/>
  <c r="K29" i="61"/>
  <c r="B29" i="61"/>
  <c r="AA28" i="61"/>
  <c r="G28" i="64" s="1"/>
  <c r="K28" i="61"/>
  <c r="B28" i="61"/>
  <c r="AA27" i="61"/>
  <c r="G27" i="64" s="1"/>
  <c r="K27" i="61"/>
  <c r="B27" i="61"/>
  <c r="AA26" i="61"/>
  <c r="G26" i="64" s="1"/>
  <c r="K26" i="61"/>
  <c r="B26" i="61"/>
  <c r="A25" i="61"/>
  <c r="AA23" i="61"/>
  <c r="G23" i="64" s="1"/>
  <c r="K23" i="61"/>
  <c r="B23" i="61"/>
  <c r="AA22" i="61"/>
  <c r="G22" i="64" s="1"/>
  <c r="K22" i="61"/>
  <c r="B22" i="61"/>
  <c r="AA21" i="61"/>
  <c r="G21" i="64" s="1"/>
  <c r="K21" i="61"/>
  <c r="B21" i="61"/>
  <c r="AA20" i="61"/>
  <c r="G20" i="64" s="1"/>
  <c r="K20" i="61"/>
  <c r="B20" i="61"/>
  <c r="AA19" i="61"/>
  <c r="G19" i="64" s="1"/>
  <c r="K19" i="61"/>
  <c r="B19" i="61"/>
  <c r="AA18" i="61"/>
  <c r="G18" i="64" s="1"/>
  <c r="K18" i="61"/>
  <c r="B18" i="61"/>
  <c r="AA17" i="61"/>
  <c r="G17" i="64" s="1"/>
  <c r="K17" i="61"/>
  <c r="B17" i="61"/>
  <c r="AA16" i="61"/>
  <c r="G16" i="64" s="1"/>
  <c r="K16" i="61"/>
  <c r="B16" i="61"/>
  <c r="AA15" i="61"/>
  <c r="G15" i="64" s="1"/>
  <c r="K15" i="61"/>
  <c r="B15" i="61"/>
  <c r="AA14" i="61"/>
  <c r="G14" i="64" s="1"/>
  <c r="K14" i="61"/>
  <c r="B14" i="61"/>
  <c r="AA13" i="61"/>
  <c r="G13" i="64" s="1"/>
  <c r="K13" i="61"/>
  <c r="B13" i="61"/>
  <c r="AA12" i="61"/>
  <c r="G12" i="64" s="1"/>
  <c r="K12" i="61"/>
  <c r="B12" i="61"/>
  <c r="AA11" i="61"/>
  <c r="G11" i="64" s="1"/>
  <c r="K11" i="61"/>
  <c r="B11" i="61"/>
  <c r="AA10" i="61"/>
  <c r="G10" i="64" s="1"/>
  <c r="K10" i="61"/>
  <c r="B10" i="61"/>
  <c r="AA9" i="61"/>
  <c r="G9" i="64" s="1"/>
  <c r="K9" i="61"/>
  <c r="B9" i="61"/>
  <c r="A8" i="61"/>
  <c r="AA223" i="60"/>
  <c r="I223" i="64" s="1"/>
  <c r="K223" i="60"/>
  <c r="AA222" i="60"/>
  <c r="I222" i="64" s="1"/>
  <c r="K222" i="60"/>
  <c r="AA221" i="60"/>
  <c r="I221" i="64" s="1"/>
  <c r="K221" i="60"/>
  <c r="AA220" i="60"/>
  <c r="I220" i="64" s="1"/>
  <c r="K220" i="60"/>
  <c r="AA219" i="60"/>
  <c r="I219" i="64" s="1"/>
  <c r="K219" i="60"/>
  <c r="AA218" i="60"/>
  <c r="I218" i="64" s="1"/>
  <c r="K218" i="60"/>
  <c r="AA217" i="60"/>
  <c r="I217" i="64" s="1"/>
  <c r="K217" i="60"/>
  <c r="AA216" i="60"/>
  <c r="I216" i="64" s="1"/>
  <c r="K216" i="60"/>
  <c r="AA215" i="60"/>
  <c r="I215" i="64" s="1"/>
  <c r="K215" i="60"/>
  <c r="AA214" i="60"/>
  <c r="I214" i="64" s="1"/>
  <c r="K214" i="60"/>
  <c r="AA213" i="60"/>
  <c r="I213" i="64" s="1"/>
  <c r="K213" i="60"/>
  <c r="AA212" i="60"/>
  <c r="I212" i="64" s="1"/>
  <c r="K212" i="60"/>
  <c r="AA211" i="60"/>
  <c r="I211" i="64" s="1"/>
  <c r="K211" i="60"/>
  <c r="AA210" i="60"/>
  <c r="I210" i="64" s="1"/>
  <c r="K210" i="60"/>
  <c r="AA209" i="60"/>
  <c r="I209" i="64" s="1"/>
  <c r="K209" i="60"/>
  <c r="AA208" i="60"/>
  <c r="I208" i="64" s="1"/>
  <c r="K208" i="60"/>
  <c r="A207" i="60"/>
  <c r="AA205" i="60"/>
  <c r="I205" i="64" s="1"/>
  <c r="K205" i="60"/>
  <c r="B205" i="60"/>
  <c r="AA204" i="60"/>
  <c r="I204" i="64" s="1"/>
  <c r="K204" i="60"/>
  <c r="B204" i="60"/>
  <c r="AA203" i="60"/>
  <c r="I203" i="64" s="1"/>
  <c r="K203" i="60"/>
  <c r="B203" i="60"/>
  <c r="AA202" i="60"/>
  <c r="I202" i="64" s="1"/>
  <c r="K202" i="60"/>
  <c r="B202" i="60"/>
  <c r="AA201" i="60"/>
  <c r="I201" i="64" s="1"/>
  <c r="K201" i="60"/>
  <c r="B201" i="60"/>
  <c r="AA200" i="60"/>
  <c r="I200" i="64" s="1"/>
  <c r="K200" i="60"/>
  <c r="B200" i="60"/>
  <c r="AA199" i="60"/>
  <c r="I199" i="64" s="1"/>
  <c r="K199" i="60"/>
  <c r="B199" i="60"/>
  <c r="A198" i="60"/>
  <c r="AA196" i="60"/>
  <c r="I196" i="64" s="1"/>
  <c r="K196" i="60"/>
  <c r="AA195" i="60"/>
  <c r="I195" i="64" s="1"/>
  <c r="K195" i="60"/>
  <c r="AA194" i="60"/>
  <c r="I194" i="64" s="1"/>
  <c r="K194" i="60"/>
  <c r="K193" i="60"/>
  <c r="AA191" i="60"/>
  <c r="I191" i="64" s="1"/>
  <c r="K191" i="60"/>
  <c r="AA190" i="60"/>
  <c r="I190" i="64" s="1"/>
  <c r="K190" i="60"/>
  <c r="AA189" i="60"/>
  <c r="I189" i="64" s="1"/>
  <c r="K189" i="60"/>
  <c r="B189" i="60"/>
  <c r="A188" i="60"/>
  <c r="AA186" i="60"/>
  <c r="I186" i="64" s="1"/>
  <c r="K186" i="60"/>
  <c r="B186" i="60"/>
  <c r="AA185" i="60"/>
  <c r="I185" i="64" s="1"/>
  <c r="K185" i="60"/>
  <c r="B185" i="60"/>
  <c r="AA184" i="60"/>
  <c r="I184" i="64" s="1"/>
  <c r="K184" i="60"/>
  <c r="B184" i="60"/>
  <c r="AA183" i="60"/>
  <c r="I183" i="64" s="1"/>
  <c r="K183" i="60"/>
  <c r="B183" i="60"/>
  <c r="AA182" i="60"/>
  <c r="I182" i="64" s="1"/>
  <c r="K182" i="60"/>
  <c r="B182" i="60"/>
  <c r="AA181" i="60"/>
  <c r="I181" i="64" s="1"/>
  <c r="K181" i="60"/>
  <c r="B181" i="60"/>
  <c r="AA180" i="60"/>
  <c r="I180" i="64" s="1"/>
  <c r="K180" i="60"/>
  <c r="B180" i="60"/>
  <c r="A179" i="60"/>
  <c r="AA177" i="60"/>
  <c r="I177" i="64" s="1"/>
  <c r="K177" i="60"/>
  <c r="B177" i="60"/>
  <c r="AA176" i="60"/>
  <c r="I176" i="64" s="1"/>
  <c r="K176" i="60"/>
  <c r="B176" i="60"/>
  <c r="AA175" i="60"/>
  <c r="I175" i="64" s="1"/>
  <c r="K175" i="60"/>
  <c r="B175" i="60"/>
  <c r="AA174" i="60"/>
  <c r="I174" i="64" s="1"/>
  <c r="K174" i="60"/>
  <c r="B174" i="60"/>
  <c r="AA173" i="60"/>
  <c r="I173" i="64" s="1"/>
  <c r="K173" i="60"/>
  <c r="B173" i="60"/>
  <c r="AA172" i="60"/>
  <c r="I172" i="64" s="1"/>
  <c r="K172" i="60"/>
  <c r="B172" i="60"/>
  <c r="AA171" i="60"/>
  <c r="I171" i="64" s="1"/>
  <c r="K171" i="60"/>
  <c r="B171" i="60"/>
  <c r="A170" i="60"/>
  <c r="AA168" i="60"/>
  <c r="I168" i="64" s="1"/>
  <c r="K168" i="60"/>
  <c r="B168" i="60"/>
  <c r="AA167" i="60"/>
  <c r="I167" i="64" s="1"/>
  <c r="K167" i="60"/>
  <c r="B167" i="60"/>
  <c r="AA166" i="60"/>
  <c r="I166" i="64" s="1"/>
  <c r="K166" i="60"/>
  <c r="B166" i="60"/>
  <c r="AA165" i="60"/>
  <c r="I165" i="64" s="1"/>
  <c r="K165" i="60"/>
  <c r="B165" i="60"/>
  <c r="AA164" i="60"/>
  <c r="I164" i="64" s="1"/>
  <c r="K164" i="60"/>
  <c r="B164" i="60"/>
  <c r="AA163" i="60"/>
  <c r="I163" i="64" s="1"/>
  <c r="K163" i="60"/>
  <c r="B163" i="60"/>
  <c r="AA162" i="60"/>
  <c r="I162" i="64" s="1"/>
  <c r="K162" i="60"/>
  <c r="B162" i="60"/>
  <c r="A161" i="60"/>
  <c r="AA159" i="60"/>
  <c r="I159" i="64" s="1"/>
  <c r="K159" i="60"/>
  <c r="B159" i="60"/>
  <c r="AA158" i="60"/>
  <c r="I158" i="64" s="1"/>
  <c r="K158" i="60"/>
  <c r="B158" i="60"/>
  <c r="AA157" i="60"/>
  <c r="I157" i="64" s="1"/>
  <c r="K157" i="60"/>
  <c r="B157" i="60"/>
  <c r="AA156" i="60"/>
  <c r="I156" i="64" s="1"/>
  <c r="K156" i="60"/>
  <c r="B156" i="60"/>
  <c r="AA155" i="60"/>
  <c r="I155" i="64" s="1"/>
  <c r="K155" i="60"/>
  <c r="B155" i="60"/>
  <c r="AA154" i="60"/>
  <c r="I154" i="64" s="1"/>
  <c r="K154" i="60"/>
  <c r="B154" i="60"/>
  <c r="AA153" i="60"/>
  <c r="I153" i="64" s="1"/>
  <c r="K153" i="60"/>
  <c r="B153" i="60"/>
  <c r="AA152" i="60"/>
  <c r="I152" i="64" s="1"/>
  <c r="K152" i="60"/>
  <c r="B152" i="60"/>
  <c r="AA151" i="60"/>
  <c r="I151" i="64" s="1"/>
  <c r="K151" i="60"/>
  <c r="B151" i="60"/>
  <c r="AA150" i="60"/>
  <c r="I150" i="64" s="1"/>
  <c r="K150" i="60"/>
  <c r="B150" i="60"/>
  <c r="A149" i="60"/>
  <c r="AA147" i="60"/>
  <c r="I147" i="64" s="1"/>
  <c r="K147" i="60"/>
  <c r="B147" i="60"/>
  <c r="AA146" i="60"/>
  <c r="I146" i="64" s="1"/>
  <c r="K146" i="60"/>
  <c r="B146" i="60"/>
  <c r="AA145" i="60"/>
  <c r="I145" i="64" s="1"/>
  <c r="K145" i="60"/>
  <c r="B145" i="60"/>
  <c r="AA144" i="60"/>
  <c r="I144" i="64" s="1"/>
  <c r="K144" i="60"/>
  <c r="B144" i="60"/>
  <c r="AA143" i="60"/>
  <c r="I143" i="64" s="1"/>
  <c r="K143" i="60"/>
  <c r="B143" i="60"/>
  <c r="AA142" i="60"/>
  <c r="I142" i="64" s="1"/>
  <c r="K142" i="60"/>
  <c r="B142" i="60"/>
  <c r="AA141" i="60"/>
  <c r="I141" i="64" s="1"/>
  <c r="K141" i="60"/>
  <c r="B141" i="60"/>
  <c r="AA140" i="60"/>
  <c r="I140" i="64" s="1"/>
  <c r="K140" i="60"/>
  <c r="B140" i="60"/>
  <c r="AA139" i="60"/>
  <c r="I139" i="64" s="1"/>
  <c r="K139" i="60"/>
  <c r="B139" i="60"/>
  <c r="AA138" i="60"/>
  <c r="I138" i="64" s="1"/>
  <c r="K138" i="60"/>
  <c r="B138" i="60"/>
  <c r="AA137" i="60"/>
  <c r="I137" i="64" s="1"/>
  <c r="K137" i="60"/>
  <c r="B137" i="60"/>
  <c r="A136" i="60"/>
  <c r="AA134" i="60"/>
  <c r="I134" i="64" s="1"/>
  <c r="K134" i="60"/>
  <c r="B134" i="60"/>
  <c r="AA133" i="60"/>
  <c r="I133" i="64" s="1"/>
  <c r="K133" i="60"/>
  <c r="B133" i="60"/>
  <c r="AA132" i="60"/>
  <c r="I132" i="64" s="1"/>
  <c r="K132" i="60"/>
  <c r="B132" i="60"/>
  <c r="AA131" i="60"/>
  <c r="I131" i="64" s="1"/>
  <c r="K131" i="60"/>
  <c r="B131" i="60"/>
  <c r="AA130" i="60"/>
  <c r="I130" i="64" s="1"/>
  <c r="K130" i="60"/>
  <c r="B130" i="60"/>
  <c r="A129" i="60"/>
  <c r="AA127" i="60"/>
  <c r="I127" i="64" s="1"/>
  <c r="K127" i="60"/>
  <c r="B127" i="60"/>
  <c r="AA126" i="60"/>
  <c r="I126" i="64" s="1"/>
  <c r="K126" i="60"/>
  <c r="B126" i="60"/>
  <c r="AA125" i="60"/>
  <c r="I125" i="64" s="1"/>
  <c r="K125" i="60"/>
  <c r="B125" i="60"/>
  <c r="AA124" i="60"/>
  <c r="I124" i="64" s="1"/>
  <c r="K124" i="60"/>
  <c r="B124" i="60"/>
  <c r="AA123" i="60"/>
  <c r="I123" i="64" s="1"/>
  <c r="K123" i="60"/>
  <c r="B123" i="60"/>
  <c r="AA122" i="60"/>
  <c r="I122" i="64" s="1"/>
  <c r="K122" i="60"/>
  <c r="B122" i="60"/>
  <c r="AA121" i="60"/>
  <c r="I121" i="64" s="1"/>
  <c r="K121" i="60"/>
  <c r="B121" i="60"/>
  <c r="AA120" i="60"/>
  <c r="I120" i="64" s="1"/>
  <c r="K120" i="60"/>
  <c r="B120" i="60"/>
  <c r="AA119" i="60"/>
  <c r="I119" i="64" s="1"/>
  <c r="K119" i="60"/>
  <c r="B119" i="60"/>
  <c r="AA118" i="60"/>
  <c r="I118" i="64" s="1"/>
  <c r="K118" i="60"/>
  <c r="AA117" i="60"/>
  <c r="I117" i="64" s="1"/>
  <c r="K117" i="60"/>
  <c r="A116" i="60"/>
  <c r="AA114" i="60"/>
  <c r="I114" i="64" s="1"/>
  <c r="K114" i="60"/>
  <c r="B114" i="60"/>
  <c r="AA113" i="60"/>
  <c r="I113" i="64" s="1"/>
  <c r="K113" i="60"/>
  <c r="B113" i="60"/>
  <c r="AA112" i="60"/>
  <c r="I112" i="64" s="1"/>
  <c r="K112" i="60"/>
  <c r="B112" i="60"/>
  <c r="AA111" i="60"/>
  <c r="I111" i="64" s="1"/>
  <c r="K111" i="60"/>
  <c r="B111" i="60"/>
  <c r="AA110" i="60"/>
  <c r="I110" i="64" s="1"/>
  <c r="K110" i="60"/>
  <c r="B110" i="60"/>
  <c r="AA109" i="60"/>
  <c r="I109" i="64" s="1"/>
  <c r="K109" i="60"/>
  <c r="B109" i="60"/>
  <c r="AA108" i="60"/>
  <c r="I108" i="64" s="1"/>
  <c r="K108" i="60"/>
  <c r="B108" i="60"/>
  <c r="AA107" i="60"/>
  <c r="I107" i="64" s="1"/>
  <c r="K107" i="60"/>
  <c r="B107" i="60"/>
  <c r="AA106" i="60"/>
  <c r="I106" i="64" s="1"/>
  <c r="K106" i="60"/>
  <c r="B106" i="60"/>
  <c r="AA105" i="60"/>
  <c r="I105" i="64" s="1"/>
  <c r="K105" i="60"/>
  <c r="B105" i="60"/>
  <c r="AA104" i="60"/>
  <c r="I104" i="64" s="1"/>
  <c r="K104" i="60"/>
  <c r="B104" i="60"/>
  <c r="A103" i="60"/>
  <c r="AA101" i="60"/>
  <c r="I101" i="64" s="1"/>
  <c r="K101" i="60"/>
  <c r="B101" i="60"/>
  <c r="AA100" i="60"/>
  <c r="I100" i="64" s="1"/>
  <c r="K100" i="60"/>
  <c r="B100" i="60"/>
  <c r="AA99" i="60"/>
  <c r="I99" i="64" s="1"/>
  <c r="K99" i="60"/>
  <c r="B99" i="60"/>
  <c r="AA98" i="60"/>
  <c r="I98" i="64" s="1"/>
  <c r="K98" i="60"/>
  <c r="B98" i="60"/>
  <c r="AA97" i="60"/>
  <c r="I97" i="64" s="1"/>
  <c r="K97" i="60"/>
  <c r="B97" i="60"/>
  <c r="AA96" i="60"/>
  <c r="I96" i="64" s="1"/>
  <c r="K96" i="60"/>
  <c r="B96" i="60"/>
  <c r="AA95" i="60"/>
  <c r="I95" i="64" s="1"/>
  <c r="K95" i="60"/>
  <c r="B95" i="60"/>
  <c r="AA94" i="60"/>
  <c r="I94" i="64" s="1"/>
  <c r="K94" i="60"/>
  <c r="B94" i="60"/>
  <c r="AA93" i="60"/>
  <c r="I93" i="64" s="1"/>
  <c r="K93" i="60"/>
  <c r="B93" i="60"/>
  <c r="AA92" i="60"/>
  <c r="I92" i="64" s="1"/>
  <c r="K92" i="60"/>
  <c r="B92" i="60"/>
  <c r="AA91" i="60"/>
  <c r="I91" i="64" s="1"/>
  <c r="K91" i="60"/>
  <c r="B91" i="60"/>
  <c r="A90" i="60"/>
  <c r="AA88" i="60"/>
  <c r="I88" i="64" s="1"/>
  <c r="K88" i="60"/>
  <c r="B88" i="60"/>
  <c r="AA87" i="60"/>
  <c r="I87" i="64" s="1"/>
  <c r="K87" i="60"/>
  <c r="B87" i="60"/>
  <c r="AA86" i="60"/>
  <c r="I86" i="64" s="1"/>
  <c r="K86" i="60"/>
  <c r="B86" i="60"/>
  <c r="AA85" i="60"/>
  <c r="I85" i="64" s="1"/>
  <c r="K85" i="60"/>
  <c r="B85" i="60"/>
  <c r="AA84" i="60"/>
  <c r="I84" i="64" s="1"/>
  <c r="K84" i="60"/>
  <c r="B84" i="60"/>
  <c r="AA83" i="60"/>
  <c r="I83" i="64" s="1"/>
  <c r="K83" i="60"/>
  <c r="B83" i="60"/>
  <c r="AA82" i="60"/>
  <c r="I82" i="64" s="1"/>
  <c r="K82" i="60"/>
  <c r="B82" i="60"/>
  <c r="AA81" i="60"/>
  <c r="I81" i="64" s="1"/>
  <c r="K81" i="60"/>
  <c r="B81" i="60"/>
  <c r="AA80" i="60"/>
  <c r="I80" i="64" s="1"/>
  <c r="K80" i="60"/>
  <c r="B80" i="60"/>
  <c r="AA79" i="60"/>
  <c r="I79" i="64" s="1"/>
  <c r="K79" i="60"/>
  <c r="B79" i="60"/>
  <c r="AA78" i="60"/>
  <c r="I78" i="64" s="1"/>
  <c r="K78" i="60"/>
  <c r="B78" i="60"/>
  <c r="AA77" i="60"/>
  <c r="I77" i="64" s="1"/>
  <c r="K77" i="60"/>
  <c r="B77" i="60"/>
  <c r="AA76" i="60"/>
  <c r="I76" i="64" s="1"/>
  <c r="K76" i="60"/>
  <c r="B76" i="60"/>
  <c r="AA75" i="60"/>
  <c r="I75" i="64" s="1"/>
  <c r="K75" i="60"/>
  <c r="B75" i="60"/>
  <c r="AA74" i="60"/>
  <c r="I74" i="64" s="1"/>
  <c r="K74" i="60"/>
  <c r="B74" i="60"/>
  <c r="AA73" i="60"/>
  <c r="I73" i="64" s="1"/>
  <c r="K73" i="60"/>
  <c r="B73" i="60"/>
  <c r="AA72" i="60"/>
  <c r="I72" i="64" s="1"/>
  <c r="K72" i="60"/>
  <c r="B72" i="60"/>
  <c r="AA71" i="60"/>
  <c r="I71" i="64" s="1"/>
  <c r="K71" i="60"/>
  <c r="B71" i="60"/>
  <c r="AA70" i="60"/>
  <c r="I70" i="64" s="1"/>
  <c r="K70" i="60"/>
  <c r="B70" i="60"/>
  <c r="AA69" i="60"/>
  <c r="I69" i="64" s="1"/>
  <c r="K69" i="60"/>
  <c r="B69" i="60"/>
  <c r="AA68" i="60"/>
  <c r="I68" i="64" s="1"/>
  <c r="K68" i="60"/>
  <c r="B68" i="60"/>
  <c r="AA67" i="60"/>
  <c r="I67" i="64" s="1"/>
  <c r="K67" i="60"/>
  <c r="B67" i="60"/>
  <c r="AA66" i="60"/>
  <c r="I66" i="64" s="1"/>
  <c r="K66" i="60"/>
  <c r="B66" i="60"/>
  <c r="AA65" i="60"/>
  <c r="I65" i="64" s="1"/>
  <c r="K65" i="60"/>
  <c r="B65" i="60"/>
  <c r="AA64" i="60"/>
  <c r="I64" i="64" s="1"/>
  <c r="K64" i="60"/>
  <c r="B64" i="60"/>
  <c r="AA63" i="60"/>
  <c r="I63" i="64" s="1"/>
  <c r="K63" i="60"/>
  <c r="B63" i="60"/>
  <c r="AA62" i="60"/>
  <c r="I62" i="64" s="1"/>
  <c r="K62" i="60"/>
  <c r="B62" i="60"/>
  <c r="AA61" i="60"/>
  <c r="I61" i="64" s="1"/>
  <c r="K61" i="60"/>
  <c r="B61" i="60"/>
  <c r="AA60" i="60"/>
  <c r="I60" i="64" s="1"/>
  <c r="K60" i="60"/>
  <c r="B60" i="60"/>
  <c r="AA59" i="60"/>
  <c r="I59" i="64" s="1"/>
  <c r="K59" i="60"/>
  <c r="B59" i="60"/>
  <c r="AA58" i="60"/>
  <c r="I58" i="64" s="1"/>
  <c r="K58" i="60"/>
  <c r="B58" i="60"/>
  <c r="AA57" i="60"/>
  <c r="I57" i="64" s="1"/>
  <c r="K57" i="60"/>
  <c r="B57" i="60"/>
  <c r="A56" i="60"/>
  <c r="AA54" i="60"/>
  <c r="I54" i="64" s="1"/>
  <c r="K54" i="60"/>
  <c r="B54" i="60"/>
  <c r="AA53" i="60"/>
  <c r="I53" i="64" s="1"/>
  <c r="K53" i="60"/>
  <c r="B53" i="60"/>
  <c r="AA52" i="60"/>
  <c r="I52" i="64" s="1"/>
  <c r="K52" i="60"/>
  <c r="B52" i="60"/>
  <c r="AA51" i="60"/>
  <c r="I51" i="64" s="1"/>
  <c r="K51" i="60"/>
  <c r="B51" i="60"/>
  <c r="AA50" i="60"/>
  <c r="I50" i="64" s="1"/>
  <c r="K50" i="60"/>
  <c r="B50" i="60"/>
  <c r="AA49" i="60"/>
  <c r="I49" i="64" s="1"/>
  <c r="K49" i="60"/>
  <c r="B49" i="60"/>
  <c r="AA48" i="60"/>
  <c r="I48" i="64" s="1"/>
  <c r="K48" i="60"/>
  <c r="B48" i="60"/>
  <c r="AA47" i="60"/>
  <c r="I47" i="64" s="1"/>
  <c r="K47" i="60"/>
  <c r="B47" i="60"/>
  <c r="AA46" i="60"/>
  <c r="I46" i="64" s="1"/>
  <c r="K46" i="60"/>
  <c r="B46" i="60"/>
  <c r="AA45" i="60"/>
  <c r="I45" i="64" s="1"/>
  <c r="K45" i="60"/>
  <c r="B45" i="60"/>
  <c r="AA44" i="60"/>
  <c r="I44" i="64" s="1"/>
  <c r="K44" i="60"/>
  <c r="B44" i="60"/>
  <c r="AA43" i="60"/>
  <c r="I43" i="64" s="1"/>
  <c r="K43" i="60"/>
  <c r="B43" i="60"/>
  <c r="AA42" i="60"/>
  <c r="I42" i="64" s="1"/>
  <c r="K42" i="60"/>
  <c r="A41" i="60"/>
  <c r="AA39" i="60"/>
  <c r="I39" i="64" s="1"/>
  <c r="K39" i="60"/>
  <c r="B39" i="60"/>
  <c r="AA38" i="60"/>
  <c r="I38" i="64" s="1"/>
  <c r="K38" i="60"/>
  <c r="B38" i="60"/>
  <c r="AA37" i="60"/>
  <c r="I37" i="64" s="1"/>
  <c r="K37" i="60"/>
  <c r="B37" i="60"/>
  <c r="AA36" i="60"/>
  <c r="I36" i="64" s="1"/>
  <c r="K36" i="60"/>
  <c r="B36" i="60"/>
  <c r="AA35" i="60"/>
  <c r="I35" i="64" s="1"/>
  <c r="K35" i="60"/>
  <c r="B35" i="60"/>
  <c r="AA34" i="60"/>
  <c r="I34" i="64" s="1"/>
  <c r="K34" i="60"/>
  <c r="B34" i="60"/>
  <c r="AA33" i="60"/>
  <c r="I33" i="64" s="1"/>
  <c r="K33" i="60"/>
  <c r="B33" i="60"/>
  <c r="AA32" i="60"/>
  <c r="I32" i="64" s="1"/>
  <c r="K32" i="60"/>
  <c r="B32" i="60"/>
  <c r="AA31" i="60"/>
  <c r="I31" i="64" s="1"/>
  <c r="K31" i="60"/>
  <c r="B31" i="60"/>
  <c r="AA30" i="60"/>
  <c r="I30" i="64" s="1"/>
  <c r="K30" i="60"/>
  <c r="B30" i="60"/>
  <c r="AA29" i="60"/>
  <c r="I29" i="64" s="1"/>
  <c r="K29" i="60"/>
  <c r="B29" i="60"/>
  <c r="AA28" i="60"/>
  <c r="I28" i="64" s="1"/>
  <c r="K28" i="60"/>
  <c r="B28" i="60"/>
  <c r="AA27" i="60"/>
  <c r="I27" i="64" s="1"/>
  <c r="K27" i="60"/>
  <c r="B27" i="60"/>
  <c r="AA26" i="60"/>
  <c r="I26" i="64" s="1"/>
  <c r="K26" i="60"/>
  <c r="B26" i="60"/>
  <c r="A25" i="60"/>
  <c r="AA23" i="60"/>
  <c r="I23" i="64" s="1"/>
  <c r="K23" i="60"/>
  <c r="B23" i="60"/>
  <c r="AA22" i="60"/>
  <c r="I22" i="64" s="1"/>
  <c r="K22" i="60"/>
  <c r="B22" i="60"/>
  <c r="AA21" i="60"/>
  <c r="I21" i="64" s="1"/>
  <c r="K21" i="60"/>
  <c r="B21" i="60"/>
  <c r="AA20" i="60"/>
  <c r="I20" i="64" s="1"/>
  <c r="K20" i="60"/>
  <c r="B20" i="60"/>
  <c r="AA19" i="60"/>
  <c r="I19" i="64" s="1"/>
  <c r="K19" i="60"/>
  <c r="B19" i="60"/>
  <c r="AA18" i="60"/>
  <c r="I18" i="64" s="1"/>
  <c r="K18" i="60"/>
  <c r="B18" i="60"/>
  <c r="AA17" i="60"/>
  <c r="I17" i="64" s="1"/>
  <c r="K17" i="60"/>
  <c r="B17" i="60"/>
  <c r="AA16" i="60"/>
  <c r="I16" i="64" s="1"/>
  <c r="K16" i="60"/>
  <c r="B16" i="60"/>
  <c r="AA15" i="60"/>
  <c r="I15" i="64" s="1"/>
  <c r="K15" i="60"/>
  <c r="B15" i="60"/>
  <c r="AA14" i="60"/>
  <c r="I14" i="64" s="1"/>
  <c r="K14" i="60"/>
  <c r="B14" i="60"/>
  <c r="AA13" i="60"/>
  <c r="I13" i="64" s="1"/>
  <c r="K13" i="60"/>
  <c r="B13" i="60"/>
  <c r="AA12" i="60"/>
  <c r="I12" i="64" s="1"/>
  <c r="K12" i="60"/>
  <c r="B12" i="60"/>
  <c r="AA11" i="60"/>
  <c r="I11" i="64" s="1"/>
  <c r="K11" i="60"/>
  <c r="B11" i="60"/>
  <c r="AA10" i="60"/>
  <c r="I10" i="64" s="1"/>
  <c r="K10" i="60"/>
  <c r="B10" i="60"/>
  <c r="AA9" i="60"/>
  <c r="I9" i="64" s="1"/>
  <c r="K9" i="60"/>
  <c r="B9" i="60"/>
  <c r="A8" i="60"/>
  <c r="AA223" i="59"/>
  <c r="J223" i="64" s="1"/>
  <c r="K223" i="59"/>
  <c r="AA222" i="59"/>
  <c r="J222" i="64" s="1"/>
  <c r="K222" i="59"/>
  <c r="AA221" i="59"/>
  <c r="J221" i="64" s="1"/>
  <c r="K221" i="59"/>
  <c r="AA220" i="59"/>
  <c r="J220" i="64" s="1"/>
  <c r="K220" i="59"/>
  <c r="AA219" i="59"/>
  <c r="J219" i="64" s="1"/>
  <c r="K219" i="59"/>
  <c r="AA218" i="59"/>
  <c r="J218" i="64" s="1"/>
  <c r="K218" i="59"/>
  <c r="AA217" i="59"/>
  <c r="J217" i="64" s="1"/>
  <c r="K217" i="59"/>
  <c r="AA216" i="59"/>
  <c r="J216" i="64" s="1"/>
  <c r="K216" i="59"/>
  <c r="AA215" i="59"/>
  <c r="J215" i="64" s="1"/>
  <c r="K215" i="59"/>
  <c r="AA214" i="59"/>
  <c r="J214" i="64" s="1"/>
  <c r="K214" i="59"/>
  <c r="AA213" i="59"/>
  <c r="J213" i="64" s="1"/>
  <c r="K213" i="59"/>
  <c r="AA212" i="59"/>
  <c r="J212" i="64" s="1"/>
  <c r="K212" i="59"/>
  <c r="AA211" i="59"/>
  <c r="J211" i="64" s="1"/>
  <c r="K211" i="59"/>
  <c r="AA210" i="59"/>
  <c r="J210" i="64" s="1"/>
  <c r="K210" i="59"/>
  <c r="AA209" i="59"/>
  <c r="J209" i="64" s="1"/>
  <c r="K209" i="59"/>
  <c r="AA208" i="59"/>
  <c r="J208" i="64" s="1"/>
  <c r="K208" i="59"/>
  <c r="A207" i="59"/>
  <c r="AA205" i="59"/>
  <c r="J205" i="64" s="1"/>
  <c r="K205" i="59"/>
  <c r="B205" i="59"/>
  <c r="AA204" i="59"/>
  <c r="J204" i="64" s="1"/>
  <c r="K204" i="59"/>
  <c r="B204" i="59"/>
  <c r="AA203" i="59"/>
  <c r="J203" i="64" s="1"/>
  <c r="K203" i="59"/>
  <c r="B203" i="59"/>
  <c r="AA202" i="59"/>
  <c r="J202" i="64" s="1"/>
  <c r="K202" i="59"/>
  <c r="B202" i="59"/>
  <c r="AA201" i="59"/>
  <c r="J201" i="64" s="1"/>
  <c r="K201" i="59"/>
  <c r="B201" i="59"/>
  <c r="AA200" i="59"/>
  <c r="J200" i="64" s="1"/>
  <c r="K200" i="59"/>
  <c r="B200" i="59"/>
  <c r="AA199" i="59"/>
  <c r="J199" i="64" s="1"/>
  <c r="K199" i="59"/>
  <c r="B199" i="59"/>
  <c r="A198" i="59"/>
  <c r="AA196" i="59"/>
  <c r="J196" i="64" s="1"/>
  <c r="K196" i="59"/>
  <c r="AA195" i="59"/>
  <c r="J195" i="64" s="1"/>
  <c r="K195" i="59"/>
  <c r="AA194" i="59"/>
  <c r="J194" i="64" s="1"/>
  <c r="K194" i="59"/>
  <c r="K193" i="59"/>
  <c r="AA191" i="59"/>
  <c r="J191" i="64" s="1"/>
  <c r="K191" i="59"/>
  <c r="AA190" i="59"/>
  <c r="J190" i="64" s="1"/>
  <c r="K190" i="59"/>
  <c r="AA189" i="59"/>
  <c r="J189" i="64" s="1"/>
  <c r="K189" i="59"/>
  <c r="B189" i="59"/>
  <c r="A188" i="59"/>
  <c r="AA186" i="59"/>
  <c r="J186" i="64" s="1"/>
  <c r="K186" i="59"/>
  <c r="B186" i="59"/>
  <c r="AA185" i="59"/>
  <c r="J185" i="64" s="1"/>
  <c r="K185" i="59"/>
  <c r="B185" i="59"/>
  <c r="AA184" i="59"/>
  <c r="J184" i="64" s="1"/>
  <c r="K184" i="59"/>
  <c r="B184" i="59"/>
  <c r="AA183" i="59"/>
  <c r="J183" i="64" s="1"/>
  <c r="K183" i="59"/>
  <c r="B183" i="59"/>
  <c r="AA182" i="59"/>
  <c r="J182" i="64" s="1"/>
  <c r="K182" i="59"/>
  <c r="B182" i="59"/>
  <c r="AA181" i="59"/>
  <c r="J181" i="64" s="1"/>
  <c r="K181" i="59"/>
  <c r="B181" i="59"/>
  <c r="AA180" i="59"/>
  <c r="J180" i="64" s="1"/>
  <c r="K180" i="59"/>
  <c r="B180" i="59"/>
  <c r="A179" i="59"/>
  <c r="AA177" i="59"/>
  <c r="J177" i="64" s="1"/>
  <c r="K177" i="59"/>
  <c r="B177" i="59"/>
  <c r="AA176" i="59"/>
  <c r="J176" i="64" s="1"/>
  <c r="K176" i="59"/>
  <c r="B176" i="59"/>
  <c r="AA175" i="59"/>
  <c r="J175" i="64" s="1"/>
  <c r="K175" i="59"/>
  <c r="B175" i="59"/>
  <c r="AA174" i="59"/>
  <c r="J174" i="64" s="1"/>
  <c r="K174" i="59"/>
  <c r="B174" i="59"/>
  <c r="AA173" i="59"/>
  <c r="J173" i="64" s="1"/>
  <c r="K173" i="59"/>
  <c r="B173" i="59"/>
  <c r="AA172" i="59"/>
  <c r="J172" i="64" s="1"/>
  <c r="K172" i="59"/>
  <c r="B172" i="59"/>
  <c r="AA171" i="59"/>
  <c r="J171" i="64" s="1"/>
  <c r="K171" i="59"/>
  <c r="B171" i="59"/>
  <c r="A170" i="59"/>
  <c r="AA168" i="59"/>
  <c r="J168" i="64" s="1"/>
  <c r="K168" i="59"/>
  <c r="B168" i="59"/>
  <c r="AA167" i="59"/>
  <c r="J167" i="64" s="1"/>
  <c r="K167" i="59"/>
  <c r="B167" i="59"/>
  <c r="AA166" i="59"/>
  <c r="J166" i="64" s="1"/>
  <c r="K166" i="59"/>
  <c r="B166" i="59"/>
  <c r="AA165" i="59"/>
  <c r="J165" i="64" s="1"/>
  <c r="K165" i="59"/>
  <c r="B165" i="59"/>
  <c r="AA164" i="59"/>
  <c r="J164" i="64" s="1"/>
  <c r="K164" i="59"/>
  <c r="B164" i="59"/>
  <c r="AA163" i="59"/>
  <c r="J163" i="64" s="1"/>
  <c r="K163" i="59"/>
  <c r="B163" i="59"/>
  <c r="AA162" i="59"/>
  <c r="J162" i="64" s="1"/>
  <c r="K162" i="59"/>
  <c r="B162" i="59"/>
  <c r="A161" i="59"/>
  <c r="AA159" i="59"/>
  <c r="J159" i="64" s="1"/>
  <c r="K159" i="59"/>
  <c r="B159" i="59"/>
  <c r="AA158" i="59"/>
  <c r="J158" i="64" s="1"/>
  <c r="K158" i="59"/>
  <c r="B158" i="59"/>
  <c r="AA157" i="59"/>
  <c r="J157" i="64" s="1"/>
  <c r="K157" i="59"/>
  <c r="B157" i="59"/>
  <c r="AA156" i="59"/>
  <c r="J156" i="64" s="1"/>
  <c r="K156" i="59"/>
  <c r="B156" i="59"/>
  <c r="AA155" i="59"/>
  <c r="J155" i="64" s="1"/>
  <c r="K155" i="59"/>
  <c r="B155" i="59"/>
  <c r="AA154" i="59"/>
  <c r="J154" i="64" s="1"/>
  <c r="K154" i="59"/>
  <c r="B154" i="59"/>
  <c r="AA153" i="59"/>
  <c r="J153" i="64" s="1"/>
  <c r="K153" i="59"/>
  <c r="B153" i="59"/>
  <c r="AA152" i="59"/>
  <c r="J152" i="64" s="1"/>
  <c r="K152" i="59"/>
  <c r="B152" i="59"/>
  <c r="AA151" i="59"/>
  <c r="J151" i="64" s="1"/>
  <c r="K151" i="59"/>
  <c r="B151" i="59"/>
  <c r="AA150" i="59"/>
  <c r="J150" i="64" s="1"/>
  <c r="K150" i="59"/>
  <c r="B150" i="59"/>
  <c r="A149" i="59"/>
  <c r="AA147" i="59"/>
  <c r="J147" i="64" s="1"/>
  <c r="K147" i="59"/>
  <c r="B147" i="59"/>
  <c r="AA146" i="59"/>
  <c r="J146" i="64" s="1"/>
  <c r="K146" i="59"/>
  <c r="B146" i="59"/>
  <c r="AA145" i="59"/>
  <c r="J145" i="64" s="1"/>
  <c r="K145" i="59"/>
  <c r="B145" i="59"/>
  <c r="AA144" i="59"/>
  <c r="J144" i="64" s="1"/>
  <c r="K144" i="59"/>
  <c r="B144" i="59"/>
  <c r="AA143" i="59"/>
  <c r="J143" i="64" s="1"/>
  <c r="K143" i="59"/>
  <c r="B143" i="59"/>
  <c r="AA142" i="59"/>
  <c r="J142" i="64" s="1"/>
  <c r="K142" i="59"/>
  <c r="B142" i="59"/>
  <c r="AA141" i="59"/>
  <c r="J141" i="64" s="1"/>
  <c r="K141" i="59"/>
  <c r="B141" i="59"/>
  <c r="AA140" i="59"/>
  <c r="J140" i="64" s="1"/>
  <c r="K140" i="59"/>
  <c r="B140" i="59"/>
  <c r="AA139" i="59"/>
  <c r="J139" i="64" s="1"/>
  <c r="K139" i="59"/>
  <c r="B139" i="59"/>
  <c r="AA138" i="59"/>
  <c r="J138" i="64" s="1"/>
  <c r="K138" i="59"/>
  <c r="B138" i="59"/>
  <c r="AA137" i="59"/>
  <c r="J137" i="64" s="1"/>
  <c r="K137" i="59"/>
  <c r="B137" i="59"/>
  <c r="A136" i="59"/>
  <c r="AA134" i="59"/>
  <c r="J134" i="64" s="1"/>
  <c r="K134" i="59"/>
  <c r="B134" i="59"/>
  <c r="AA133" i="59"/>
  <c r="J133" i="64" s="1"/>
  <c r="K133" i="59"/>
  <c r="B133" i="59"/>
  <c r="AA132" i="59"/>
  <c r="J132" i="64" s="1"/>
  <c r="K132" i="59"/>
  <c r="B132" i="59"/>
  <c r="AA131" i="59"/>
  <c r="J131" i="64" s="1"/>
  <c r="K131" i="59"/>
  <c r="B131" i="59"/>
  <c r="AA130" i="59"/>
  <c r="J130" i="64" s="1"/>
  <c r="K130" i="59"/>
  <c r="B130" i="59"/>
  <c r="A129" i="59"/>
  <c r="AA127" i="59"/>
  <c r="J127" i="64" s="1"/>
  <c r="K127" i="59"/>
  <c r="B127" i="59"/>
  <c r="AA126" i="59"/>
  <c r="J126" i="64" s="1"/>
  <c r="K126" i="59"/>
  <c r="B126" i="59"/>
  <c r="AA125" i="59"/>
  <c r="J125" i="64" s="1"/>
  <c r="K125" i="59"/>
  <c r="B125" i="59"/>
  <c r="AA124" i="59"/>
  <c r="J124" i="64" s="1"/>
  <c r="K124" i="59"/>
  <c r="B124" i="59"/>
  <c r="AA123" i="59"/>
  <c r="J123" i="64" s="1"/>
  <c r="K123" i="59"/>
  <c r="B123" i="59"/>
  <c r="AA122" i="59"/>
  <c r="J122" i="64" s="1"/>
  <c r="K122" i="59"/>
  <c r="B122" i="59"/>
  <c r="AA121" i="59"/>
  <c r="J121" i="64" s="1"/>
  <c r="K121" i="59"/>
  <c r="B121" i="59"/>
  <c r="AA120" i="59"/>
  <c r="J120" i="64" s="1"/>
  <c r="K120" i="59"/>
  <c r="B120" i="59"/>
  <c r="AA119" i="59"/>
  <c r="J119" i="64" s="1"/>
  <c r="K119" i="59"/>
  <c r="B119" i="59"/>
  <c r="AA118" i="59"/>
  <c r="J118" i="64" s="1"/>
  <c r="K118" i="59"/>
  <c r="AA117" i="59"/>
  <c r="J117" i="64" s="1"/>
  <c r="K117" i="59"/>
  <c r="A116" i="59"/>
  <c r="AA114" i="59"/>
  <c r="J114" i="64" s="1"/>
  <c r="K114" i="59"/>
  <c r="B114" i="59"/>
  <c r="AA113" i="59"/>
  <c r="J113" i="64" s="1"/>
  <c r="K113" i="59"/>
  <c r="B113" i="59"/>
  <c r="AA112" i="59"/>
  <c r="J112" i="64" s="1"/>
  <c r="K112" i="59"/>
  <c r="B112" i="59"/>
  <c r="AA111" i="59"/>
  <c r="J111" i="64" s="1"/>
  <c r="K111" i="59"/>
  <c r="B111" i="59"/>
  <c r="AA110" i="59"/>
  <c r="J110" i="64" s="1"/>
  <c r="K110" i="59"/>
  <c r="B110" i="59"/>
  <c r="AA109" i="59"/>
  <c r="J109" i="64" s="1"/>
  <c r="K109" i="59"/>
  <c r="B109" i="59"/>
  <c r="AA108" i="59"/>
  <c r="J108" i="64" s="1"/>
  <c r="K108" i="59"/>
  <c r="B108" i="59"/>
  <c r="AA107" i="59"/>
  <c r="J107" i="64" s="1"/>
  <c r="K107" i="59"/>
  <c r="B107" i="59"/>
  <c r="AA106" i="59"/>
  <c r="J106" i="64" s="1"/>
  <c r="K106" i="59"/>
  <c r="B106" i="59"/>
  <c r="AA105" i="59"/>
  <c r="J105" i="64" s="1"/>
  <c r="K105" i="59"/>
  <c r="B105" i="59"/>
  <c r="AA104" i="59"/>
  <c r="J104" i="64" s="1"/>
  <c r="K104" i="59"/>
  <c r="B104" i="59"/>
  <c r="A103" i="59"/>
  <c r="AA101" i="59"/>
  <c r="J101" i="64" s="1"/>
  <c r="K101" i="59"/>
  <c r="B101" i="59"/>
  <c r="AA100" i="59"/>
  <c r="J100" i="64" s="1"/>
  <c r="K100" i="59"/>
  <c r="B100" i="59"/>
  <c r="AA99" i="59"/>
  <c r="J99" i="64" s="1"/>
  <c r="K99" i="59"/>
  <c r="B99" i="59"/>
  <c r="AA98" i="59"/>
  <c r="J98" i="64" s="1"/>
  <c r="K98" i="59"/>
  <c r="B98" i="59"/>
  <c r="AA97" i="59"/>
  <c r="J97" i="64" s="1"/>
  <c r="K97" i="59"/>
  <c r="B97" i="59"/>
  <c r="AA96" i="59"/>
  <c r="J96" i="64" s="1"/>
  <c r="K96" i="59"/>
  <c r="B96" i="59"/>
  <c r="AA95" i="59"/>
  <c r="J95" i="64" s="1"/>
  <c r="K95" i="59"/>
  <c r="B95" i="59"/>
  <c r="AA94" i="59"/>
  <c r="J94" i="64" s="1"/>
  <c r="K94" i="59"/>
  <c r="B94" i="59"/>
  <c r="AA93" i="59"/>
  <c r="J93" i="64" s="1"/>
  <c r="K93" i="59"/>
  <c r="B93" i="59"/>
  <c r="AA92" i="59"/>
  <c r="J92" i="64" s="1"/>
  <c r="K92" i="59"/>
  <c r="B92" i="59"/>
  <c r="AA91" i="59"/>
  <c r="J91" i="64" s="1"/>
  <c r="K91" i="59"/>
  <c r="B91" i="59"/>
  <c r="A90" i="59"/>
  <c r="AA88" i="59"/>
  <c r="J88" i="64" s="1"/>
  <c r="K88" i="59"/>
  <c r="B88" i="59"/>
  <c r="AA87" i="59"/>
  <c r="J87" i="64" s="1"/>
  <c r="K87" i="59"/>
  <c r="B87" i="59"/>
  <c r="AA86" i="59"/>
  <c r="J86" i="64" s="1"/>
  <c r="K86" i="59"/>
  <c r="B86" i="59"/>
  <c r="AA85" i="59"/>
  <c r="J85" i="64" s="1"/>
  <c r="K85" i="59"/>
  <c r="B85" i="59"/>
  <c r="AA84" i="59"/>
  <c r="J84" i="64" s="1"/>
  <c r="K84" i="59"/>
  <c r="B84" i="59"/>
  <c r="AA83" i="59"/>
  <c r="J83" i="64" s="1"/>
  <c r="K83" i="59"/>
  <c r="B83" i="59"/>
  <c r="AA82" i="59"/>
  <c r="J82" i="64" s="1"/>
  <c r="K82" i="59"/>
  <c r="B82" i="59"/>
  <c r="AA81" i="59"/>
  <c r="J81" i="64" s="1"/>
  <c r="K81" i="59"/>
  <c r="B81" i="59"/>
  <c r="AA80" i="59"/>
  <c r="J80" i="64" s="1"/>
  <c r="K80" i="59"/>
  <c r="B80" i="59"/>
  <c r="AA79" i="59"/>
  <c r="J79" i="64" s="1"/>
  <c r="K79" i="59"/>
  <c r="B79" i="59"/>
  <c r="AA78" i="59"/>
  <c r="J78" i="64" s="1"/>
  <c r="K78" i="59"/>
  <c r="B78" i="59"/>
  <c r="AA77" i="59"/>
  <c r="J77" i="64" s="1"/>
  <c r="K77" i="59"/>
  <c r="B77" i="59"/>
  <c r="AA76" i="59"/>
  <c r="J76" i="64" s="1"/>
  <c r="K76" i="59"/>
  <c r="B76" i="59"/>
  <c r="AA75" i="59"/>
  <c r="J75" i="64" s="1"/>
  <c r="K75" i="59"/>
  <c r="B75" i="59"/>
  <c r="AA74" i="59"/>
  <c r="J74" i="64" s="1"/>
  <c r="K74" i="59"/>
  <c r="B74" i="59"/>
  <c r="AA73" i="59"/>
  <c r="J73" i="64" s="1"/>
  <c r="K73" i="59"/>
  <c r="B73" i="59"/>
  <c r="AA72" i="59"/>
  <c r="J72" i="64" s="1"/>
  <c r="K72" i="59"/>
  <c r="B72" i="59"/>
  <c r="AA71" i="59"/>
  <c r="J71" i="64" s="1"/>
  <c r="K71" i="59"/>
  <c r="B71" i="59"/>
  <c r="AA70" i="59"/>
  <c r="J70" i="64" s="1"/>
  <c r="K70" i="59"/>
  <c r="B70" i="59"/>
  <c r="AA69" i="59"/>
  <c r="J69" i="64" s="1"/>
  <c r="K69" i="59"/>
  <c r="B69" i="59"/>
  <c r="AA68" i="59"/>
  <c r="J68" i="64" s="1"/>
  <c r="K68" i="59"/>
  <c r="B68" i="59"/>
  <c r="AA67" i="59"/>
  <c r="J67" i="64" s="1"/>
  <c r="K67" i="59"/>
  <c r="B67" i="59"/>
  <c r="AA66" i="59"/>
  <c r="J66" i="64" s="1"/>
  <c r="K66" i="59"/>
  <c r="B66" i="59"/>
  <c r="AA65" i="59"/>
  <c r="J65" i="64" s="1"/>
  <c r="K65" i="59"/>
  <c r="B65" i="59"/>
  <c r="AA64" i="59"/>
  <c r="J64" i="64" s="1"/>
  <c r="K64" i="59"/>
  <c r="B64" i="59"/>
  <c r="AA63" i="59"/>
  <c r="J63" i="64" s="1"/>
  <c r="K63" i="59"/>
  <c r="B63" i="59"/>
  <c r="AA62" i="59"/>
  <c r="J62" i="64" s="1"/>
  <c r="K62" i="59"/>
  <c r="B62" i="59"/>
  <c r="AA61" i="59"/>
  <c r="J61" i="64" s="1"/>
  <c r="K61" i="59"/>
  <c r="B61" i="59"/>
  <c r="AA60" i="59"/>
  <c r="J60" i="64" s="1"/>
  <c r="K60" i="59"/>
  <c r="B60" i="59"/>
  <c r="AA59" i="59"/>
  <c r="J59" i="64" s="1"/>
  <c r="K59" i="59"/>
  <c r="B59" i="59"/>
  <c r="AA58" i="59"/>
  <c r="J58" i="64" s="1"/>
  <c r="K58" i="59"/>
  <c r="B58" i="59"/>
  <c r="AA57" i="59"/>
  <c r="J57" i="64" s="1"/>
  <c r="K57" i="59"/>
  <c r="B57" i="59"/>
  <c r="A56" i="59"/>
  <c r="AA54" i="59"/>
  <c r="J54" i="64" s="1"/>
  <c r="K54" i="59"/>
  <c r="B54" i="59"/>
  <c r="AA53" i="59"/>
  <c r="J53" i="64" s="1"/>
  <c r="K53" i="59"/>
  <c r="B53" i="59"/>
  <c r="AA52" i="59"/>
  <c r="J52" i="64" s="1"/>
  <c r="K52" i="59"/>
  <c r="B52" i="59"/>
  <c r="AA51" i="59"/>
  <c r="J51" i="64" s="1"/>
  <c r="K51" i="59"/>
  <c r="B51" i="59"/>
  <c r="AA50" i="59"/>
  <c r="J50" i="64" s="1"/>
  <c r="K50" i="59"/>
  <c r="B50" i="59"/>
  <c r="AA49" i="59"/>
  <c r="J49" i="64" s="1"/>
  <c r="K49" i="59"/>
  <c r="B49" i="59"/>
  <c r="AA48" i="59"/>
  <c r="J48" i="64" s="1"/>
  <c r="K48" i="59"/>
  <c r="B48" i="59"/>
  <c r="AA47" i="59"/>
  <c r="J47" i="64" s="1"/>
  <c r="K47" i="59"/>
  <c r="B47" i="59"/>
  <c r="AA46" i="59"/>
  <c r="J46" i="64" s="1"/>
  <c r="K46" i="59"/>
  <c r="B46" i="59"/>
  <c r="AA45" i="59"/>
  <c r="J45" i="64" s="1"/>
  <c r="K45" i="59"/>
  <c r="B45" i="59"/>
  <c r="AA44" i="59"/>
  <c r="J44" i="64" s="1"/>
  <c r="K44" i="59"/>
  <c r="B44" i="59"/>
  <c r="AA43" i="59"/>
  <c r="J43" i="64" s="1"/>
  <c r="K43" i="59"/>
  <c r="B43" i="59"/>
  <c r="AA42" i="59"/>
  <c r="J42" i="64" s="1"/>
  <c r="K42" i="59"/>
  <c r="B42" i="59"/>
  <c r="A41" i="59"/>
  <c r="AA39" i="59"/>
  <c r="J39" i="64" s="1"/>
  <c r="K39" i="59"/>
  <c r="B39" i="59"/>
  <c r="AA38" i="59"/>
  <c r="J38" i="64" s="1"/>
  <c r="K38" i="59"/>
  <c r="B38" i="59"/>
  <c r="AA37" i="59"/>
  <c r="J37" i="64" s="1"/>
  <c r="K37" i="59"/>
  <c r="B37" i="59"/>
  <c r="AA36" i="59"/>
  <c r="J36" i="64" s="1"/>
  <c r="K36" i="59"/>
  <c r="B36" i="59"/>
  <c r="AA35" i="59"/>
  <c r="J35" i="64" s="1"/>
  <c r="K35" i="59"/>
  <c r="B35" i="59"/>
  <c r="AA34" i="59"/>
  <c r="J34" i="64" s="1"/>
  <c r="K34" i="59"/>
  <c r="B34" i="59"/>
  <c r="AA33" i="59"/>
  <c r="J33" i="64" s="1"/>
  <c r="K33" i="59"/>
  <c r="B33" i="59"/>
  <c r="AA32" i="59"/>
  <c r="J32" i="64" s="1"/>
  <c r="K32" i="59"/>
  <c r="B32" i="59"/>
  <c r="AA31" i="59"/>
  <c r="J31" i="64" s="1"/>
  <c r="K31" i="59"/>
  <c r="B31" i="59"/>
  <c r="AA30" i="59"/>
  <c r="J30" i="64" s="1"/>
  <c r="K30" i="59"/>
  <c r="B30" i="59"/>
  <c r="AA29" i="59"/>
  <c r="J29" i="64" s="1"/>
  <c r="K29" i="59"/>
  <c r="B29" i="59"/>
  <c r="AA28" i="59"/>
  <c r="J28" i="64" s="1"/>
  <c r="K28" i="59"/>
  <c r="B28" i="59"/>
  <c r="AA27" i="59"/>
  <c r="J27" i="64" s="1"/>
  <c r="K27" i="59"/>
  <c r="B27" i="59"/>
  <c r="AA26" i="59"/>
  <c r="J26" i="64" s="1"/>
  <c r="K26" i="59"/>
  <c r="B26" i="59"/>
  <c r="A25" i="59"/>
  <c r="AA23" i="59"/>
  <c r="J23" i="64" s="1"/>
  <c r="K23" i="59"/>
  <c r="B23" i="59"/>
  <c r="AA22" i="59"/>
  <c r="J22" i="64" s="1"/>
  <c r="K22" i="59"/>
  <c r="B22" i="59"/>
  <c r="AA21" i="59"/>
  <c r="J21" i="64" s="1"/>
  <c r="K21" i="59"/>
  <c r="B21" i="59"/>
  <c r="AA20" i="59"/>
  <c r="J20" i="64" s="1"/>
  <c r="K20" i="59"/>
  <c r="B20" i="59"/>
  <c r="AA19" i="59"/>
  <c r="J19" i="64" s="1"/>
  <c r="K19" i="59"/>
  <c r="B19" i="59"/>
  <c r="AA18" i="59"/>
  <c r="J18" i="64" s="1"/>
  <c r="K18" i="59"/>
  <c r="B18" i="59"/>
  <c r="AA17" i="59"/>
  <c r="J17" i="64" s="1"/>
  <c r="K17" i="59"/>
  <c r="B17" i="59"/>
  <c r="AA16" i="59"/>
  <c r="J16" i="64" s="1"/>
  <c r="K16" i="59"/>
  <c r="B16" i="59"/>
  <c r="AA15" i="59"/>
  <c r="J15" i="64" s="1"/>
  <c r="K15" i="59"/>
  <c r="B15" i="59"/>
  <c r="AA14" i="59"/>
  <c r="J14" i="64" s="1"/>
  <c r="K14" i="59"/>
  <c r="B14" i="59"/>
  <c r="AA13" i="59"/>
  <c r="J13" i="64" s="1"/>
  <c r="K13" i="59"/>
  <c r="B13" i="59"/>
  <c r="AA12" i="59"/>
  <c r="J12" i="64" s="1"/>
  <c r="K12" i="59"/>
  <c r="B12" i="59"/>
  <c r="AA11" i="59"/>
  <c r="J11" i="64" s="1"/>
  <c r="K11" i="59"/>
  <c r="B11" i="59"/>
  <c r="AA10" i="59"/>
  <c r="J10" i="64" s="1"/>
  <c r="K10" i="59"/>
  <c r="B10" i="59"/>
  <c r="AA9" i="59"/>
  <c r="J9" i="64" s="1"/>
  <c r="K9" i="59"/>
  <c r="B9" i="59"/>
  <c r="A8" i="59"/>
  <c r="AA223" i="58"/>
  <c r="K223" i="64" s="1"/>
  <c r="K223" i="58"/>
  <c r="AA222" i="58"/>
  <c r="K222" i="64" s="1"/>
  <c r="K222" i="58"/>
  <c r="AA221" i="58"/>
  <c r="K221" i="64" s="1"/>
  <c r="K221" i="58"/>
  <c r="AA220" i="58"/>
  <c r="K220" i="64" s="1"/>
  <c r="K220" i="58"/>
  <c r="AA219" i="58"/>
  <c r="K219" i="64" s="1"/>
  <c r="K219" i="58"/>
  <c r="AA218" i="58"/>
  <c r="K218" i="64" s="1"/>
  <c r="K218" i="58"/>
  <c r="AA217" i="58"/>
  <c r="K217" i="64" s="1"/>
  <c r="K217" i="58"/>
  <c r="AA216" i="58"/>
  <c r="K216" i="64" s="1"/>
  <c r="K216" i="58"/>
  <c r="AA215" i="58"/>
  <c r="K215" i="64" s="1"/>
  <c r="K215" i="58"/>
  <c r="AA214" i="58"/>
  <c r="K214" i="64" s="1"/>
  <c r="K214" i="58"/>
  <c r="AA213" i="58"/>
  <c r="K213" i="64" s="1"/>
  <c r="K213" i="58"/>
  <c r="AA212" i="58"/>
  <c r="K212" i="64" s="1"/>
  <c r="K212" i="58"/>
  <c r="AA211" i="58"/>
  <c r="K211" i="64" s="1"/>
  <c r="K211" i="58"/>
  <c r="AA210" i="58"/>
  <c r="K210" i="64" s="1"/>
  <c r="K210" i="58"/>
  <c r="AA209" i="58"/>
  <c r="K209" i="64" s="1"/>
  <c r="K209" i="58"/>
  <c r="AA208" i="58"/>
  <c r="K208" i="64" s="1"/>
  <c r="K208" i="58"/>
  <c r="A207" i="58"/>
  <c r="AA205" i="58"/>
  <c r="K205" i="64" s="1"/>
  <c r="K205" i="58"/>
  <c r="B205" i="58"/>
  <c r="AA204" i="58"/>
  <c r="K204" i="64" s="1"/>
  <c r="K204" i="58"/>
  <c r="B204" i="58"/>
  <c r="AA203" i="58"/>
  <c r="K203" i="64" s="1"/>
  <c r="K203" i="58"/>
  <c r="B203" i="58"/>
  <c r="AA202" i="58"/>
  <c r="K202" i="64" s="1"/>
  <c r="K202" i="58"/>
  <c r="B202" i="58"/>
  <c r="AA201" i="58"/>
  <c r="K201" i="64" s="1"/>
  <c r="K201" i="58"/>
  <c r="B201" i="58"/>
  <c r="AA200" i="58"/>
  <c r="K200" i="64" s="1"/>
  <c r="K200" i="58"/>
  <c r="B200" i="58"/>
  <c r="AA199" i="58"/>
  <c r="K199" i="64" s="1"/>
  <c r="K199" i="58"/>
  <c r="B199" i="58"/>
  <c r="A198" i="58"/>
  <c r="AA196" i="58"/>
  <c r="K196" i="64" s="1"/>
  <c r="K196" i="58"/>
  <c r="AA195" i="58"/>
  <c r="K195" i="64" s="1"/>
  <c r="K195" i="58"/>
  <c r="AA194" i="58"/>
  <c r="K194" i="64" s="1"/>
  <c r="K194" i="58"/>
  <c r="K193" i="58"/>
  <c r="AA191" i="58"/>
  <c r="K191" i="64" s="1"/>
  <c r="K191" i="58"/>
  <c r="AA190" i="58"/>
  <c r="K190" i="64" s="1"/>
  <c r="K190" i="58"/>
  <c r="AA189" i="58"/>
  <c r="K189" i="64" s="1"/>
  <c r="K189" i="58"/>
  <c r="B189" i="58"/>
  <c r="A188" i="58"/>
  <c r="AA186" i="58"/>
  <c r="K186" i="64" s="1"/>
  <c r="K186" i="58"/>
  <c r="B186" i="58"/>
  <c r="AA185" i="58"/>
  <c r="K185" i="64" s="1"/>
  <c r="K185" i="58"/>
  <c r="B185" i="58"/>
  <c r="AA184" i="58"/>
  <c r="K184" i="64" s="1"/>
  <c r="K184" i="58"/>
  <c r="B184" i="58"/>
  <c r="AA183" i="58"/>
  <c r="K183" i="64" s="1"/>
  <c r="K183" i="58"/>
  <c r="B183" i="58"/>
  <c r="AA182" i="58"/>
  <c r="K182" i="64" s="1"/>
  <c r="K182" i="58"/>
  <c r="B182" i="58"/>
  <c r="AA181" i="58"/>
  <c r="K181" i="64" s="1"/>
  <c r="K181" i="58"/>
  <c r="B181" i="58"/>
  <c r="AA180" i="58"/>
  <c r="K180" i="64" s="1"/>
  <c r="K180" i="58"/>
  <c r="B180" i="58"/>
  <c r="A179" i="58"/>
  <c r="AA177" i="58"/>
  <c r="K177" i="64" s="1"/>
  <c r="K177" i="58"/>
  <c r="B177" i="58"/>
  <c r="AA176" i="58"/>
  <c r="K176" i="64" s="1"/>
  <c r="K176" i="58"/>
  <c r="B176" i="58"/>
  <c r="AA175" i="58"/>
  <c r="K175" i="64" s="1"/>
  <c r="K175" i="58"/>
  <c r="B175" i="58"/>
  <c r="AA174" i="58"/>
  <c r="K174" i="64" s="1"/>
  <c r="K174" i="58"/>
  <c r="B174" i="58"/>
  <c r="AA173" i="58"/>
  <c r="K173" i="64" s="1"/>
  <c r="K173" i="58"/>
  <c r="B173" i="58"/>
  <c r="AA172" i="58"/>
  <c r="K172" i="64" s="1"/>
  <c r="K172" i="58"/>
  <c r="B172" i="58"/>
  <c r="AA171" i="58"/>
  <c r="K171" i="64" s="1"/>
  <c r="K171" i="58"/>
  <c r="B171" i="58"/>
  <c r="A170" i="58"/>
  <c r="AA168" i="58"/>
  <c r="K168" i="64" s="1"/>
  <c r="K168" i="58"/>
  <c r="B168" i="58"/>
  <c r="AA167" i="58"/>
  <c r="K167" i="64" s="1"/>
  <c r="K167" i="58"/>
  <c r="B167" i="58"/>
  <c r="AA166" i="58"/>
  <c r="K166" i="64" s="1"/>
  <c r="K166" i="58"/>
  <c r="B166" i="58"/>
  <c r="AA165" i="58"/>
  <c r="K165" i="64" s="1"/>
  <c r="K165" i="58"/>
  <c r="B165" i="58"/>
  <c r="AA164" i="58"/>
  <c r="K164" i="64" s="1"/>
  <c r="K164" i="58"/>
  <c r="B164" i="58"/>
  <c r="AA163" i="58"/>
  <c r="K163" i="64" s="1"/>
  <c r="K163" i="58"/>
  <c r="B163" i="58"/>
  <c r="AA162" i="58"/>
  <c r="K162" i="64" s="1"/>
  <c r="K162" i="58"/>
  <c r="B162" i="58"/>
  <c r="A161" i="58"/>
  <c r="AA159" i="58"/>
  <c r="K159" i="64" s="1"/>
  <c r="K159" i="58"/>
  <c r="B159" i="58"/>
  <c r="AA158" i="58"/>
  <c r="K158" i="64" s="1"/>
  <c r="K158" i="58"/>
  <c r="B158" i="58"/>
  <c r="AA157" i="58"/>
  <c r="K157" i="64" s="1"/>
  <c r="K157" i="58"/>
  <c r="B157" i="58"/>
  <c r="AA156" i="58"/>
  <c r="K156" i="64" s="1"/>
  <c r="K156" i="58"/>
  <c r="B156" i="58"/>
  <c r="AA155" i="58"/>
  <c r="K155" i="64" s="1"/>
  <c r="K155" i="58"/>
  <c r="B155" i="58"/>
  <c r="AA154" i="58"/>
  <c r="K154" i="64" s="1"/>
  <c r="K154" i="58"/>
  <c r="B154" i="58"/>
  <c r="AA153" i="58"/>
  <c r="K153" i="64" s="1"/>
  <c r="K153" i="58"/>
  <c r="B153" i="58"/>
  <c r="AA152" i="58"/>
  <c r="K152" i="64" s="1"/>
  <c r="K152" i="58"/>
  <c r="B152" i="58"/>
  <c r="AA151" i="58"/>
  <c r="K151" i="64" s="1"/>
  <c r="K151" i="58"/>
  <c r="B151" i="58"/>
  <c r="AA150" i="58"/>
  <c r="K150" i="64" s="1"/>
  <c r="K150" i="58"/>
  <c r="B150" i="58"/>
  <c r="A149" i="58"/>
  <c r="AA147" i="58"/>
  <c r="K147" i="64" s="1"/>
  <c r="K147" i="58"/>
  <c r="B147" i="58"/>
  <c r="AA146" i="58"/>
  <c r="K146" i="64" s="1"/>
  <c r="K146" i="58"/>
  <c r="B146" i="58"/>
  <c r="AA145" i="58"/>
  <c r="K145" i="64" s="1"/>
  <c r="K145" i="58"/>
  <c r="B145" i="58"/>
  <c r="AA144" i="58"/>
  <c r="K144" i="64" s="1"/>
  <c r="K144" i="58"/>
  <c r="B144" i="58"/>
  <c r="AA143" i="58"/>
  <c r="K143" i="64" s="1"/>
  <c r="K143" i="58"/>
  <c r="B143" i="58"/>
  <c r="AA142" i="58"/>
  <c r="K142" i="64" s="1"/>
  <c r="K142" i="58"/>
  <c r="B142" i="58"/>
  <c r="AA141" i="58"/>
  <c r="K141" i="64" s="1"/>
  <c r="K141" i="58"/>
  <c r="B141" i="58"/>
  <c r="AA140" i="58"/>
  <c r="K140" i="64" s="1"/>
  <c r="K140" i="58"/>
  <c r="B140" i="58"/>
  <c r="AA139" i="58"/>
  <c r="K139" i="64" s="1"/>
  <c r="K139" i="58"/>
  <c r="B139" i="58"/>
  <c r="AA138" i="58"/>
  <c r="K138" i="64" s="1"/>
  <c r="K138" i="58"/>
  <c r="B138" i="58"/>
  <c r="AA137" i="58"/>
  <c r="K137" i="64" s="1"/>
  <c r="K137" i="58"/>
  <c r="B137" i="58"/>
  <c r="A136" i="58"/>
  <c r="AA134" i="58"/>
  <c r="K134" i="64" s="1"/>
  <c r="K134" i="58"/>
  <c r="B134" i="58"/>
  <c r="AA133" i="58"/>
  <c r="K133" i="64" s="1"/>
  <c r="K133" i="58"/>
  <c r="B133" i="58"/>
  <c r="AA132" i="58"/>
  <c r="K132" i="64" s="1"/>
  <c r="K132" i="58"/>
  <c r="B132" i="58"/>
  <c r="AA131" i="58"/>
  <c r="K131" i="64" s="1"/>
  <c r="K131" i="58"/>
  <c r="B131" i="58"/>
  <c r="AA130" i="58"/>
  <c r="K130" i="64" s="1"/>
  <c r="K130" i="58"/>
  <c r="B130" i="58"/>
  <c r="A129" i="58"/>
  <c r="AA127" i="58"/>
  <c r="K127" i="64" s="1"/>
  <c r="K127" i="58"/>
  <c r="B127" i="58"/>
  <c r="AA126" i="58"/>
  <c r="K126" i="64" s="1"/>
  <c r="K126" i="58"/>
  <c r="B126" i="58"/>
  <c r="AA125" i="58"/>
  <c r="K125" i="64" s="1"/>
  <c r="K125" i="58"/>
  <c r="B125" i="58"/>
  <c r="AA124" i="58"/>
  <c r="K124" i="64" s="1"/>
  <c r="K124" i="58"/>
  <c r="B124" i="58"/>
  <c r="AA123" i="58"/>
  <c r="K123" i="64" s="1"/>
  <c r="K123" i="58"/>
  <c r="B123" i="58"/>
  <c r="AA122" i="58"/>
  <c r="K122" i="64" s="1"/>
  <c r="K122" i="58"/>
  <c r="B122" i="58"/>
  <c r="AA121" i="58"/>
  <c r="K121" i="64" s="1"/>
  <c r="K121" i="58"/>
  <c r="B121" i="58"/>
  <c r="AA120" i="58"/>
  <c r="K120" i="64" s="1"/>
  <c r="K120" i="58"/>
  <c r="B120" i="58"/>
  <c r="AA119" i="58"/>
  <c r="K119" i="64" s="1"/>
  <c r="K119" i="58"/>
  <c r="B119" i="58"/>
  <c r="AA118" i="58"/>
  <c r="K118" i="64" s="1"/>
  <c r="K118" i="58"/>
  <c r="AA117" i="58"/>
  <c r="K117" i="64" s="1"/>
  <c r="K117" i="58"/>
  <c r="A116" i="58"/>
  <c r="AA114" i="58"/>
  <c r="K114" i="64" s="1"/>
  <c r="K114" i="58"/>
  <c r="B114" i="58"/>
  <c r="AA113" i="58"/>
  <c r="K113" i="64" s="1"/>
  <c r="K113" i="58"/>
  <c r="B113" i="58"/>
  <c r="AA112" i="58"/>
  <c r="K112" i="64" s="1"/>
  <c r="K112" i="58"/>
  <c r="B112" i="58"/>
  <c r="AA111" i="58"/>
  <c r="K111" i="64" s="1"/>
  <c r="K111" i="58"/>
  <c r="B111" i="58"/>
  <c r="AA110" i="58"/>
  <c r="K110" i="64" s="1"/>
  <c r="K110" i="58"/>
  <c r="B110" i="58"/>
  <c r="AA109" i="58"/>
  <c r="K109" i="64" s="1"/>
  <c r="K109" i="58"/>
  <c r="B109" i="58"/>
  <c r="AA108" i="58"/>
  <c r="K108" i="64" s="1"/>
  <c r="K108" i="58"/>
  <c r="B108" i="58"/>
  <c r="AA107" i="58"/>
  <c r="K107" i="64" s="1"/>
  <c r="K107" i="58"/>
  <c r="B107" i="58"/>
  <c r="AA106" i="58"/>
  <c r="K106" i="64" s="1"/>
  <c r="K106" i="58"/>
  <c r="B106" i="58"/>
  <c r="AA105" i="58"/>
  <c r="K105" i="64" s="1"/>
  <c r="K105" i="58"/>
  <c r="B105" i="58"/>
  <c r="AA104" i="58"/>
  <c r="K104" i="64" s="1"/>
  <c r="K104" i="58"/>
  <c r="B104" i="58"/>
  <c r="A103" i="58"/>
  <c r="AA101" i="58"/>
  <c r="K101" i="64" s="1"/>
  <c r="K101" i="58"/>
  <c r="B101" i="58"/>
  <c r="AA100" i="58"/>
  <c r="K100" i="64" s="1"/>
  <c r="K100" i="58"/>
  <c r="B100" i="58"/>
  <c r="AA99" i="58"/>
  <c r="K99" i="64" s="1"/>
  <c r="K99" i="58"/>
  <c r="B99" i="58"/>
  <c r="AA98" i="58"/>
  <c r="K98" i="64" s="1"/>
  <c r="K98" i="58"/>
  <c r="B98" i="58"/>
  <c r="AA97" i="58"/>
  <c r="K97" i="64" s="1"/>
  <c r="K97" i="58"/>
  <c r="B97" i="58"/>
  <c r="AA96" i="58"/>
  <c r="K96" i="64" s="1"/>
  <c r="K96" i="58"/>
  <c r="B96" i="58"/>
  <c r="AA95" i="58"/>
  <c r="K95" i="64" s="1"/>
  <c r="K95" i="58"/>
  <c r="B95" i="58"/>
  <c r="AA94" i="58"/>
  <c r="K94" i="64" s="1"/>
  <c r="K94" i="58"/>
  <c r="B94" i="58"/>
  <c r="AA93" i="58"/>
  <c r="K93" i="64" s="1"/>
  <c r="K93" i="58"/>
  <c r="B93" i="58"/>
  <c r="AA92" i="58"/>
  <c r="K92" i="64" s="1"/>
  <c r="K92" i="58"/>
  <c r="B92" i="58"/>
  <c r="AA91" i="58"/>
  <c r="K91" i="64" s="1"/>
  <c r="K91" i="58"/>
  <c r="B91" i="58"/>
  <c r="A90" i="58"/>
  <c r="AA88" i="58"/>
  <c r="K88" i="64" s="1"/>
  <c r="K88" i="58"/>
  <c r="B88" i="58"/>
  <c r="AA87" i="58"/>
  <c r="K87" i="64" s="1"/>
  <c r="K87" i="58"/>
  <c r="B87" i="58"/>
  <c r="AA86" i="58"/>
  <c r="K86" i="64" s="1"/>
  <c r="K86" i="58"/>
  <c r="B86" i="58"/>
  <c r="AA85" i="58"/>
  <c r="K85" i="64" s="1"/>
  <c r="K85" i="58"/>
  <c r="B85" i="58"/>
  <c r="AA84" i="58"/>
  <c r="K84" i="64" s="1"/>
  <c r="K84" i="58"/>
  <c r="B84" i="58"/>
  <c r="AA83" i="58"/>
  <c r="K83" i="64" s="1"/>
  <c r="K83" i="58"/>
  <c r="B83" i="58"/>
  <c r="AA82" i="58"/>
  <c r="K82" i="64" s="1"/>
  <c r="K82" i="58"/>
  <c r="B82" i="58"/>
  <c r="AA81" i="58"/>
  <c r="K81" i="64" s="1"/>
  <c r="K81" i="58"/>
  <c r="B81" i="58"/>
  <c r="AA80" i="58"/>
  <c r="K80" i="64" s="1"/>
  <c r="K80" i="58"/>
  <c r="B80" i="58"/>
  <c r="AA79" i="58"/>
  <c r="K79" i="64" s="1"/>
  <c r="K79" i="58"/>
  <c r="B79" i="58"/>
  <c r="AA78" i="58"/>
  <c r="K78" i="64" s="1"/>
  <c r="K78" i="58"/>
  <c r="B78" i="58"/>
  <c r="AA77" i="58"/>
  <c r="K77" i="64" s="1"/>
  <c r="K77" i="58"/>
  <c r="B77" i="58"/>
  <c r="AA76" i="58"/>
  <c r="K76" i="64" s="1"/>
  <c r="K76" i="58"/>
  <c r="B76" i="58"/>
  <c r="AA75" i="58"/>
  <c r="K75" i="64" s="1"/>
  <c r="K75" i="58"/>
  <c r="B75" i="58"/>
  <c r="AA74" i="58"/>
  <c r="K74" i="64" s="1"/>
  <c r="K74" i="58"/>
  <c r="B74" i="58"/>
  <c r="AA73" i="58"/>
  <c r="K73" i="64" s="1"/>
  <c r="K73" i="58"/>
  <c r="B73" i="58"/>
  <c r="AA72" i="58"/>
  <c r="K72" i="64" s="1"/>
  <c r="K72" i="58"/>
  <c r="B72" i="58"/>
  <c r="AA71" i="58"/>
  <c r="K71" i="64" s="1"/>
  <c r="K71" i="58"/>
  <c r="B71" i="58"/>
  <c r="AA70" i="58"/>
  <c r="K70" i="64" s="1"/>
  <c r="K70" i="58"/>
  <c r="B70" i="58"/>
  <c r="AA69" i="58"/>
  <c r="K69" i="64" s="1"/>
  <c r="K69" i="58"/>
  <c r="B69" i="58"/>
  <c r="AA68" i="58"/>
  <c r="K68" i="64" s="1"/>
  <c r="K68" i="58"/>
  <c r="B68" i="58"/>
  <c r="AA67" i="58"/>
  <c r="K67" i="64" s="1"/>
  <c r="K67" i="58"/>
  <c r="B67" i="58"/>
  <c r="AA66" i="58"/>
  <c r="K66" i="64" s="1"/>
  <c r="K66" i="58"/>
  <c r="B66" i="58"/>
  <c r="AA65" i="58"/>
  <c r="K65" i="64" s="1"/>
  <c r="K65" i="58"/>
  <c r="B65" i="58"/>
  <c r="AA64" i="58"/>
  <c r="K64" i="64" s="1"/>
  <c r="K64" i="58"/>
  <c r="B64" i="58"/>
  <c r="AA63" i="58"/>
  <c r="K63" i="64" s="1"/>
  <c r="K63" i="58"/>
  <c r="B63" i="58"/>
  <c r="AA62" i="58"/>
  <c r="K62" i="64" s="1"/>
  <c r="K62" i="58"/>
  <c r="B62" i="58"/>
  <c r="AA61" i="58"/>
  <c r="K61" i="64" s="1"/>
  <c r="K61" i="58"/>
  <c r="B61" i="58"/>
  <c r="AA60" i="58"/>
  <c r="K60" i="64" s="1"/>
  <c r="K60" i="58"/>
  <c r="B60" i="58"/>
  <c r="AA59" i="58"/>
  <c r="K59" i="64" s="1"/>
  <c r="K59" i="58"/>
  <c r="B59" i="58"/>
  <c r="AA58" i="58"/>
  <c r="K58" i="64" s="1"/>
  <c r="K58" i="58"/>
  <c r="B58" i="58"/>
  <c r="AA57" i="58"/>
  <c r="K57" i="64" s="1"/>
  <c r="K57" i="58"/>
  <c r="B57" i="58"/>
  <c r="A56" i="58"/>
  <c r="AA54" i="58"/>
  <c r="K54" i="64" s="1"/>
  <c r="K54" i="58"/>
  <c r="B54" i="58"/>
  <c r="AA53" i="58"/>
  <c r="K53" i="64" s="1"/>
  <c r="K53" i="58"/>
  <c r="B53" i="58"/>
  <c r="AA52" i="58"/>
  <c r="K52" i="64" s="1"/>
  <c r="K52" i="58"/>
  <c r="B52" i="58"/>
  <c r="AA51" i="58"/>
  <c r="K51" i="64" s="1"/>
  <c r="K51" i="58"/>
  <c r="B51" i="58"/>
  <c r="AA50" i="58"/>
  <c r="K50" i="64" s="1"/>
  <c r="K50" i="58"/>
  <c r="B50" i="58"/>
  <c r="AA49" i="58"/>
  <c r="K49" i="64" s="1"/>
  <c r="K49" i="58"/>
  <c r="B49" i="58"/>
  <c r="AA48" i="58"/>
  <c r="K48" i="64" s="1"/>
  <c r="K48" i="58"/>
  <c r="B48" i="58"/>
  <c r="AA47" i="58"/>
  <c r="K47" i="64" s="1"/>
  <c r="K47" i="58"/>
  <c r="B47" i="58"/>
  <c r="AA46" i="58"/>
  <c r="K46" i="64" s="1"/>
  <c r="K46" i="58"/>
  <c r="B46" i="58"/>
  <c r="AA45" i="58"/>
  <c r="K45" i="64" s="1"/>
  <c r="K45" i="58"/>
  <c r="B45" i="58"/>
  <c r="AA44" i="58"/>
  <c r="K44" i="64" s="1"/>
  <c r="K44" i="58"/>
  <c r="B44" i="58"/>
  <c r="AA43" i="58"/>
  <c r="K43" i="64" s="1"/>
  <c r="K43" i="58"/>
  <c r="B43" i="58"/>
  <c r="AA42" i="58"/>
  <c r="K42" i="64" s="1"/>
  <c r="K42" i="58"/>
  <c r="A41" i="58"/>
  <c r="AA39" i="58"/>
  <c r="K39" i="64" s="1"/>
  <c r="K39" i="58"/>
  <c r="B39" i="58"/>
  <c r="AA38" i="58"/>
  <c r="K38" i="64" s="1"/>
  <c r="K38" i="58"/>
  <c r="B38" i="58"/>
  <c r="AA37" i="58"/>
  <c r="K37" i="64" s="1"/>
  <c r="K37" i="58"/>
  <c r="B37" i="58"/>
  <c r="AA36" i="58"/>
  <c r="K36" i="64" s="1"/>
  <c r="K36" i="58"/>
  <c r="B36" i="58"/>
  <c r="AA35" i="58"/>
  <c r="K35" i="64" s="1"/>
  <c r="K35" i="58"/>
  <c r="B35" i="58"/>
  <c r="AA34" i="58"/>
  <c r="K34" i="64" s="1"/>
  <c r="K34" i="58"/>
  <c r="B34" i="58"/>
  <c r="AA33" i="58"/>
  <c r="K33" i="64" s="1"/>
  <c r="K33" i="58"/>
  <c r="B33" i="58"/>
  <c r="AA32" i="58"/>
  <c r="K32" i="64" s="1"/>
  <c r="K32" i="58"/>
  <c r="B32" i="58"/>
  <c r="AA31" i="58"/>
  <c r="K31" i="64" s="1"/>
  <c r="K31" i="58"/>
  <c r="B31" i="58"/>
  <c r="AA30" i="58"/>
  <c r="K30" i="64" s="1"/>
  <c r="K30" i="58"/>
  <c r="B30" i="58"/>
  <c r="AA29" i="58"/>
  <c r="K29" i="64" s="1"/>
  <c r="K29" i="58"/>
  <c r="B29" i="58"/>
  <c r="AA28" i="58"/>
  <c r="K28" i="64" s="1"/>
  <c r="K28" i="58"/>
  <c r="B28" i="58"/>
  <c r="AA27" i="58"/>
  <c r="K27" i="64" s="1"/>
  <c r="K27" i="58"/>
  <c r="B27" i="58"/>
  <c r="AA26" i="58"/>
  <c r="K26" i="64" s="1"/>
  <c r="K26" i="58"/>
  <c r="B26" i="58"/>
  <c r="A25" i="58"/>
  <c r="AA23" i="58"/>
  <c r="K23" i="64" s="1"/>
  <c r="K23" i="58"/>
  <c r="B23" i="58"/>
  <c r="AA22" i="58"/>
  <c r="K22" i="64" s="1"/>
  <c r="K22" i="58"/>
  <c r="B22" i="58"/>
  <c r="AA21" i="58"/>
  <c r="K21" i="64" s="1"/>
  <c r="K21" i="58"/>
  <c r="B21" i="58"/>
  <c r="AA20" i="58"/>
  <c r="K20" i="64" s="1"/>
  <c r="K20" i="58"/>
  <c r="B20" i="58"/>
  <c r="AA19" i="58"/>
  <c r="K19" i="64" s="1"/>
  <c r="K19" i="58"/>
  <c r="B19" i="58"/>
  <c r="AA18" i="58"/>
  <c r="K18" i="64" s="1"/>
  <c r="K18" i="58"/>
  <c r="B18" i="58"/>
  <c r="AA17" i="58"/>
  <c r="K17" i="64" s="1"/>
  <c r="K17" i="58"/>
  <c r="B17" i="58"/>
  <c r="AA16" i="58"/>
  <c r="K16" i="64" s="1"/>
  <c r="K16" i="58"/>
  <c r="B16" i="58"/>
  <c r="AA15" i="58"/>
  <c r="K15" i="64" s="1"/>
  <c r="K15" i="58"/>
  <c r="B15" i="58"/>
  <c r="AA14" i="58"/>
  <c r="K14" i="64" s="1"/>
  <c r="K14" i="58"/>
  <c r="B14" i="58"/>
  <c r="AA13" i="58"/>
  <c r="K13" i="64" s="1"/>
  <c r="K13" i="58"/>
  <c r="B13" i="58"/>
  <c r="AA12" i="58"/>
  <c r="K12" i="64" s="1"/>
  <c r="K12" i="58"/>
  <c r="B12" i="58"/>
  <c r="AA11" i="58"/>
  <c r="K11" i="64" s="1"/>
  <c r="K11" i="58"/>
  <c r="B11" i="58"/>
  <c r="AA10" i="58"/>
  <c r="K10" i="64" s="1"/>
  <c r="K10" i="58"/>
  <c r="B10" i="58"/>
  <c r="AA9" i="58"/>
  <c r="K9" i="64" s="1"/>
  <c r="K9" i="58"/>
  <c r="B9" i="58"/>
  <c r="A8" i="58"/>
  <c r="AA223" i="57"/>
  <c r="L223" i="64" s="1"/>
  <c r="K223" i="57"/>
  <c r="AA222" i="57"/>
  <c r="L222" i="64" s="1"/>
  <c r="K222" i="57"/>
  <c r="AA221" i="57"/>
  <c r="L221" i="64" s="1"/>
  <c r="K221" i="57"/>
  <c r="AA220" i="57"/>
  <c r="L220" i="64" s="1"/>
  <c r="K220" i="57"/>
  <c r="AA219" i="57"/>
  <c r="L219" i="64" s="1"/>
  <c r="K219" i="57"/>
  <c r="AA218" i="57"/>
  <c r="L218" i="64" s="1"/>
  <c r="K218" i="57"/>
  <c r="AA217" i="57"/>
  <c r="L217" i="64" s="1"/>
  <c r="K217" i="57"/>
  <c r="AA216" i="57"/>
  <c r="L216" i="64" s="1"/>
  <c r="K216" i="57"/>
  <c r="AA215" i="57"/>
  <c r="L215" i="64" s="1"/>
  <c r="K215" i="57"/>
  <c r="AA214" i="57"/>
  <c r="L214" i="64" s="1"/>
  <c r="K214" i="57"/>
  <c r="AA213" i="57"/>
  <c r="L213" i="64" s="1"/>
  <c r="K213" i="57"/>
  <c r="AA212" i="57"/>
  <c r="L212" i="64" s="1"/>
  <c r="K212" i="57"/>
  <c r="AA211" i="57"/>
  <c r="L211" i="64" s="1"/>
  <c r="K211" i="57"/>
  <c r="AA210" i="57"/>
  <c r="L210" i="64" s="1"/>
  <c r="K210" i="57"/>
  <c r="AA209" i="57"/>
  <c r="L209" i="64" s="1"/>
  <c r="K209" i="57"/>
  <c r="AA208" i="57"/>
  <c r="L208" i="64" s="1"/>
  <c r="K208" i="57"/>
  <c r="A207" i="57"/>
  <c r="AA205" i="57"/>
  <c r="L205" i="64" s="1"/>
  <c r="K205" i="57"/>
  <c r="B205" i="57"/>
  <c r="AA204" i="57"/>
  <c r="L204" i="64" s="1"/>
  <c r="K204" i="57"/>
  <c r="B204" i="57"/>
  <c r="AA203" i="57"/>
  <c r="L203" i="64" s="1"/>
  <c r="K203" i="57"/>
  <c r="B203" i="57"/>
  <c r="AA202" i="57"/>
  <c r="L202" i="64" s="1"/>
  <c r="K202" i="57"/>
  <c r="B202" i="57"/>
  <c r="AA201" i="57"/>
  <c r="L201" i="64" s="1"/>
  <c r="K201" i="57"/>
  <c r="B201" i="57"/>
  <c r="AA200" i="57"/>
  <c r="L200" i="64" s="1"/>
  <c r="K200" i="57"/>
  <c r="B200" i="57"/>
  <c r="AA199" i="57"/>
  <c r="L199" i="64" s="1"/>
  <c r="K199" i="57"/>
  <c r="B199" i="57"/>
  <c r="A198" i="57"/>
  <c r="AA196" i="57"/>
  <c r="L196" i="64" s="1"/>
  <c r="K196" i="57"/>
  <c r="AA195" i="57"/>
  <c r="L195" i="64" s="1"/>
  <c r="K195" i="57"/>
  <c r="AA194" i="57"/>
  <c r="L194" i="64" s="1"/>
  <c r="K194" i="57"/>
  <c r="K193" i="57"/>
  <c r="AA191" i="57"/>
  <c r="L191" i="64" s="1"/>
  <c r="K191" i="57"/>
  <c r="AA190" i="57"/>
  <c r="L190" i="64" s="1"/>
  <c r="K190" i="57"/>
  <c r="AA189" i="57"/>
  <c r="L189" i="64" s="1"/>
  <c r="K189" i="57"/>
  <c r="B189" i="57"/>
  <c r="A188" i="57"/>
  <c r="AA186" i="57"/>
  <c r="L186" i="64" s="1"/>
  <c r="K186" i="57"/>
  <c r="B186" i="57"/>
  <c r="AA185" i="57"/>
  <c r="L185" i="64" s="1"/>
  <c r="K185" i="57"/>
  <c r="B185" i="57"/>
  <c r="AA184" i="57"/>
  <c r="L184" i="64" s="1"/>
  <c r="K184" i="57"/>
  <c r="B184" i="57"/>
  <c r="AA183" i="57"/>
  <c r="L183" i="64" s="1"/>
  <c r="K183" i="57"/>
  <c r="B183" i="57"/>
  <c r="AA182" i="57"/>
  <c r="L182" i="64" s="1"/>
  <c r="K182" i="57"/>
  <c r="B182" i="57"/>
  <c r="AA181" i="57"/>
  <c r="L181" i="64" s="1"/>
  <c r="K181" i="57"/>
  <c r="B181" i="57"/>
  <c r="AA180" i="57"/>
  <c r="L180" i="64" s="1"/>
  <c r="K180" i="57"/>
  <c r="B180" i="57"/>
  <c r="A179" i="57"/>
  <c r="AA177" i="57"/>
  <c r="L177" i="64" s="1"/>
  <c r="K177" i="57"/>
  <c r="B177" i="57"/>
  <c r="AA176" i="57"/>
  <c r="L176" i="64" s="1"/>
  <c r="K176" i="57"/>
  <c r="B176" i="57"/>
  <c r="AA175" i="57"/>
  <c r="L175" i="64" s="1"/>
  <c r="K175" i="57"/>
  <c r="B175" i="57"/>
  <c r="AA174" i="57"/>
  <c r="L174" i="64" s="1"/>
  <c r="K174" i="57"/>
  <c r="B174" i="57"/>
  <c r="AA173" i="57"/>
  <c r="L173" i="64" s="1"/>
  <c r="K173" i="57"/>
  <c r="B173" i="57"/>
  <c r="AA172" i="57"/>
  <c r="L172" i="64" s="1"/>
  <c r="K172" i="57"/>
  <c r="B172" i="57"/>
  <c r="AA171" i="57"/>
  <c r="L171" i="64" s="1"/>
  <c r="K171" i="57"/>
  <c r="B171" i="57"/>
  <c r="A170" i="57"/>
  <c r="AA168" i="57"/>
  <c r="L168" i="64" s="1"/>
  <c r="K168" i="57"/>
  <c r="B168" i="57"/>
  <c r="AA167" i="57"/>
  <c r="L167" i="64" s="1"/>
  <c r="K167" i="57"/>
  <c r="B167" i="57"/>
  <c r="AA166" i="57"/>
  <c r="L166" i="64" s="1"/>
  <c r="K166" i="57"/>
  <c r="B166" i="57"/>
  <c r="AA165" i="57"/>
  <c r="L165" i="64" s="1"/>
  <c r="K165" i="57"/>
  <c r="B165" i="57"/>
  <c r="AA164" i="57"/>
  <c r="L164" i="64" s="1"/>
  <c r="K164" i="57"/>
  <c r="B164" i="57"/>
  <c r="AA163" i="57"/>
  <c r="L163" i="64" s="1"/>
  <c r="K163" i="57"/>
  <c r="B163" i="57"/>
  <c r="AA162" i="57"/>
  <c r="L162" i="64" s="1"/>
  <c r="K162" i="57"/>
  <c r="B162" i="57"/>
  <c r="A161" i="57"/>
  <c r="AA159" i="57"/>
  <c r="L159" i="64" s="1"/>
  <c r="K159" i="57"/>
  <c r="B159" i="57"/>
  <c r="AA158" i="57"/>
  <c r="L158" i="64" s="1"/>
  <c r="K158" i="57"/>
  <c r="B158" i="57"/>
  <c r="AA157" i="57"/>
  <c r="L157" i="64" s="1"/>
  <c r="K157" i="57"/>
  <c r="B157" i="57"/>
  <c r="AA156" i="57"/>
  <c r="L156" i="64" s="1"/>
  <c r="K156" i="57"/>
  <c r="B156" i="57"/>
  <c r="AA155" i="57"/>
  <c r="L155" i="64" s="1"/>
  <c r="K155" i="57"/>
  <c r="B155" i="57"/>
  <c r="AA154" i="57"/>
  <c r="L154" i="64" s="1"/>
  <c r="K154" i="57"/>
  <c r="B154" i="57"/>
  <c r="AA153" i="57"/>
  <c r="L153" i="64" s="1"/>
  <c r="K153" i="57"/>
  <c r="B153" i="57"/>
  <c r="AA152" i="57"/>
  <c r="L152" i="64" s="1"/>
  <c r="K152" i="57"/>
  <c r="B152" i="57"/>
  <c r="AA151" i="57"/>
  <c r="L151" i="64" s="1"/>
  <c r="K151" i="57"/>
  <c r="B151" i="57"/>
  <c r="AA150" i="57"/>
  <c r="L150" i="64" s="1"/>
  <c r="K150" i="57"/>
  <c r="B150" i="57"/>
  <c r="A149" i="57"/>
  <c r="AA147" i="57"/>
  <c r="L147" i="64" s="1"/>
  <c r="K147" i="57"/>
  <c r="B147" i="57"/>
  <c r="AA146" i="57"/>
  <c r="L146" i="64" s="1"/>
  <c r="K146" i="57"/>
  <c r="B146" i="57"/>
  <c r="AA145" i="57"/>
  <c r="L145" i="64" s="1"/>
  <c r="K145" i="57"/>
  <c r="B145" i="57"/>
  <c r="AA144" i="57"/>
  <c r="L144" i="64" s="1"/>
  <c r="K144" i="57"/>
  <c r="B144" i="57"/>
  <c r="AA143" i="57"/>
  <c r="L143" i="64" s="1"/>
  <c r="K143" i="57"/>
  <c r="B143" i="57"/>
  <c r="AA142" i="57"/>
  <c r="L142" i="64" s="1"/>
  <c r="K142" i="57"/>
  <c r="B142" i="57"/>
  <c r="AA141" i="57"/>
  <c r="L141" i="64" s="1"/>
  <c r="K141" i="57"/>
  <c r="B141" i="57"/>
  <c r="AA140" i="57"/>
  <c r="L140" i="64" s="1"/>
  <c r="K140" i="57"/>
  <c r="B140" i="57"/>
  <c r="AA139" i="57"/>
  <c r="L139" i="64" s="1"/>
  <c r="K139" i="57"/>
  <c r="B139" i="57"/>
  <c r="AA138" i="57"/>
  <c r="L138" i="64" s="1"/>
  <c r="K138" i="57"/>
  <c r="B138" i="57"/>
  <c r="AA137" i="57"/>
  <c r="L137" i="64" s="1"/>
  <c r="K137" i="57"/>
  <c r="B137" i="57"/>
  <c r="A136" i="57"/>
  <c r="AA134" i="57"/>
  <c r="L134" i="64" s="1"/>
  <c r="K134" i="57"/>
  <c r="B134" i="57"/>
  <c r="AA133" i="57"/>
  <c r="L133" i="64" s="1"/>
  <c r="K133" i="57"/>
  <c r="B133" i="57"/>
  <c r="AA132" i="57"/>
  <c r="L132" i="64" s="1"/>
  <c r="K132" i="57"/>
  <c r="B132" i="57"/>
  <c r="AA131" i="57"/>
  <c r="L131" i="64" s="1"/>
  <c r="K131" i="57"/>
  <c r="B131" i="57"/>
  <c r="AA130" i="57"/>
  <c r="L130" i="64" s="1"/>
  <c r="K130" i="57"/>
  <c r="B130" i="57"/>
  <c r="A129" i="57"/>
  <c r="AA127" i="57"/>
  <c r="L127" i="64" s="1"/>
  <c r="K127" i="57"/>
  <c r="B127" i="57"/>
  <c r="AA126" i="57"/>
  <c r="L126" i="64" s="1"/>
  <c r="K126" i="57"/>
  <c r="B126" i="57"/>
  <c r="AA125" i="57"/>
  <c r="L125" i="64" s="1"/>
  <c r="K125" i="57"/>
  <c r="B125" i="57"/>
  <c r="AA124" i="57"/>
  <c r="L124" i="64" s="1"/>
  <c r="K124" i="57"/>
  <c r="B124" i="57"/>
  <c r="AA123" i="57"/>
  <c r="L123" i="64" s="1"/>
  <c r="K123" i="57"/>
  <c r="B123" i="57"/>
  <c r="AA122" i="57"/>
  <c r="L122" i="64" s="1"/>
  <c r="K122" i="57"/>
  <c r="B122" i="57"/>
  <c r="AA121" i="57"/>
  <c r="L121" i="64" s="1"/>
  <c r="K121" i="57"/>
  <c r="B121" i="57"/>
  <c r="AA120" i="57"/>
  <c r="L120" i="64" s="1"/>
  <c r="K120" i="57"/>
  <c r="B120" i="57"/>
  <c r="AA119" i="57"/>
  <c r="L119" i="64" s="1"/>
  <c r="K119" i="57"/>
  <c r="B119" i="57"/>
  <c r="AA118" i="57"/>
  <c r="L118" i="64" s="1"/>
  <c r="K118" i="57"/>
  <c r="AA117" i="57"/>
  <c r="L117" i="64" s="1"/>
  <c r="K117" i="57"/>
  <c r="A116" i="57"/>
  <c r="AA114" i="57"/>
  <c r="L114" i="64" s="1"/>
  <c r="K114" i="57"/>
  <c r="B114" i="57"/>
  <c r="AA113" i="57"/>
  <c r="L113" i="64" s="1"/>
  <c r="K113" i="57"/>
  <c r="B113" i="57"/>
  <c r="AA112" i="57"/>
  <c r="L112" i="64" s="1"/>
  <c r="K112" i="57"/>
  <c r="B112" i="57"/>
  <c r="AA111" i="57"/>
  <c r="L111" i="64" s="1"/>
  <c r="K111" i="57"/>
  <c r="B111" i="57"/>
  <c r="AA110" i="57"/>
  <c r="L110" i="64" s="1"/>
  <c r="K110" i="57"/>
  <c r="B110" i="57"/>
  <c r="AA109" i="57"/>
  <c r="L109" i="64" s="1"/>
  <c r="K109" i="57"/>
  <c r="B109" i="57"/>
  <c r="AA108" i="57"/>
  <c r="L108" i="64" s="1"/>
  <c r="K108" i="57"/>
  <c r="B108" i="57"/>
  <c r="AA107" i="57"/>
  <c r="L107" i="64" s="1"/>
  <c r="K107" i="57"/>
  <c r="B107" i="57"/>
  <c r="AA106" i="57"/>
  <c r="L106" i="64" s="1"/>
  <c r="K106" i="57"/>
  <c r="B106" i="57"/>
  <c r="AA105" i="57"/>
  <c r="L105" i="64" s="1"/>
  <c r="K105" i="57"/>
  <c r="B105" i="57"/>
  <c r="AA104" i="57"/>
  <c r="L104" i="64" s="1"/>
  <c r="K104" i="57"/>
  <c r="B104" i="57"/>
  <c r="A103" i="57"/>
  <c r="AA101" i="57"/>
  <c r="L101" i="64" s="1"/>
  <c r="K101" i="57"/>
  <c r="B101" i="57"/>
  <c r="AA100" i="57"/>
  <c r="L100" i="64" s="1"/>
  <c r="K100" i="57"/>
  <c r="B100" i="57"/>
  <c r="AA99" i="57"/>
  <c r="L99" i="64" s="1"/>
  <c r="K99" i="57"/>
  <c r="B99" i="57"/>
  <c r="AA98" i="57"/>
  <c r="L98" i="64" s="1"/>
  <c r="K98" i="57"/>
  <c r="B98" i="57"/>
  <c r="AA97" i="57"/>
  <c r="L97" i="64" s="1"/>
  <c r="K97" i="57"/>
  <c r="B97" i="57"/>
  <c r="AA96" i="57"/>
  <c r="L96" i="64" s="1"/>
  <c r="K96" i="57"/>
  <c r="B96" i="57"/>
  <c r="AA95" i="57"/>
  <c r="L95" i="64" s="1"/>
  <c r="K95" i="57"/>
  <c r="B95" i="57"/>
  <c r="AA94" i="57"/>
  <c r="L94" i="64" s="1"/>
  <c r="K94" i="57"/>
  <c r="B94" i="57"/>
  <c r="AA93" i="57"/>
  <c r="L93" i="64" s="1"/>
  <c r="K93" i="57"/>
  <c r="B93" i="57"/>
  <c r="AA92" i="57"/>
  <c r="L92" i="64" s="1"/>
  <c r="K92" i="57"/>
  <c r="B92" i="57"/>
  <c r="AA91" i="57"/>
  <c r="L91" i="64" s="1"/>
  <c r="K91" i="57"/>
  <c r="B91" i="57"/>
  <c r="A90" i="57"/>
  <c r="AA88" i="57"/>
  <c r="L88" i="64" s="1"/>
  <c r="K88" i="57"/>
  <c r="B88" i="57"/>
  <c r="AA87" i="57"/>
  <c r="L87" i="64" s="1"/>
  <c r="K87" i="57"/>
  <c r="B87" i="57"/>
  <c r="AA86" i="57"/>
  <c r="L86" i="64" s="1"/>
  <c r="K86" i="57"/>
  <c r="B86" i="57"/>
  <c r="AA85" i="57"/>
  <c r="L85" i="64" s="1"/>
  <c r="K85" i="57"/>
  <c r="B85" i="57"/>
  <c r="AA84" i="57"/>
  <c r="L84" i="64" s="1"/>
  <c r="K84" i="57"/>
  <c r="B84" i="57"/>
  <c r="AA83" i="57"/>
  <c r="L83" i="64" s="1"/>
  <c r="K83" i="57"/>
  <c r="B83" i="57"/>
  <c r="AA82" i="57"/>
  <c r="L82" i="64" s="1"/>
  <c r="K82" i="57"/>
  <c r="B82" i="57"/>
  <c r="AA81" i="57"/>
  <c r="L81" i="64" s="1"/>
  <c r="K81" i="57"/>
  <c r="B81" i="57"/>
  <c r="AA80" i="57"/>
  <c r="L80" i="64" s="1"/>
  <c r="K80" i="57"/>
  <c r="B80" i="57"/>
  <c r="AA79" i="57"/>
  <c r="L79" i="64" s="1"/>
  <c r="K79" i="57"/>
  <c r="B79" i="57"/>
  <c r="AA78" i="57"/>
  <c r="L78" i="64" s="1"/>
  <c r="K78" i="57"/>
  <c r="B78" i="57"/>
  <c r="AA77" i="57"/>
  <c r="L77" i="64" s="1"/>
  <c r="K77" i="57"/>
  <c r="B77" i="57"/>
  <c r="AA76" i="57"/>
  <c r="L76" i="64" s="1"/>
  <c r="K76" i="57"/>
  <c r="B76" i="57"/>
  <c r="AA75" i="57"/>
  <c r="L75" i="64" s="1"/>
  <c r="K75" i="57"/>
  <c r="B75" i="57"/>
  <c r="AA74" i="57"/>
  <c r="L74" i="64" s="1"/>
  <c r="K74" i="57"/>
  <c r="B74" i="57"/>
  <c r="AA73" i="57"/>
  <c r="L73" i="64" s="1"/>
  <c r="K73" i="57"/>
  <c r="B73" i="57"/>
  <c r="AA72" i="57"/>
  <c r="L72" i="64" s="1"/>
  <c r="K72" i="57"/>
  <c r="B72" i="57"/>
  <c r="AA71" i="57"/>
  <c r="L71" i="64" s="1"/>
  <c r="K71" i="57"/>
  <c r="B71" i="57"/>
  <c r="AA70" i="57"/>
  <c r="L70" i="64" s="1"/>
  <c r="K70" i="57"/>
  <c r="B70" i="57"/>
  <c r="AA69" i="57"/>
  <c r="L69" i="64" s="1"/>
  <c r="K69" i="57"/>
  <c r="B69" i="57"/>
  <c r="AA68" i="57"/>
  <c r="L68" i="64" s="1"/>
  <c r="K68" i="57"/>
  <c r="B68" i="57"/>
  <c r="AA67" i="57"/>
  <c r="L67" i="64" s="1"/>
  <c r="K67" i="57"/>
  <c r="B67" i="57"/>
  <c r="AA66" i="57"/>
  <c r="L66" i="64" s="1"/>
  <c r="K66" i="57"/>
  <c r="B66" i="57"/>
  <c r="AA65" i="57"/>
  <c r="L65" i="64" s="1"/>
  <c r="K65" i="57"/>
  <c r="B65" i="57"/>
  <c r="AA64" i="57"/>
  <c r="L64" i="64" s="1"/>
  <c r="K64" i="57"/>
  <c r="B64" i="57"/>
  <c r="AA63" i="57"/>
  <c r="L63" i="64" s="1"/>
  <c r="K63" i="57"/>
  <c r="B63" i="57"/>
  <c r="AA62" i="57"/>
  <c r="L62" i="64" s="1"/>
  <c r="K62" i="57"/>
  <c r="B62" i="57"/>
  <c r="AA61" i="57"/>
  <c r="L61" i="64" s="1"/>
  <c r="K61" i="57"/>
  <c r="B61" i="57"/>
  <c r="AA60" i="57"/>
  <c r="L60" i="64" s="1"/>
  <c r="K60" i="57"/>
  <c r="B60" i="57"/>
  <c r="AA59" i="57"/>
  <c r="L59" i="64" s="1"/>
  <c r="K59" i="57"/>
  <c r="B59" i="57"/>
  <c r="AA58" i="57"/>
  <c r="L58" i="64" s="1"/>
  <c r="K58" i="57"/>
  <c r="B58" i="57"/>
  <c r="AA57" i="57"/>
  <c r="L57" i="64" s="1"/>
  <c r="K57" i="57"/>
  <c r="B57" i="57"/>
  <c r="A56" i="57"/>
  <c r="AA54" i="57"/>
  <c r="L54" i="64" s="1"/>
  <c r="K54" i="57"/>
  <c r="B54" i="57"/>
  <c r="AA53" i="57"/>
  <c r="L53" i="64" s="1"/>
  <c r="K53" i="57"/>
  <c r="B53" i="57"/>
  <c r="AA52" i="57"/>
  <c r="L52" i="64" s="1"/>
  <c r="K52" i="57"/>
  <c r="B52" i="57"/>
  <c r="AA51" i="57"/>
  <c r="L51" i="64" s="1"/>
  <c r="K51" i="57"/>
  <c r="B51" i="57"/>
  <c r="AA50" i="57"/>
  <c r="L50" i="64" s="1"/>
  <c r="K50" i="57"/>
  <c r="B50" i="57"/>
  <c r="AA49" i="57"/>
  <c r="L49" i="64" s="1"/>
  <c r="K49" i="57"/>
  <c r="B49" i="57"/>
  <c r="AA48" i="57"/>
  <c r="L48" i="64" s="1"/>
  <c r="K48" i="57"/>
  <c r="B48" i="57"/>
  <c r="AA47" i="57"/>
  <c r="L47" i="64" s="1"/>
  <c r="K47" i="57"/>
  <c r="B47" i="57"/>
  <c r="AA46" i="57"/>
  <c r="L46" i="64" s="1"/>
  <c r="K46" i="57"/>
  <c r="B46" i="57"/>
  <c r="AA45" i="57"/>
  <c r="L45" i="64" s="1"/>
  <c r="K45" i="57"/>
  <c r="B45" i="57"/>
  <c r="AA44" i="57"/>
  <c r="L44" i="64" s="1"/>
  <c r="K44" i="57"/>
  <c r="B44" i="57"/>
  <c r="AA43" i="57"/>
  <c r="L43" i="64" s="1"/>
  <c r="K43" i="57"/>
  <c r="B43" i="57"/>
  <c r="AA42" i="57"/>
  <c r="L42" i="64" s="1"/>
  <c r="K42" i="57"/>
  <c r="B42" i="57"/>
  <c r="A41" i="57"/>
  <c r="AA39" i="57"/>
  <c r="L39" i="64" s="1"/>
  <c r="K39" i="57"/>
  <c r="B39" i="57"/>
  <c r="AA38" i="57"/>
  <c r="L38" i="64" s="1"/>
  <c r="K38" i="57"/>
  <c r="B38" i="57"/>
  <c r="AA37" i="57"/>
  <c r="L37" i="64" s="1"/>
  <c r="K37" i="57"/>
  <c r="B37" i="57"/>
  <c r="AA36" i="57"/>
  <c r="L36" i="64" s="1"/>
  <c r="K36" i="57"/>
  <c r="B36" i="57"/>
  <c r="AA35" i="57"/>
  <c r="L35" i="64" s="1"/>
  <c r="K35" i="57"/>
  <c r="B35" i="57"/>
  <c r="AA34" i="57"/>
  <c r="L34" i="64" s="1"/>
  <c r="K34" i="57"/>
  <c r="B34" i="57"/>
  <c r="AA33" i="57"/>
  <c r="L33" i="64" s="1"/>
  <c r="K33" i="57"/>
  <c r="B33" i="57"/>
  <c r="AA32" i="57"/>
  <c r="L32" i="64" s="1"/>
  <c r="K32" i="57"/>
  <c r="B32" i="57"/>
  <c r="AA31" i="57"/>
  <c r="L31" i="64" s="1"/>
  <c r="K31" i="57"/>
  <c r="B31" i="57"/>
  <c r="AA30" i="57"/>
  <c r="L30" i="64" s="1"/>
  <c r="K30" i="57"/>
  <c r="B30" i="57"/>
  <c r="AA29" i="57"/>
  <c r="L29" i="64" s="1"/>
  <c r="K29" i="57"/>
  <c r="B29" i="57"/>
  <c r="AA28" i="57"/>
  <c r="L28" i="64" s="1"/>
  <c r="K28" i="57"/>
  <c r="AA27" i="57"/>
  <c r="L27" i="64" s="1"/>
  <c r="K27" i="57"/>
  <c r="B27" i="57"/>
  <c r="AA26" i="57"/>
  <c r="L26" i="64" s="1"/>
  <c r="K26" i="57"/>
  <c r="B26" i="57"/>
  <c r="A25" i="57"/>
  <c r="AA23" i="57"/>
  <c r="L23" i="64" s="1"/>
  <c r="K23" i="57"/>
  <c r="B23" i="57"/>
  <c r="AA22" i="57"/>
  <c r="L22" i="64" s="1"/>
  <c r="K22" i="57"/>
  <c r="B22" i="57"/>
  <c r="AA21" i="57"/>
  <c r="L21" i="64" s="1"/>
  <c r="K21" i="57"/>
  <c r="B21" i="57"/>
  <c r="AA20" i="57"/>
  <c r="L20" i="64" s="1"/>
  <c r="K20" i="57"/>
  <c r="B20" i="57"/>
  <c r="AA19" i="57"/>
  <c r="L19" i="64" s="1"/>
  <c r="K19" i="57"/>
  <c r="B19" i="57"/>
  <c r="AA18" i="57"/>
  <c r="L18" i="64" s="1"/>
  <c r="K18" i="57"/>
  <c r="B18" i="57"/>
  <c r="AA17" i="57"/>
  <c r="L17" i="64" s="1"/>
  <c r="K17" i="57"/>
  <c r="B17" i="57"/>
  <c r="AA16" i="57"/>
  <c r="L16" i="64" s="1"/>
  <c r="K16" i="57"/>
  <c r="B16" i="57"/>
  <c r="AA15" i="57"/>
  <c r="L15" i="64" s="1"/>
  <c r="K15" i="57"/>
  <c r="B15" i="57"/>
  <c r="AA14" i="57"/>
  <c r="L14" i="64" s="1"/>
  <c r="K14" i="57"/>
  <c r="B14" i="57"/>
  <c r="AA13" i="57"/>
  <c r="L13" i="64" s="1"/>
  <c r="K13" i="57"/>
  <c r="B13" i="57"/>
  <c r="AA12" i="57"/>
  <c r="L12" i="64" s="1"/>
  <c r="K12" i="57"/>
  <c r="B12" i="57"/>
  <c r="AA11" i="57"/>
  <c r="L11" i="64" s="1"/>
  <c r="K11" i="57"/>
  <c r="B11" i="57"/>
  <c r="AA10" i="57"/>
  <c r="L10" i="64" s="1"/>
  <c r="K10" i="57"/>
  <c r="B10" i="57"/>
  <c r="AA9" i="57"/>
  <c r="L9" i="64" s="1"/>
  <c r="K9" i="57"/>
  <c r="B9" i="57"/>
  <c r="A8" i="57"/>
  <c r="AA223" i="56"/>
  <c r="M223" i="64" s="1"/>
  <c r="K223" i="56"/>
  <c r="AA222" i="56"/>
  <c r="M222" i="64" s="1"/>
  <c r="K222" i="56"/>
  <c r="AA221" i="56"/>
  <c r="M221" i="64" s="1"/>
  <c r="K221" i="56"/>
  <c r="AA220" i="56"/>
  <c r="M220" i="64" s="1"/>
  <c r="K220" i="56"/>
  <c r="AA219" i="56"/>
  <c r="M219" i="64" s="1"/>
  <c r="K219" i="56"/>
  <c r="AA218" i="56"/>
  <c r="M218" i="64" s="1"/>
  <c r="K218" i="56"/>
  <c r="AA217" i="56"/>
  <c r="M217" i="64" s="1"/>
  <c r="K217" i="56"/>
  <c r="AA216" i="56"/>
  <c r="M216" i="64" s="1"/>
  <c r="K216" i="56"/>
  <c r="AA215" i="56"/>
  <c r="M215" i="64" s="1"/>
  <c r="K215" i="56"/>
  <c r="AA214" i="56"/>
  <c r="M214" i="64" s="1"/>
  <c r="K214" i="56"/>
  <c r="AA213" i="56"/>
  <c r="M213" i="64" s="1"/>
  <c r="K213" i="56"/>
  <c r="AA212" i="56"/>
  <c r="M212" i="64" s="1"/>
  <c r="K212" i="56"/>
  <c r="AA211" i="56"/>
  <c r="M211" i="64" s="1"/>
  <c r="K211" i="56"/>
  <c r="AA210" i="56"/>
  <c r="M210" i="64" s="1"/>
  <c r="K210" i="56"/>
  <c r="AA209" i="56"/>
  <c r="M209" i="64" s="1"/>
  <c r="K209" i="56"/>
  <c r="AA208" i="56"/>
  <c r="M208" i="64" s="1"/>
  <c r="K208" i="56"/>
  <c r="A207" i="56"/>
  <c r="AA205" i="56"/>
  <c r="M205" i="64" s="1"/>
  <c r="K205" i="56"/>
  <c r="B205" i="56"/>
  <c r="AA204" i="56"/>
  <c r="M204" i="64" s="1"/>
  <c r="K204" i="56"/>
  <c r="B204" i="56"/>
  <c r="AA203" i="56"/>
  <c r="M203" i="64" s="1"/>
  <c r="K203" i="56"/>
  <c r="B203" i="56"/>
  <c r="AA202" i="56"/>
  <c r="M202" i="64" s="1"/>
  <c r="K202" i="56"/>
  <c r="B202" i="56"/>
  <c r="AA201" i="56"/>
  <c r="M201" i="64" s="1"/>
  <c r="K201" i="56"/>
  <c r="B201" i="56"/>
  <c r="AA200" i="56"/>
  <c r="M200" i="64" s="1"/>
  <c r="K200" i="56"/>
  <c r="B200" i="56"/>
  <c r="AA199" i="56"/>
  <c r="M199" i="64" s="1"/>
  <c r="K199" i="56"/>
  <c r="B199" i="56"/>
  <c r="A198" i="56"/>
  <c r="AA196" i="56"/>
  <c r="M196" i="64" s="1"/>
  <c r="K196" i="56"/>
  <c r="AA195" i="56"/>
  <c r="M195" i="64" s="1"/>
  <c r="K195" i="56"/>
  <c r="AA194" i="56"/>
  <c r="M194" i="64" s="1"/>
  <c r="K194" i="56"/>
  <c r="K193" i="56"/>
  <c r="AA191" i="56"/>
  <c r="M191" i="64" s="1"/>
  <c r="K191" i="56"/>
  <c r="AA190" i="56"/>
  <c r="M190" i="64" s="1"/>
  <c r="K190" i="56"/>
  <c r="AA189" i="56"/>
  <c r="M189" i="64" s="1"/>
  <c r="K189" i="56"/>
  <c r="B189" i="56"/>
  <c r="A188" i="56"/>
  <c r="AA186" i="56"/>
  <c r="M186" i="64" s="1"/>
  <c r="K186" i="56"/>
  <c r="B186" i="56"/>
  <c r="AA185" i="56"/>
  <c r="M185" i="64" s="1"/>
  <c r="K185" i="56"/>
  <c r="B185" i="56"/>
  <c r="AA184" i="56"/>
  <c r="M184" i="64" s="1"/>
  <c r="K184" i="56"/>
  <c r="B184" i="56"/>
  <c r="AA183" i="56"/>
  <c r="M183" i="64" s="1"/>
  <c r="K183" i="56"/>
  <c r="B183" i="56"/>
  <c r="AA182" i="56"/>
  <c r="M182" i="64" s="1"/>
  <c r="K182" i="56"/>
  <c r="B182" i="56"/>
  <c r="AA181" i="56"/>
  <c r="M181" i="64" s="1"/>
  <c r="K181" i="56"/>
  <c r="B181" i="56"/>
  <c r="AA180" i="56"/>
  <c r="M180" i="64" s="1"/>
  <c r="K180" i="56"/>
  <c r="B180" i="56"/>
  <c r="A179" i="56"/>
  <c r="AA177" i="56"/>
  <c r="M177" i="64" s="1"/>
  <c r="K177" i="56"/>
  <c r="B177" i="56"/>
  <c r="AA176" i="56"/>
  <c r="M176" i="64" s="1"/>
  <c r="K176" i="56"/>
  <c r="B176" i="56"/>
  <c r="AA175" i="56"/>
  <c r="M175" i="64" s="1"/>
  <c r="K175" i="56"/>
  <c r="B175" i="56"/>
  <c r="AA174" i="56"/>
  <c r="M174" i="64" s="1"/>
  <c r="K174" i="56"/>
  <c r="B174" i="56"/>
  <c r="AA173" i="56"/>
  <c r="M173" i="64" s="1"/>
  <c r="K173" i="56"/>
  <c r="B173" i="56"/>
  <c r="AA172" i="56"/>
  <c r="M172" i="64" s="1"/>
  <c r="K172" i="56"/>
  <c r="B172" i="56"/>
  <c r="AA171" i="56"/>
  <c r="M171" i="64" s="1"/>
  <c r="K171" i="56"/>
  <c r="B171" i="56"/>
  <c r="A170" i="56"/>
  <c r="AA168" i="56"/>
  <c r="M168" i="64" s="1"/>
  <c r="K168" i="56"/>
  <c r="B168" i="56"/>
  <c r="AA167" i="56"/>
  <c r="M167" i="64" s="1"/>
  <c r="K167" i="56"/>
  <c r="B167" i="56"/>
  <c r="AA166" i="56"/>
  <c r="M166" i="64" s="1"/>
  <c r="K166" i="56"/>
  <c r="B166" i="56"/>
  <c r="AA165" i="56"/>
  <c r="M165" i="64" s="1"/>
  <c r="K165" i="56"/>
  <c r="B165" i="56"/>
  <c r="AA164" i="56"/>
  <c r="M164" i="64" s="1"/>
  <c r="K164" i="56"/>
  <c r="B164" i="56"/>
  <c r="AA163" i="56"/>
  <c r="M163" i="64" s="1"/>
  <c r="K163" i="56"/>
  <c r="B163" i="56"/>
  <c r="AA162" i="56"/>
  <c r="M162" i="64" s="1"/>
  <c r="K162" i="56"/>
  <c r="B162" i="56"/>
  <c r="A161" i="56"/>
  <c r="AA159" i="56"/>
  <c r="M159" i="64" s="1"/>
  <c r="K159" i="56"/>
  <c r="B159" i="56"/>
  <c r="AA158" i="56"/>
  <c r="M158" i="64" s="1"/>
  <c r="K158" i="56"/>
  <c r="B158" i="56"/>
  <c r="AA157" i="56"/>
  <c r="M157" i="64" s="1"/>
  <c r="K157" i="56"/>
  <c r="B157" i="56"/>
  <c r="AA156" i="56"/>
  <c r="M156" i="64" s="1"/>
  <c r="K156" i="56"/>
  <c r="B156" i="56"/>
  <c r="AA155" i="56"/>
  <c r="M155" i="64" s="1"/>
  <c r="K155" i="56"/>
  <c r="B155" i="56"/>
  <c r="AA154" i="56"/>
  <c r="M154" i="64" s="1"/>
  <c r="K154" i="56"/>
  <c r="B154" i="56"/>
  <c r="AA153" i="56"/>
  <c r="M153" i="64" s="1"/>
  <c r="K153" i="56"/>
  <c r="B153" i="56"/>
  <c r="AA152" i="56"/>
  <c r="M152" i="64" s="1"/>
  <c r="K152" i="56"/>
  <c r="B152" i="56"/>
  <c r="AA151" i="56"/>
  <c r="M151" i="64" s="1"/>
  <c r="K151" i="56"/>
  <c r="B151" i="56"/>
  <c r="AA150" i="56"/>
  <c r="M150" i="64" s="1"/>
  <c r="K150" i="56"/>
  <c r="B150" i="56"/>
  <c r="A149" i="56"/>
  <c r="AA147" i="56"/>
  <c r="M147" i="64" s="1"/>
  <c r="K147" i="56"/>
  <c r="B147" i="56"/>
  <c r="AA146" i="56"/>
  <c r="M146" i="64" s="1"/>
  <c r="K146" i="56"/>
  <c r="B146" i="56"/>
  <c r="AA145" i="56"/>
  <c r="M145" i="64" s="1"/>
  <c r="K145" i="56"/>
  <c r="B145" i="56"/>
  <c r="AA144" i="56"/>
  <c r="M144" i="64" s="1"/>
  <c r="K144" i="56"/>
  <c r="B144" i="56"/>
  <c r="AA143" i="56"/>
  <c r="M143" i="64" s="1"/>
  <c r="K143" i="56"/>
  <c r="B143" i="56"/>
  <c r="AA142" i="56"/>
  <c r="M142" i="64" s="1"/>
  <c r="K142" i="56"/>
  <c r="B142" i="56"/>
  <c r="AA141" i="56"/>
  <c r="M141" i="64" s="1"/>
  <c r="K141" i="56"/>
  <c r="B141" i="56"/>
  <c r="AA140" i="56"/>
  <c r="M140" i="64" s="1"/>
  <c r="K140" i="56"/>
  <c r="B140" i="56"/>
  <c r="AA139" i="56"/>
  <c r="M139" i="64" s="1"/>
  <c r="K139" i="56"/>
  <c r="B139" i="56"/>
  <c r="AA138" i="56"/>
  <c r="M138" i="64" s="1"/>
  <c r="K138" i="56"/>
  <c r="B138" i="56"/>
  <c r="AA137" i="56"/>
  <c r="M137" i="64" s="1"/>
  <c r="K137" i="56"/>
  <c r="B137" i="56"/>
  <c r="A136" i="56"/>
  <c r="AA134" i="56"/>
  <c r="M134" i="64" s="1"/>
  <c r="K134" i="56"/>
  <c r="B134" i="56"/>
  <c r="AA133" i="56"/>
  <c r="M133" i="64" s="1"/>
  <c r="K133" i="56"/>
  <c r="B133" i="56"/>
  <c r="AA132" i="56"/>
  <c r="M132" i="64" s="1"/>
  <c r="K132" i="56"/>
  <c r="B132" i="56"/>
  <c r="AA131" i="56"/>
  <c r="M131" i="64" s="1"/>
  <c r="K131" i="56"/>
  <c r="B131" i="56"/>
  <c r="AA130" i="56"/>
  <c r="M130" i="64" s="1"/>
  <c r="K130" i="56"/>
  <c r="B130" i="56"/>
  <c r="A129" i="56"/>
  <c r="AA127" i="56"/>
  <c r="M127" i="64" s="1"/>
  <c r="K127" i="56"/>
  <c r="B127" i="56"/>
  <c r="AA126" i="56"/>
  <c r="M126" i="64" s="1"/>
  <c r="K126" i="56"/>
  <c r="B126" i="56"/>
  <c r="AA125" i="56"/>
  <c r="M125" i="64" s="1"/>
  <c r="K125" i="56"/>
  <c r="B125" i="56"/>
  <c r="AA124" i="56"/>
  <c r="M124" i="64" s="1"/>
  <c r="K124" i="56"/>
  <c r="B124" i="56"/>
  <c r="AA123" i="56"/>
  <c r="M123" i="64" s="1"/>
  <c r="K123" i="56"/>
  <c r="B123" i="56"/>
  <c r="AA122" i="56"/>
  <c r="M122" i="64" s="1"/>
  <c r="K122" i="56"/>
  <c r="B122" i="56"/>
  <c r="AA121" i="56"/>
  <c r="M121" i="64" s="1"/>
  <c r="K121" i="56"/>
  <c r="B121" i="56"/>
  <c r="AA120" i="56"/>
  <c r="M120" i="64" s="1"/>
  <c r="K120" i="56"/>
  <c r="B120" i="56"/>
  <c r="AA119" i="56"/>
  <c r="M119" i="64" s="1"/>
  <c r="K119" i="56"/>
  <c r="B119" i="56"/>
  <c r="AA118" i="56"/>
  <c r="M118" i="64" s="1"/>
  <c r="K118" i="56"/>
  <c r="AA117" i="56"/>
  <c r="M117" i="64" s="1"/>
  <c r="K117" i="56"/>
  <c r="A116" i="56"/>
  <c r="AA114" i="56"/>
  <c r="M114" i="64" s="1"/>
  <c r="K114" i="56"/>
  <c r="B114" i="56"/>
  <c r="AA113" i="56"/>
  <c r="M113" i="64" s="1"/>
  <c r="K113" i="56"/>
  <c r="B113" i="56"/>
  <c r="AA112" i="56"/>
  <c r="M112" i="64" s="1"/>
  <c r="K112" i="56"/>
  <c r="B112" i="56"/>
  <c r="AA111" i="56"/>
  <c r="M111" i="64" s="1"/>
  <c r="K111" i="56"/>
  <c r="B111" i="56"/>
  <c r="AA110" i="56"/>
  <c r="M110" i="64" s="1"/>
  <c r="K110" i="56"/>
  <c r="B110" i="56"/>
  <c r="AA109" i="56"/>
  <c r="M109" i="64" s="1"/>
  <c r="K109" i="56"/>
  <c r="B109" i="56"/>
  <c r="AA108" i="56"/>
  <c r="M108" i="64" s="1"/>
  <c r="K108" i="56"/>
  <c r="B108" i="56"/>
  <c r="AA107" i="56"/>
  <c r="M107" i="64" s="1"/>
  <c r="K107" i="56"/>
  <c r="B107" i="56"/>
  <c r="AA106" i="56"/>
  <c r="M106" i="64" s="1"/>
  <c r="K106" i="56"/>
  <c r="B106" i="56"/>
  <c r="AA105" i="56"/>
  <c r="M105" i="64" s="1"/>
  <c r="K105" i="56"/>
  <c r="B105" i="56"/>
  <c r="AA104" i="56"/>
  <c r="M104" i="64" s="1"/>
  <c r="K104" i="56"/>
  <c r="B104" i="56"/>
  <c r="A103" i="56"/>
  <c r="AA101" i="56"/>
  <c r="M101" i="64" s="1"/>
  <c r="K101" i="56"/>
  <c r="B101" i="56"/>
  <c r="AA100" i="56"/>
  <c r="M100" i="64" s="1"/>
  <c r="K100" i="56"/>
  <c r="B100" i="56"/>
  <c r="AA99" i="56"/>
  <c r="M99" i="64" s="1"/>
  <c r="K99" i="56"/>
  <c r="B99" i="56"/>
  <c r="AA98" i="56"/>
  <c r="M98" i="64" s="1"/>
  <c r="K98" i="56"/>
  <c r="B98" i="56"/>
  <c r="AA97" i="56"/>
  <c r="M97" i="64" s="1"/>
  <c r="K97" i="56"/>
  <c r="B97" i="56"/>
  <c r="AA96" i="56"/>
  <c r="M96" i="64" s="1"/>
  <c r="K96" i="56"/>
  <c r="B96" i="56"/>
  <c r="AA95" i="56"/>
  <c r="M95" i="64" s="1"/>
  <c r="K95" i="56"/>
  <c r="B95" i="56"/>
  <c r="AA94" i="56"/>
  <c r="M94" i="64" s="1"/>
  <c r="K94" i="56"/>
  <c r="B94" i="56"/>
  <c r="AA93" i="56"/>
  <c r="M93" i="64" s="1"/>
  <c r="K93" i="56"/>
  <c r="B93" i="56"/>
  <c r="AA92" i="56"/>
  <c r="M92" i="64" s="1"/>
  <c r="K92" i="56"/>
  <c r="B92" i="56"/>
  <c r="AA91" i="56"/>
  <c r="M91" i="64" s="1"/>
  <c r="K91" i="56"/>
  <c r="B91" i="56"/>
  <c r="A90" i="56"/>
  <c r="AA88" i="56"/>
  <c r="M88" i="64" s="1"/>
  <c r="K88" i="56"/>
  <c r="B88" i="56"/>
  <c r="AA87" i="56"/>
  <c r="M87" i="64" s="1"/>
  <c r="K87" i="56"/>
  <c r="B87" i="56"/>
  <c r="AA86" i="56"/>
  <c r="M86" i="64" s="1"/>
  <c r="K86" i="56"/>
  <c r="B86" i="56"/>
  <c r="AA85" i="56"/>
  <c r="M85" i="64" s="1"/>
  <c r="K85" i="56"/>
  <c r="B85" i="56"/>
  <c r="AA84" i="56"/>
  <c r="M84" i="64" s="1"/>
  <c r="K84" i="56"/>
  <c r="B84" i="56"/>
  <c r="AA83" i="56"/>
  <c r="M83" i="64" s="1"/>
  <c r="K83" i="56"/>
  <c r="B83" i="56"/>
  <c r="AA82" i="56"/>
  <c r="M82" i="64" s="1"/>
  <c r="K82" i="56"/>
  <c r="B82" i="56"/>
  <c r="AA81" i="56"/>
  <c r="M81" i="64" s="1"/>
  <c r="K81" i="56"/>
  <c r="B81" i="56"/>
  <c r="AA80" i="56"/>
  <c r="M80" i="64" s="1"/>
  <c r="K80" i="56"/>
  <c r="B80" i="56"/>
  <c r="AA79" i="56"/>
  <c r="M79" i="64" s="1"/>
  <c r="K79" i="56"/>
  <c r="B79" i="56"/>
  <c r="AA78" i="56"/>
  <c r="M78" i="64" s="1"/>
  <c r="K78" i="56"/>
  <c r="B78" i="56"/>
  <c r="AA77" i="56"/>
  <c r="M77" i="64" s="1"/>
  <c r="K77" i="56"/>
  <c r="B77" i="56"/>
  <c r="AA76" i="56"/>
  <c r="M76" i="64" s="1"/>
  <c r="K76" i="56"/>
  <c r="B76" i="56"/>
  <c r="AA75" i="56"/>
  <c r="M75" i="64" s="1"/>
  <c r="K75" i="56"/>
  <c r="B75" i="56"/>
  <c r="AA74" i="56"/>
  <c r="M74" i="64" s="1"/>
  <c r="K74" i="56"/>
  <c r="B74" i="56"/>
  <c r="AA73" i="56"/>
  <c r="M73" i="64" s="1"/>
  <c r="K73" i="56"/>
  <c r="B73" i="56"/>
  <c r="AA72" i="56"/>
  <c r="M72" i="64" s="1"/>
  <c r="K72" i="56"/>
  <c r="B72" i="56"/>
  <c r="AA71" i="56"/>
  <c r="M71" i="64" s="1"/>
  <c r="K71" i="56"/>
  <c r="B71" i="56"/>
  <c r="AA70" i="56"/>
  <c r="M70" i="64" s="1"/>
  <c r="K70" i="56"/>
  <c r="B70" i="56"/>
  <c r="AA69" i="56"/>
  <c r="M69" i="64" s="1"/>
  <c r="K69" i="56"/>
  <c r="B69" i="56"/>
  <c r="AA68" i="56"/>
  <c r="M68" i="64" s="1"/>
  <c r="K68" i="56"/>
  <c r="B68" i="56"/>
  <c r="AA67" i="56"/>
  <c r="M67" i="64" s="1"/>
  <c r="K67" i="56"/>
  <c r="B67" i="56"/>
  <c r="AA66" i="56"/>
  <c r="M66" i="64" s="1"/>
  <c r="K66" i="56"/>
  <c r="B66" i="56"/>
  <c r="AA65" i="56"/>
  <c r="M65" i="64" s="1"/>
  <c r="K65" i="56"/>
  <c r="B65" i="56"/>
  <c r="AA64" i="56"/>
  <c r="M64" i="64" s="1"/>
  <c r="K64" i="56"/>
  <c r="B64" i="56"/>
  <c r="AA63" i="56"/>
  <c r="M63" i="64" s="1"/>
  <c r="K63" i="56"/>
  <c r="B63" i="56"/>
  <c r="AA62" i="56"/>
  <c r="M62" i="64" s="1"/>
  <c r="K62" i="56"/>
  <c r="B62" i="56"/>
  <c r="AA61" i="56"/>
  <c r="M61" i="64" s="1"/>
  <c r="K61" i="56"/>
  <c r="B61" i="56"/>
  <c r="AA60" i="56"/>
  <c r="M60" i="64" s="1"/>
  <c r="K60" i="56"/>
  <c r="B60" i="56"/>
  <c r="AA59" i="56"/>
  <c r="M59" i="64" s="1"/>
  <c r="K59" i="56"/>
  <c r="B59" i="56"/>
  <c r="AA58" i="56"/>
  <c r="M58" i="64" s="1"/>
  <c r="K58" i="56"/>
  <c r="B58" i="56"/>
  <c r="AA57" i="56"/>
  <c r="M57" i="64" s="1"/>
  <c r="K57" i="56"/>
  <c r="B57" i="56"/>
  <c r="A56" i="56"/>
  <c r="AA54" i="56"/>
  <c r="M54" i="64" s="1"/>
  <c r="K54" i="56"/>
  <c r="B54" i="56"/>
  <c r="AA53" i="56"/>
  <c r="M53" i="64" s="1"/>
  <c r="K53" i="56"/>
  <c r="B53" i="56"/>
  <c r="AA52" i="56"/>
  <c r="M52" i="64" s="1"/>
  <c r="K52" i="56"/>
  <c r="B52" i="56"/>
  <c r="AA51" i="56"/>
  <c r="M51" i="64" s="1"/>
  <c r="K51" i="56"/>
  <c r="B51" i="56"/>
  <c r="AA50" i="56"/>
  <c r="M50" i="64" s="1"/>
  <c r="K50" i="56"/>
  <c r="B50" i="56"/>
  <c r="AA49" i="56"/>
  <c r="M49" i="64" s="1"/>
  <c r="K49" i="56"/>
  <c r="B49" i="56"/>
  <c r="AA48" i="56"/>
  <c r="M48" i="64" s="1"/>
  <c r="K48" i="56"/>
  <c r="B48" i="56"/>
  <c r="AA47" i="56"/>
  <c r="M47" i="64" s="1"/>
  <c r="K47" i="56"/>
  <c r="B47" i="56"/>
  <c r="AA46" i="56"/>
  <c r="M46" i="64" s="1"/>
  <c r="K46" i="56"/>
  <c r="B46" i="56"/>
  <c r="AA45" i="56"/>
  <c r="M45" i="64" s="1"/>
  <c r="K45" i="56"/>
  <c r="B45" i="56"/>
  <c r="AA44" i="56"/>
  <c r="M44" i="64" s="1"/>
  <c r="K44" i="56"/>
  <c r="B44" i="56"/>
  <c r="AA43" i="56"/>
  <c r="M43" i="64" s="1"/>
  <c r="K43" i="56"/>
  <c r="B43" i="56"/>
  <c r="AA42" i="56"/>
  <c r="M42" i="64" s="1"/>
  <c r="K42" i="56"/>
  <c r="B42" i="56"/>
  <c r="A41" i="56"/>
  <c r="AA39" i="56"/>
  <c r="M39" i="64" s="1"/>
  <c r="K39" i="56"/>
  <c r="B39" i="56"/>
  <c r="AA38" i="56"/>
  <c r="M38" i="64" s="1"/>
  <c r="K38" i="56"/>
  <c r="B38" i="56"/>
  <c r="AA37" i="56"/>
  <c r="M37" i="64" s="1"/>
  <c r="K37" i="56"/>
  <c r="B37" i="56"/>
  <c r="AA36" i="56"/>
  <c r="M36" i="64" s="1"/>
  <c r="K36" i="56"/>
  <c r="B36" i="56"/>
  <c r="AA35" i="56"/>
  <c r="M35" i="64" s="1"/>
  <c r="K35" i="56"/>
  <c r="B35" i="56"/>
  <c r="AA34" i="56"/>
  <c r="M34" i="64" s="1"/>
  <c r="K34" i="56"/>
  <c r="B34" i="56"/>
  <c r="AA33" i="56"/>
  <c r="M33" i="64" s="1"/>
  <c r="K33" i="56"/>
  <c r="B33" i="56"/>
  <c r="AA32" i="56"/>
  <c r="M32" i="64" s="1"/>
  <c r="K32" i="56"/>
  <c r="B32" i="56"/>
  <c r="AA31" i="56"/>
  <c r="M31" i="64" s="1"/>
  <c r="K31" i="56"/>
  <c r="B31" i="56"/>
  <c r="AA30" i="56"/>
  <c r="M30" i="64" s="1"/>
  <c r="K30" i="56"/>
  <c r="B30" i="56"/>
  <c r="AA29" i="56"/>
  <c r="M29" i="64" s="1"/>
  <c r="K29" i="56"/>
  <c r="B29" i="56"/>
  <c r="AA28" i="56"/>
  <c r="M28" i="64" s="1"/>
  <c r="K28" i="56"/>
  <c r="B28" i="56"/>
  <c r="AA27" i="56"/>
  <c r="M27" i="64" s="1"/>
  <c r="K27" i="56"/>
  <c r="B27" i="56"/>
  <c r="AA26" i="56"/>
  <c r="M26" i="64" s="1"/>
  <c r="K26" i="56"/>
  <c r="B26" i="56"/>
  <c r="A25" i="56"/>
  <c r="AA23" i="56"/>
  <c r="M23" i="64" s="1"/>
  <c r="K23" i="56"/>
  <c r="B23" i="56"/>
  <c r="AA22" i="56"/>
  <c r="M22" i="64" s="1"/>
  <c r="K22" i="56"/>
  <c r="B22" i="56"/>
  <c r="AA21" i="56"/>
  <c r="M21" i="64" s="1"/>
  <c r="K21" i="56"/>
  <c r="B21" i="56"/>
  <c r="AA20" i="56"/>
  <c r="M20" i="64" s="1"/>
  <c r="K20" i="56"/>
  <c r="B20" i="56"/>
  <c r="AA19" i="56"/>
  <c r="M19" i="64" s="1"/>
  <c r="K19" i="56"/>
  <c r="B19" i="56"/>
  <c r="AA18" i="56"/>
  <c r="M18" i="64" s="1"/>
  <c r="K18" i="56"/>
  <c r="B18" i="56"/>
  <c r="AA17" i="56"/>
  <c r="M17" i="64" s="1"/>
  <c r="K17" i="56"/>
  <c r="B17" i="56"/>
  <c r="AA16" i="56"/>
  <c r="M16" i="64" s="1"/>
  <c r="K16" i="56"/>
  <c r="B16" i="56"/>
  <c r="AA15" i="56"/>
  <c r="M15" i="64" s="1"/>
  <c r="K15" i="56"/>
  <c r="B15" i="56"/>
  <c r="AA14" i="56"/>
  <c r="M14" i="64" s="1"/>
  <c r="K14" i="56"/>
  <c r="B14" i="56"/>
  <c r="AA13" i="56"/>
  <c r="M13" i="64" s="1"/>
  <c r="K13" i="56"/>
  <c r="B13" i="56"/>
  <c r="AA12" i="56"/>
  <c r="M12" i="64" s="1"/>
  <c r="K12" i="56"/>
  <c r="B12" i="56"/>
  <c r="AA11" i="56"/>
  <c r="M11" i="64" s="1"/>
  <c r="K11" i="56"/>
  <c r="B11" i="56"/>
  <c r="AA10" i="56"/>
  <c r="M10" i="64" s="1"/>
  <c r="K10" i="56"/>
  <c r="B10" i="56"/>
  <c r="AA9" i="56"/>
  <c r="M9" i="64" s="1"/>
  <c r="K9" i="56"/>
  <c r="B9" i="56"/>
  <c r="A8" i="56"/>
  <c r="AA223" i="55"/>
  <c r="N223" i="64" s="1"/>
  <c r="K223" i="55"/>
  <c r="AA222" i="55"/>
  <c r="N222" i="64" s="1"/>
  <c r="K222" i="55"/>
  <c r="AA221" i="55"/>
  <c r="N221" i="64" s="1"/>
  <c r="K221" i="55"/>
  <c r="AA220" i="55"/>
  <c r="N220" i="64" s="1"/>
  <c r="K220" i="55"/>
  <c r="AA219" i="55"/>
  <c r="N219" i="64" s="1"/>
  <c r="K219" i="55"/>
  <c r="AA218" i="55"/>
  <c r="N218" i="64" s="1"/>
  <c r="K218" i="55"/>
  <c r="AA217" i="55"/>
  <c r="N217" i="64" s="1"/>
  <c r="K217" i="55"/>
  <c r="AA216" i="55"/>
  <c r="N216" i="64" s="1"/>
  <c r="K216" i="55"/>
  <c r="AA215" i="55"/>
  <c r="N215" i="64" s="1"/>
  <c r="K215" i="55"/>
  <c r="AA214" i="55"/>
  <c r="N214" i="64" s="1"/>
  <c r="K214" i="55"/>
  <c r="AA213" i="55"/>
  <c r="N213" i="64" s="1"/>
  <c r="K213" i="55"/>
  <c r="AA212" i="55"/>
  <c r="N212" i="64" s="1"/>
  <c r="K212" i="55"/>
  <c r="AA211" i="55"/>
  <c r="N211" i="64" s="1"/>
  <c r="K211" i="55"/>
  <c r="AA210" i="55"/>
  <c r="N210" i="64" s="1"/>
  <c r="K210" i="55"/>
  <c r="AA209" i="55"/>
  <c r="N209" i="64" s="1"/>
  <c r="K209" i="55"/>
  <c r="AA208" i="55"/>
  <c r="N208" i="64" s="1"/>
  <c r="K208" i="55"/>
  <c r="A207" i="55"/>
  <c r="AA205" i="55"/>
  <c r="N205" i="64" s="1"/>
  <c r="K205" i="55"/>
  <c r="B205" i="55"/>
  <c r="AA204" i="55"/>
  <c r="N204" i="64" s="1"/>
  <c r="K204" i="55"/>
  <c r="B204" i="55"/>
  <c r="AA203" i="55"/>
  <c r="N203" i="64" s="1"/>
  <c r="K203" i="55"/>
  <c r="B203" i="55"/>
  <c r="AA202" i="55"/>
  <c r="N202" i="64" s="1"/>
  <c r="K202" i="55"/>
  <c r="B202" i="55"/>
  <c r="AA201" i="55"/>
  <c r="N201" i="64" s="1"/>
  <c r="K201" i="55"/>
  <c r="B201" i="55"/>
  <c r="AA200" i="55"/>
  <c r="N200" i="64" s="1"/>
  <c r="K200" i="55"/>
  <c r="B200" i="55"/>
  <c r="AA199" i="55"/>
  <c r="N199" i="64" s="1"/>
  <c r="K199" i="55"/>
  <c r="B199" i="55"/>
  <c r="A198" i="55"/>
  <c r="AA196" i="55"/>
  <c r="N196" i="64" s="1"/>
  <c r="K196" i="55"/>
  <c r="AA195" i="55"/>
  <c r="N195" i="64" s="1"/>
  <c r="K195" i="55"/>
  <c r="AA194" i="55"/>
  <c r="N194" i="64" s="1"/>
  <c r="K194" i="55"/>
  <c r="K193" i="55"/>
  <c r="AA191" i="55"/>
  <c r="N191" i="64" s="1"/>
  <c r="K191" i="55"/>
  <c r="AA190" i="55"/>
  <c r="N190" i="64" s="1"/>
  <c r="K190" i="55"/>
  <c r="AA189" i="55"/>
  <c r="N189" i="64" s="1"/>
  <c r="K189" i="55"/>
  <c r="B189" i="55"/>
  <c r="A188" i="55"/>
  <c r="AA186" i="55"/>
  <c r="N186" i="64" s="1"/>
  <c r="K186" i="55"/>
  <c r="B186" i="55"/>
  <c r="AA185" i="55"/>
  <c r="N185" i="64" s="1"/>
  <c r="K185" i="55"/>
  <c r="B185" i="55"/>
  <c r="AA184" i="55"/>
  <c r="N184" i="64" s="1"/>
  <c r="K184" i="55"/>
  <c r="B184" i="55"/>
  <c r="AA183" i="55"/>
  <c r="N183" i="64" s="1"/>
  <c r="K183" i="55"/>
  <c r="B183" i="55"/>
  <c r="AA182" i="55"/>
  <c r="N182" i="64" s="1"/>
  <c r="K182" i="55"/>
  <c r="B182" i="55"/>
  <c r="AA181" i="55"/>
  <c r="N181" i="64" s="1"/>
  <c r="K181" i="55"/>
  <c r="B181" i="55"/>
  <c r="AA180" i="55"/>
  <c r="N180" i="64" s="1"/>
  <c r="K180" i="55"/>
  <c r="B180" i="55"/>
  <c r="A179" i="55"/>
  <c r="AA177" i="55"/>
  <c r="N177" i="64" s="1"/>
  <c r="K177" i="55"/>
  <c r="B177" i="55"/>
  <c r="AA176" i="55"/>
  <c r="N176" i="64" s="1"/>
  <c r="K176" i="55"/>
  <c r="B176" i="55"/>
  <c r="AA175" i="55"/>
  <c r="N175" i="64" s="1"/>
  <c r="K175" i="55"/>
  <c r="B175" i="55"/>
  <c r="AA174" i="55"/>
  <c r="N174" i="64" s="1"/>
  <c r="K174" i="55"/>
  <c r="B174" i="55"/>
  <c r="AA173" i="55"/>
  <c r="N173" i="64" s="1"/>
  <c r="K173" i="55"/>
  <c r="B173" i="55"/>
  <c r="AA172" i="55"/>
  <c r="N172" i="64" s="1"/>
  <c r="K172" i="55"/>
  <c r="B172" i="55"/>
  <c r="AA171" i="55"/>
  <c r="N171" i="64" s="1"/>
  <c r="K171" i="55"/>
  <c r="B171" i="55"/>
  <c r="A170" i="55"/>
  <c r="AA168" i="55"/>
  <c r="N168" i="64" s="1"/>
  <c r="K168" i="55"/>
  <c r="B168" i="55"/>
  <c r="AA167" i="55"/>
  <c r="N167" i="64" s="1"/>
  <c r="K167" i="55"/>
  <c r="B167" i="55"/>
  <c r="AA166" i="55"/>
  <c r="N166" i="64" s="1"/>
  <c r="K166" i="55"/>
  <c r="B166" i="55"/>
  <c r="AA165" i="55"/>
  <c r="N165" i="64" s="1"/>
  <c r="K165" i="55"/>
  <c r="B165" i="55"/>
  <c r="AA164" i="55"/>
  <c r="N164" i="64" s="1"/>
  <c r="K164" i="55"/>
  <c r="B164" i="55"/>
  <c r="AA163" i="55"/>
  <c r="N163" i="64" s="1"/>
  <c r="K163" i="55"/>
  <c r="B163" i="55"/>
  <c r="AA162" i="55"/>
  <c r="N162" i="64" s="1"/>
  <c r="K162" i="55"/>
  <c r="B162" i="55"/>
  <c r="A161" i="55"/>
  <c r="AA159" i="55"/>
  <c r="N159" i="64" s="1"/>
  <c r="K159" i="55"/>
  <c r="B159" i="55"/>
  <c r="AA158" i="55"/>
  <c r="N158" i="64" s="1"/>
  <c r="K158" i="55"/>
  <c r="B158" i="55"/>
  <c r="AA157" i="55"/>
  <c r="N157" i="64" s="1"/>
  <c r="K157" i="55"/>
  <c r="B157" i="55"/>
  <c r="AA156" i="55"/>
  <c r="N156" i="64" s="1"/>
  <c r="K156" i="55"/>
  <c r="B156" i="55"/>
  <c r="AA155" i="55"/>
  <c r="N155" i="64" s="1"/>
  <c r="K155" i="55"/>
  <c r="B155" i="55"/>
  <c r="AA154" i="55"/>
  <c r="N154" i="64" s="1"/>
  <c r="K154" i="55"/>
  <c r="B154" i="55"/>
  <c r="AA153" i="55"/>
  <c r="N153" i="64" s="1"/>
  <c r="K153" i="55"/>
  <c r="B153" i="55"/>
  <c r="AA152" i="55"/>
  <c r="N152" i="64" s="1"/>
  <c r="K152" i="55"/>
  <c r="B152" i="55"/>
  <c r="AA151" i="55"/>
  <c r="N151" i="64" s="1"/>
  <c r="K151" i="55"/>
  <c r="B151" i="55"/>
  <c r="AA150" i="55"/>
  <c r="N150" i="64" s="1"/>
  <c r="K150" i="55"/>
  <c r="B150" i="55"/>
  <c r="A149" i="55"/>
  <c r="AA147" i="55"/>
  <c r="N147" i="64" s="1"/>
  <c r="K147" i="55"/>
  <c r="B147" i="55"/>
  <c r="AA146" i="55"/>
  <c r="N146" i="64" s="1"/>
  <c r="K146" i="55"/>
  <c r="B146" i="55"/>
  <c r="AA145" i="55"/>
  <c r="N145" i="64" s="1"/>
  <c r="K145" i="55"/>
  <c r="B145" i="55"/>
  <c r="AA144" i="55"/>
  <c r="N144" i="64" s="1"/>
  <c r="K144" i="55"/>
  <c r="B144" i="55"/>
  <c r="AA143" i="55"/>
  <c r="N143" i="64" s="1"/>
  <c r="K143" i="55"/>
  <c r="B143" i="55"/>
  <c r="AA142" i="55"/>
  <c r="N142" i="64" s="1"/>
  <c r="K142" i="55"/>
  <c r="B142" i="55"/>
  <c r="AA141" i="55"/>
  <c r="N141" i="64" s="1"/>
  <c r="K141" i="55"/>
  <c r="B141" i="55"/>
  <c r="AA140" i="55"/>
  <c r="N140" i="64" s="1"/>
  <c r="K140" i="55"/>
  <c r="B140" i="55"/>
  <c r="AA139" i="55"/>
  <c r="N139" i="64" s="1"/>
  <c r="K139" i="55"/>
  <c r="B139" i="55"/>
  <c r="AA138" i="55"/>
  <c r="N138" i="64" s="1"/>
  <c r="K138" i="55"/>
  <c r="B138" i="55"/>
  <c r="AA137" i="55"/>
  <c r="N137" i="64" s="1"/>
  <c r="K137" i="55"/>
  <c r="B137" i="55"/>
  <c r="A136" i="55"/>
  <c r="AA134" i="55"/>
  <c r="N134" i="64" s="1"/>
  <c r="K134" i="55"/>
  <c r="B134" i="55"/>
  <c r="AA133" i="55"/>
  <c r="N133" i="64" s="1"/>
  <c r="K133" i="55"/>
  <c r="B133" i="55"/>
  <c r="AA132" i="55"/>
  <c r="N132" i="64" s="1"/>
  <c r="K132" i="55"/>
  <c r="B132" i="55"/>
  <c r="AA131" i="55"/>
  <c r="N131" i="64" s="1"/>
  <c r="K131" i="55"/>
  <c r="B131" i="55"/>
  <c r="AA130" i="55"/>
  <c r="N130" i="64" s="1"/>
  <c r="K130" i="55"/>
  <c r="B130" i="55"/>
  <c r="A129" i="55"/>
  <c r="AA127" i="55"/>
  <c r="N127" i="64" s="1"/>
  <c r="K127" i="55"/>
  <c r="B127" i="55"/>
  <c r="AA126" i="55"/>
  <c r="N126" i="64" s="1"/>
  <c r="K126" i="55"/>
  <c r="B126" i="55"/>
  <c r="AA125" i="55"/>
  <c r="N125" i="64" s="1"/>
  <c r="K125" i="55"/>
  <c r="B125" i="55"/>
  <c r="AA124" i="55"/>
  <c r="N124" i="64" s="1"/>
  <c r="K124" i="55"/>
  <c r="B124" i="55"/>
  <c r="AA123" i="55"/>
  <c r="N123" i="64" s="1"/>
  <c r="K123" i="55"/>
  <c r="B123" i="55"/>
  <c r="AA122" i="55"/>
  <c r="N122" i="64" s="1"/>
  <c r="K122" i="55"/>
  <c r="B122" i="55"/>
  <c r="AA121" i="55"/>
  <c r="N121" i="64" s="1"/>
  <c r="K121" i="55"/>
  <c r="B121" i="55"/>
  <c r="AA120" i="55"/>
  <c r="N120" i="64" s="1"/>
  <c r="K120" i="55"/>
  <c r="B120" i="55"/>
  <c r="AA119" i="55"/>
  <c r="N119" i="64" s="1"/>
  <c r="K119" i="55"/>
  <c r="B119" i="55"/>
  <c r="AA118" i="55"/>
  <c r="N118" i="64" s="1"/>
  <c r="K118" i="55"/>
  <c r="AA117" i="55"/>
  <c r="N117" i="64" s="1"/>
  <c r="K117" i="55"/>
  <c r="A116" i="55"/>
  <c r="AA114" i="55"/>
  <c r="N114" i="64" s="1"/>
  <c r="K114" i="55"/>
  <c r="B114" i="55"/>
  <c r="AA113" i="55"/>
  <c r="N113" i="64" s="1"/>
  <c r="K113" i="55"/>
  <c r="B113" i="55"/>
  <c r="AA112" i="55"/>
  <c r="N112" i="64" s="1"/>
  <c r="K112" i="55"/>
  <c r="B112" i="55"/>
  <c r="AA111" i="55"/>
  <c r="N111" i="64" s="1"/>
  <c r="K111" i="55"/>
  <c r="B111" i="55"/>
  <c r="AA110" i="55"/>
  <c r="N110" i="64" s="1"/>
  <c r="K110" i="55"/>
  <c r="B110" i="55"/>
  <c r="AA109" i="55"/>
  <c r="N109" i="64" s="1"/>
  <c r="K109" i="55"/>
  <c r="B109" i="55"/>
  <c r="AA108" i="55"/>
  <c r="N108" i="64" s="1"/>
  <c r="K108" i="55"/>
  <c r="B108" i="55"/>
  <c r="AA107" i="55"/>
  <c r="N107" i="64" s="1"/>
  <c r="K107" i="55"/>
  <c r="B107" i="55"/>
  <c r="AA106" i="55"/>
  <c r="N106" i="64" s="1"/>
  <c r="K106" i="55"/>
  <c r="B106" i="55"/>
  <c r="AA105" i="55"/>
  <c r="N105" i="64" s="1"/>
  <c r="K105" i="55"/>
  <c r="B105" i="55"/>
  <c r="AA104" i="55"/>
  <c r="N104" i="64" s="1"/>
  <c r="K104" i="55"/>
  <c r="B104" i="55"/>
  <c r="A103" i="55"/>
  <c r="AA101" i="55"/>
  <c r="N101" i="64" s="1"/>
  <c r="K101" i="55"/>
  <c r="B101" i="55"/>
  <c r="AA100" i="55"/>
  <c r="N100" i="64" s="1"/>
  <c r="K100" i="55"/>
  <c r="B100" i="55"/>
  <c r="AA99" i="55"/>
  <c r="N99" i="64" s="1"/>
  <c r="K99" i="55"/>
  <c r="B99" i="55"/>
  <c r="AA98" i="55"/>
  <c r="N98" i="64" s="1"/>
  <c r="K98" i="55"/>
  <c r="B98" i="55"/>
  <c r="AA97" i="55"/>
  <c r="N97" i="64" s="1"/>
  <c r="K97" i="55"/>
  <c r="B97" i="55"/>
  <c r="AA96" i="55"/>
  <c r="N96" i="64" s="1"/>
  <c r="K96" i="55"/>
  <c r="B96" i="55"/>
  <c r="AA95" i="55"/>
  <c r="N95" i="64" s="1"/>
  <c r="K95" i="55"/>
  <c r="B95" i="55"/>
  <c r="AA94" i="55"/>
  <c r="N94" i="64" s="1"/>
  <c r="K94" i="55"/>
  <c r="B94" i="55"/>
  <c r="AA93" i="55"/>
  <c r="N93" i="64" s="1"/>
  <c r="K93" i="55"/>
  <c r="B93" i="55"/>
  <c r="AA92" i="55"/>
  <c r="N92" i="64" s="1"/>
  <c r="K92" i="55"/>
  <c r="B92" i="55"/>
  <c r="AA91" i="55"/>
  <c r="N91" i="64" s="1"/>
  <c r="K91" i="55"/>
  <c r="B91" i="55"/>
  <c r="A90" i="55"/>
  <c r="AA88" i="55"/>
  <c r="N88" i="64" s="1"/>
  <c r="K88" i="55"/>
  <c r="B88" i="55"/>
  <c r="AA87" i="55"/>
  <c r="N87" i="64" s="1"/>
  <c r="K87" i="55"/>
  <c r="B87" i="55"/>
  <c r="AA86" i="55"/>
  <c r="N86" i="64" s="1"/>
  <c r="K86" i="55"/>
  <c r="B86" i="55"/>
  <c r="AA85" i="55"/>
  <c r="N85" i="64" s="1"/>
  <c r="K85" i="55"/>
  <c r="B85" i="55"/>
  <c r="AA84" i="55"/>
  <c r="N84" i="64" s="1"/>
  <c r="K84" i="55"/>
  <c r="B84" i="55"/>
  <c r="AA83" i="55"/>
  <c r="N83" i="64" s="1"/>
  <c r="K83" i="55"/>
  <c r="B83" i="55"/>
  <c r="AA82" i="55"/>
  <c r="N82" i="64" s="1"/>
  <c r="K82" i="55"/>
  <c r="B82" i="55"/>
  <c r="AA81" i="55"/>
  <c r="N81" i="64" s="1"/>
  <c r="K81" i="55"/>
  <c r="B81" i="55"/>
  <c r="AA80" i="55"/>
  <c r="N80" i="64" s="1"/>
  <c r="K80" i="55"/>
  <c r="B80" i="55"/>
  <c r="AA79" i="55"/>
  <c r="N79" i="64" s="1"/>
  <c r="K79" i="55"/>
  <c r="B79" i="55"/>
  <c r="AA78" i="55"/>
  <c r="N78" i="64" s="1"/>
  <c r="K78" i="55"/>
  <c r="B78" i="55"/>
  <c r="AA77" i="55"/>
  <c r="N77" i="64" s="1"/>
  <c r="K77" i="55"/>
  <c r="B77" i="55"/>
  <c r="AA76" i="55"/>
  <c r="N76" i="64" s="1"/>
  <c r="K76" i="55"/>
  <c r="B76" i="55"/>
  <c r="AA75" i="55"/>
  <c r="N75" i="64" s="1"/>
  <c r="K75" i="55"/>
  <c r="B75" i="55"/>
  <c r="AA74" i="55"/>
  <c r="N74" i="64" s="1"/>
  <c r="K74" i="55"/>
  <c r="B74" i="55"/>
  <c r="AA73" i="55"/>
  <c r="N73" i="64" s="1"/>
  <c r="K73" i="55"/>
  <c r="B73" i="55"/>
  <c r="AA72" i="55"/>
  <c r="N72" i="64" s="1"/>
  <c r="K72" i="55"/>
  <c r="B72" i="55"/>
  <c r="AA71" i="55"/>
  <c r="N71" i="64" s="1"/>
  <c r="K71" i="55"/>
  <c r="B71" i="55"/>
  <c r="AA70" i="55"/>
  <c r="N70" i="64" s="1"/>
  <c r="K70" i="55"/>
  <c r="B70" i="55"/>
  <c r="AA69" i="55"/>
  <c r="N69" i="64" s="1"/>
  <c r="K69" i="55"/>
  <c r="B69" i="55"/>
  <c r="AA68" i="55"/>
  <c r="N68" i="64" s="1"/>
  <c r="K68" i="55"/>
  <c r="B68" i="55"/>
  <c r="AA67" i="55"/>
  <c r="N67" i="64" s="1"/>
  <c r="K67" i="55"/>
  <c r="B67" i="55"/>
  <c r="AA66" i="55"/>
  <c r="N66" i="64" s="1"/>
  <c r="K66" i="55"/>
  <c r="B66" i="55"/>
  <c r="AA65" i="55"/>
  <c r="N65" i="64" s="1"/>
  <c r="K65" i="55"/>
  <c r="B65" i="55"/>
  <c r="AA64" i="55"/>
  <c r="N64" i="64" s="1"/>
  <c r="K64" i="55"/>
  <c r="B64" i="55"/>
  <c r="AA63" i="55"/>
  <c r="N63" i="64" s="1"/>
  <c r="K63" i="55"/>
  <c r="B63" i="55"/>
  <c r="AA62" i="55"/>
  <c r="N62" i="64" s="1"/>
  <c r="K62" i="55"/>
  <c r="B62" i="55"/>
  <c r="AA61" i="55"/>
  <c r="N61" i="64" s="1"/>
  <c r="K61" i="55"/>
  <c r="B61" i="55"/>
  <c r="AA60" i="55"/>
  <c r="N60" i="64" s="1"/>
  <c r="K60" i="55"/>
  <c r="B60" i="55"/>
  <c r="AA59" i="55"/>
  <c r="N59" i="64" s="1"/>
  <c r="K59" i="55"/>
  <c r="B59" i="55"/>
  <c r="AA58" i="55"/>
  <c r="N58" i="64" s="1"/>
  <c r="K58" i="55"/>
  <c r="B58" i="55"/>
  <c r="AA57" i="55"/>
  <c r="N57" i="64" s="1"/>
  <c r="K57" i="55"/>
  <c r="B57" i="55"/>
  <c r="A56" i="55"/>
  <c r="AA54" i="55"/>
  <c r="N54" i="64" s="1"/>
  <c r="K54" i="55"/>
  <c r="B54" i="55"/>
  <c r="AA53" i="55"/>
  <c r="N53" i="64" s="1"/>
  <c r="K53" i="55"/>
  <c r="B53" i="55"/>
  <c r="AA52" i="55"/>
  <c r="N52" i="64" s="1"/>
  <c r="K52" i="55"/>
  <c r="B52" i="55"/>
  <c r="AA51" i="55"/>
  <c r="N51" i="64" s="1"/>
  <c r="K51" i="55"/>
  <c r="B51" i="55"/>
  <c r="AA50" i="55"/>
  <c r="N50" i="64" s="1"/>
  <c r="K50" i="55"/>
  <c r="B50" i="55"/>
  <c r="AA49" i="55"/>
  <c r="N49" i="64" s="1"/>
  <c r="K49" i="55"/>
  <c r="B49" i="55"/>
  <c r="AA48" i="55"/>
  <c r="N48" i="64" s="1"/>
  <c r="K48" i="55"/>
  <c r="B48" i="55"/>
  <c r="AA47" i="55"/>
  <c r="N47" i="64" s="1"/>
  <c r="K47" i="55"/>
  <c r="B47" i="55"/>
  <c r="AA46" i="55"/>
  <c r="N46" i="64" s="1"/>
  <c r="K46" i="55"/>
  <c r="B46" i="55"/>
  <c r="AA45" i="55"/>
  <c r="N45" i="64" s="1"/>
  <c r="K45" i="55"/>
  <c r="B45" i="55"/>
  <c r="AA44" i="55"/>
  <c r="N44" i="64" s="1"/>
  <c r="K44" i="55"/>
  <c r="B44" i="55"/>
  <c r="AA43" i="55"/>
  <c r="N43" i="64" s="1"/>
  <c r="K43" i="55"/>
  <c r="B43" i="55"/>
  <c r="AA42" i="55"/>
  <c r="N42" i="64" s="1"/>
  <c r="K42" i="55"/>
  <c r="B42" i="55"/>
  <c r="A41" i="55"/>
  <c r="AA39" i="55"/>
  <c r="N39" i="64" s="1"/>
  <c r="K39" i="55"/>
  <c r="B39" i="55"/>
  <c r="AA38" i="55"/>
  <c r="N38" i="64" s="1"/>
  <c r="K38" i="55"/>
  <c r="B38" i="55"/>
  <c r="AA37" i="55"/>
  <c r="N37" i="64" s="1"/>
  <c r="K37" i="55"/>
  <c r="B37" i="55"/>
  <c r="AA36" i="55"/>
  <c r="N36" i="64" s="1"/>
  <c r="K36" i="55"/>
  <c r="B36" i="55"/>
  <c r="AA35" i="55"/>
  <c r="N35" i="64" s="1"/>
  <c r="K35" i="55"/>
  <c r="B35" i="55"/>
  <c r="AA34" i="55"/>
  <c r="N34" i="64" s="1"/>
  <c r="K34" i="55"/>
  <c r="B34" i="55"/>
  <c r="AA33" i="55"/>
  <c r="N33" i="64" s="1"/>
  <c r="K33" i="55"/>
  <c r="B33" i="55"/>
  <c r="AA32" i="55"/>
  <c r="N32" i="64" s="1"/>
  <c r="K32" i="55"/>
  <c r="B32" i="55"/>
  <c r="AA31" i="55"/>
  <c r="N31" i="64" s="1"/>
  <c r="K31" i="55"/>
  <c r="B31" i="55"/>
  <c r="AA30" i="55"/>
  <c r="N30" i="64" s="1"/>
  <c r="K30" i="55"/>
  <c r="B30" i="55"/>
  <c r="AA29" i="55"/>
  <c r="N29" i="64" s="1"/>
  <c r="K29" i="55"/>
  <c r="B29" i="55"/>
  <c r="AA28" i="55"/>
  <c r="N28" i="64" s="1"/>
  <c r="K28" i="55"/>
  <c r="B28" i="55"/>
  <c r="AA27" i="55"/>
  <c r="N27" i="64" s="1"/>
  <c r="K27" i="55"/>
  <c r="B27" i="55"/>
  <c r="AA26" i="55"/>
  <c r="N26" i="64" s="1"/>
  <c r="K26" i="55"/>
  <c r="B26" i="55"/>
  <c r="A25" i="55"/>
  <c r="AA23" i="55"/>
  <c r="N23" i="64" s="1"/>
  <c r="K23" i="55"/>
  <c r="B23" i="55"/>
  <c r="AA22" i="55"/>
  <c r="N22" i="64" s="1"/>
  <c r="K22" i="55"/>
  <c r="B22" i="55"/>
  <c r="AA21" i="55"/>
  <c r="N21" i="64" s="1"/>
  <c r="K21" i="55"/>
  <c r="B21" i="55"/>
  <c r="AA20" i="55"/>
  <c r="N20" i="64" s="1"/>
  <c r="K20" i="55"/>
  <c r="B20" i="55"/>
  <c r="AA19" i="55"/>
  <c r="N19" i="64" s="1"/>
  <c r="K19" i="55"/>
  <c r="B19" i="55"/>
  <c r="AA18" i="55"/>
  <c r="N18" i="64" s="1"/>
  <c r="K18" i="55"/>
  <c r="B18" i="55"/>
  <c r="AA17" i="55"/>
  <c r="N17" i="64" s="1"/>
  <c r="K17" i="55"/>
  <c r="B17" i="55"/>
  <c r="AA16" i="55"/>
  <c r="N16" i="64" s="1"/>
  <c r="K16" i="55"/>
  <c r="B16" i="55"/>
  <c r="AA15" i="55"/>
  <c r="N15" i="64" s="1"/>
  <c r="K15" i="55"/>
  <c r="B15" i="55"/>
  <c r="AA14" i="55"/>
  <c r="N14" i="64" s="1"/>
  <c r="K14" i="55"/>
  <c r="B14" i="55"/>
  <c r="AA13" i="55"/>
  <c r="N13" i="64" s="1"/>
  <c r="K13" i="55"/>
  <c r="B13" i="55"/>
  <c r="AA12" i="55"/>
  <c r="N12" i="64" s="1"/>
  <c r="K12" i="55"/>
  <c r="B12" i="55"/>
  <c r="AA11" i="55"/>
  <c r="N11" i="64" s="1"/>
  <c r="K11" i="55"/>
  <c r="B11" i="55"/>
  <c r="AA10" i="55"/>
  <c r="N10" i="64" s="1"/>
  <c r="K10" i="55"/>
  <c r="B10" i="55"/>
  <c r="AA9" i="55"/>
  <c r="N9" i="64" s="1"/>
  <c r="K9" i="55"/>
  <c r="B9" i="55"/>
  <c r="A8" i="55"/>
  <c r="AA223" i="54"/>
  <c r="O223" i="64" s="1"/>
  <c r="K223" i="54"/>
  <c r="AA222" i="54"/>
  <c r="O222" i="64" s="1"/>
  <c r="K222" i="54"/>
  <c r="AA221" i="54"/>
  <c r="O221" i="64" s="1"/>
  <c r="K221" i="54"/>
  <c r="AA220" i="54"/>
  <c r="O220" i="64" s="1"/>
  <c r="K220" i="54"/>
  <c r="AA219" i="54"/>
  <c r="O219" i="64" s="1"/>
  <c r="K219" i="54"/>
  <c r="AA218" i="54"/>
  <c r="O218" i="64" s="1"/>
  <c r="K218" i="54"/>
  <c r="AA217" i="54"/>
  <c r="O217" i="64" s="1"/>
  <c r="K217" i="54"/>
  <c r="AA216" i="54"/>
  <c r="O216" i="64" s="1"/>
  <c r="K216" i="54"/>
  <c r="AA215" i="54"/>
  <c r="O215" i="64" s="1"/>
  <c r="K215" i="54"/>
  <c r="AA214" i="54"/>
  <c r="O214" i="64" s="1"/>
  <c r="K214" i="54"/>
  <c r="AA213" i="54"/>
  <c r="O213" i="64" s="1"/>
  <c r="K213" i="54"/>
  <c r="AA212" i="54"/>
  <c r="O212" i="64" s="1"/>
  <c r="K212" i="54"/>
  <c r="AA211" i="54"/>
  <c r="O211" i="64" s="1"/>
  <c r="K211" i="54"/>
  <c r="AA210" i="54"/>
  <c r="O210" i="64" s="1"/>
  <c r="K210" i="54"/>
  <c r="AA209" i="54"/>
  <c r="O209" i="64" s="1"/>
  <c r="K209" i="54"/>
  <c r="AA208" i="54"/>
  <c r="O208" i="64" s="1"/>
  <c r="K208" i="54"/>
  <c r="A207" i="54"/>
  <c r="AA205" i="54"/>
  <c r="O205" i="64" s="1"/>
  <c r="K205" i="54"/>
  <c r="B205" i="54"/>
  <c r="AA204" i="54"/>
  <c r="O204" i="64" s="1"/>
  <c r="K204" i="54"/>
  <c r="B204" i="54"/>
  <c r="AA203" i="54"/>
  <c r="O203" i="64" s="1"/>
  <c r="K203" i="54"/>
  <c r="B203" i="54"/>
  <c r="AA202" i="54"/>
  <c r="O202" i="64" s="1"/>
  <c r="K202" i="54"/>
  <c r="B202" i="54"/>
  <c r="AA201" i="54"/>
  <c r="O201" i="64" s="1"/>
  <c r="K201" i="54"/>
  <c r="B201" i="54"/>
  <c r="AA200" i="54"/>
  <c r="O200" i="64" s="1"/>
  <c r="K200" i="54"/>
  <c r="B200" i="54"/>
  <c r="AA199" i="54"/>
  <c r="O199" i="64" s="1"/>
  <c r="K199" i="54"/>
  <c r="B199" i="54"/>
  <c r="A198" i="54"/>
  <c r="AA196" i="54"/>
  <c r="O196" i="64" s="1"/>
  <c r="K196" i="54"/>
  <c r="AA195" i="54"/>
  <c r="O195" i="64" s="1"/>
  <c r="K195" i="54"/>
  <c r="AA194" i="54"/>
  <c r="O194" i="64" s="1"/>
  <c r="K194" i="54"/>
  <c r="K193" i="54"/>
  <c r="AA191" i="54"/>
  <c r="O191" i="64" s="1"/>
  <c r="K191" i="54"/>
  <c r="AA190" i="54"/>
  <c r="O190" i="64" s="1"/>
  <c r="K190" i="54"/>
  <c r="AA189" i="54"/>
  <c r="O189" i="64" s="1"/>
  <c r="K189" i="54"/>
  <c r="B189" i="54"/>
  <c r="A188" i="54"/>
  <c r="AA186" i="54"/>
  <c r="O186" i="64" s="1"/>
  <c r="K186" i="54"/>
  <c r="B186" i="54"/>
  <c r="AA185" i="54"/>
  <c r="O185" i="64" s="1"/>
  <c r="K185" i="54"/>
  <c r="B185" i="54"/>
  <c r="AA184" i="54"/>
  <c r="O184" i="64" s="1"/>
  <c r="K184" i="54"/>
  <c r="B184" i="54"/>
  <c r="AA183" i="54"/>
  <c r="O183" i="64" s="1"/>
  <c r="K183" i="54"/>
  <c r="B183" i="54"/>
  <c r="AA182" i="54"/>
  <c r="O182" i="64" s="1"/>
  <c r="K182" i="54"/>
  <c r="B182" i="54"/>
  <c r="AA181" i="54"/>
  <c r="O181" i="64" s="1"/>
  <c r="K181" i="54"/>
  <c r="B181" i="54"/>
  <c r="AA180" i="54"/>
  <c r="O180" i="64" s="1"/>
  <c r="K180" i="54"/>
  <c r="B180" i="54"/>
  <c r="A179" i="54"/>
  <c r="AA177" i="54"/>
  <c r="O177" i="64" s="1"/>
  <c r="K177" i="54"/>
  <c r="B177" i="54"/>
  <c r="AA176" i="54"/>
  <c r="O176" i="64" s="1"/>
  <c r="K176" i="54"/>
  <c r="B176" i="54"/>
  <c r="AA175" i="54"/>
  <c r="O175" i="64" s="1"/>
  <c r="K175" i="54"/>
  <c r="B175" i="54"/>
  <c r="AA174" i="54"/>
  <c r="O174" i="64" s="1"/>
  <c r="K174" i="54"/>
  <c r="B174" i="54"/>
  <c r="AA173" i="54"/>
  <c r="O173" i="64" s="1"/>
  <c r="K173" i="54"/>
  <c r="B173" i="54"/>
  <c r="AA172" i="54"/>
  <c r="O172" i="64" s="1"/>
  <c r="K172" i="54"/>
  <c r="B172" i="54"/>
  <c r="AA171" i="54"/>
  <c r="O171" i="64" s="1"/>
  <c r="K171" i="54"/>
  <c r="B171" i="54"/>
  <c r="A170" i="54"/>
  <c r="AA168" i="54"/>
  <c r="O168" i="64" s="1"/>
  <c r="K168" i="54"/>
  <c r="B168" i="54"/>
  <c r="AA167" i="54"/>
  <c r="O167" i="64" s="1"/>
  <c r="K167" i="54"/>
  <c r="B167" i="54"/>
  <c r="AA166" i="54"/>
  <c r="O166" i="64" s="1"/>
  <c r="K166" i="54"/>
  <c r="B166" i="54"/>
  <c r="AA165" i="54"/>
  <c r="O165" i="64" s="1"/>
  <c r="K165" i="54"/>
  <c r="B165" i="54"/>
  <c r="AA164" i="54"/>
  <c r="O164" i="64" s="1"/>
  <c r="K164" i="54"/>
  <c r="B164" i="54"/>
  <c r="AA163" i="54"/>
  <c r="O163" i="64" s="1"/>
  <c r="K163" i="54"/>
  <c r="B163" i="54"/>
  <c r="AA162" i="54"/>
  <c r="O162" i="64" s="1"/>
  <c r="K162" i="54"/>
  <c r="B162" i="54"/>
  <c r="A161" i="54"/>
  <c r="AA159" i="54"/>
  <c r="O159" i="64" s="1"/>
  <c r="K159" i="54"/>
  <c r="B159" i="54"/>
  <c r="AA158" i="54"/>
  <c r="O158" i="64" s="1"/>
  <c r="K158" i="54"/>
  <c r="B158" i="54"/>
  <c r="AA157" i="54"/>
  <c r="O157" i="64" s="1"/>
  <c r="K157" i="54"/>
  <c r="B157" i="54"/>
  <c r="AA156" i="54"/>
  <c r="O156" i="64" s="1"/>
  <c r="K156" i="54"/>
  <c r="B156" i="54"/>
  <c r="AA155" i="54"/>
  <c r="O155" i="64" s="1"/>
  <c r="K155" i="54"/>
  <c r="B155" i="54"/>
  <c r="AA154" i="54"/>
  <c r="O154" i="64" s="1"/>
  <c r="K154" i="54"/>
  <c r="B154" i="54"/>
  <c r="AA153" i="54"/>
  <c r="O153" i="64" s="1"/>
  <c r="K153" i="54"/>
  <c r="B153" i="54"/>
  <c r="AA152" i="54"/>
  <c r="O152" i="64" s="1"/>
  <c r="K152" i="54"/>
  <c r="B152" i="54"/>
  <c r="AA151" i="54"/>
  <c r="O151" i="64" s="1"/>
  <c r="K151" i="54"/>
  <c r="B151" i="54"/>
  <c r="AA150" i="54"/>
  <c r="O150" i="64" s="1"/>
  <c r="K150" i="54"/>
  <c r="B150" i="54"/>
  <c r="A149" i="54"/>
  <c r="AA147" i="54"/>
  <c r="O147" i="64" s="1"/>
  <c r="K147" i="54"/>
  <c r="B147" i="54"/>
  <c r="AA146" i="54"/>
  <c r="O146" i="64" s="1"/>
  <c r="K146" i="54"/>
  <c r="B146" i="54"/>
  <c r="AA145" i="54"/>
  <c r="O145" i="64" s="1"/>
  <c r="K145" i="54"/>
  <c r="B145" i="54"/>
  <c r="AA144" i="54"/>
  <c r="O144" i="64" s="1"/>
  <c r="K144" i="54"/>
  <c r="B144" i="54"/>
  <c r="AA143" i="54"/>
  <c r="O143" i="64" s="1"/>
  <c r="K143" i="54"/>
  <c r="B143" i="54"/>
  <c r="AA142" i="54"/>
  <c r="O142" i="64" s="1"/>
  <c r="K142" i="54"/>
  <c r="B142" i="54"/>
  <c r="AA141" i="54"/>
  <c r="O141" i="64" s="1"/>
  <c r="K141" i="54"/>
  <c r="B141" i="54"/>
  <c r="AA140" i="54"/>
  <c r="O140" i="64" s="1"/>
  <c r="K140" i="54"/>
  <c r="B140" i="54"/>
  <c r="AA139" i="54"/>
  <c r="O139" i="64" s="1"/>
  <c r="K139" i="54"/>
  <c r="B139" i="54"/>
  <c r="AA138" i="54"/>
  <c r="O138" i="64" s="1"/>
  <c r="K138" i="54"/>
  <c r="B138" i="54"/>
  <c r="AA137" i="54"/>
  <c r="O137" i="64" s="1"/>
  <c r="K137" i="54"/>
  <c r="B137" i="54"/>
  <c r="A136" i="54"/>
  <c r="AA134" i="54"/>
  <c r="O134" i="64" s="1"/>
  <c r="K134" i="54"/>
  <c r="B134" i="54"/>
  <c r="AA133" i="54"/>
  <c r="O133" i="64" s="1"/>
  <c r="K133" i="54"/>
  <c r="B133" i="54"/>
  <c r="AA132" i="54"/>
  <c r="O132" i="64" s="1"/>
  <c r="K132" i="54"/>
  <c r="B132" i="54"/>
  <c r="AA131" i="54"/>
  <c r="O131" i="64" s="1"/>
  <c r="K131" i="54"/>
  <c r="B131" i="54"/>
  <c r="AA130" i="54"/>
  <c r="O130" i="64" s="1"/>
  <c r="K130" i="54"/>
  <c r="B130" i="54"/>
  <c r="A129" i="54"/>
  <c r="AA127" i="54"/>
  <c r="O127" i="64" s="1"/>
  <c r="K127" i="54"/>
  <c r="B127" i="54"/>
  <c r="AA126" i="54"/>
  <c r="O126" i="64" s="1"/>
  <c r="K126" i="54"/>
  <c r="B126" i="54"/>
  <c r="AA125" i="54"/>
  <c r="O125" i="64" s="1"/>
  <c r="K125" i="54"/>
  <c r="B125" i="54"/>
  <c r="AA124" i="54"/>
  <c r="O124" i="64" s="1"/>
  <c r="K124" i="54"/>
  <c r="B124" i="54"/>
  <c r="AA123" i="54"/>
  <c r="O123" i="64" s="1"/>
  <c r="K123" i="54"/>
  <c r="B123" i="54"/>
  <c r="AA122" i="54"/>
  <c r="O122" i="64" s="1"/>
  <c r="K122" i="54"/>
  <c r="B122" i="54"/>
  <c r="AA121" i="54"/>
  <c r="O121" i="64" s="1"/>
  <c r="K121" i="54"/>
  <c r="B121" i="54"/>
  <c r="AA120" i="54"/>
  <c r="O120" i="64" s="1"/>
  <c r="K120" i="54"/>
  <c r="B120" i="54"/>
  <c r="AA119" i="54"/>
  <c r="O119" i="64" s="1"/>
  <c r="K119" i="54"/>
  <c r="B119" i="54"/>
  <c r="AA118" i="54"/>
  <c r="O118" i="64" s="1"/>
  <c r="K118" i="54"/>
  <c r="AA117" i="54"/>
  <c r="O117" i="64" s="1"/>
  <c r="K117" i="54"/>
  <c r="A116" i="54"/>
  <c r="AA114" i="54"/>
  <c r="O114" i="64" s="1"/>
  <c r="K114" i="54"/>
  <c r="B114" i="54"/>
  <c r="AA113" i="54"/>
  <c r="O113" i="64" s="1"/>
  <c r="K113" i="54"/>
  <c r="B113" i="54"/>
  <c r="AA112" i="54"/>
  <c r="O112" i="64" s="1"/>
  <c r="K112" i="54"/>
  <c r="B112" i="54"/>
  <c r="AA111" i="54"/>
  <c r="O111" i="64" s="1"/>
  <c r="K111" i="54"/>
  <c r="B111" i="54"/>
  <c r="AA110" i="54"/>
  <c r="O110" i="64" s="1"/>
  <c r="K110" i="54"/>
  <c r="B110" i="54"/>
  <c r="AA109" i="54"/>
  <c r="O109" i="64" s="1"/>
  <c r="K109" i="54"/>
  <c r="B109" i="54"/>
  <c r="AA108" i="54"/>
  <c r="O108" i="64" s="1"/>
  <c r="K108" i="54"/>
  <c r="B108" i="54"/>
  <c r="AA107" i="54"/>
  <c r="O107" i="64" s="1"/>
  <c r="K107" i="54"/>
  <c r="B107" i="54"/>
  <c r="AA106" i="54"/>
  <c r="O106" i="64" s="1"/>
  <c r="K106" i="54"/>
  <c r="B106" i="54"/>
  <c r="AA105" i="54"/>
  <c r="O105" i="64" s="1"/>
  <c r="K105" i="54"/>
  <c r="B105" i="54"/>
  <c r="AA104" i="54"/>
  <c r="O104" i="64" s="1"/>
  <c r="K104" i="54"/>
  <c r="B104" i="54"/>
  <c r="A103" i="54"/>
  <c r="AA101" i="54"/>
  <c r="O101" i="64" s="1"/>
  <c r="K101" i="54"/>
  <c r="B101" i="54"/>
  <c r="AA100" i="54"/>
  <c r="O100" i="64" s="1"/>
  <c r="K100" i="54"/>
  <c r="B100" i="54"/>
  <c r="AA99" i="54"/>
  <c r="O99" i="64" s="1"/>
  <c r="K99" i="54"/>
  <c r="B99" i="54"/>
  <c r="AA98" i="54"/>
  <c r="O98" i="64" s="1"/>
  <c r="K98" i="54"/>
  <c r="B98" i="54"/>
  <c r="AA97" i="54"/>
  <c r="O97" i="64" s="1"/>
  <c r="K97" i="54"/>
  <c r="B97" i="54"/>
  <c r="AA96" i="54"/>
  <c r="O96" i="64" s="1"/>
  <c r="K96" i="54"/>
  <c r="B96" i="54"/>
  <c r="AA95" i="54"/>
  <c r="O95" i="64" s="1"/>
  <c r="K95" i="54"/>
  <c r="B95" i="54"/>
  <c r="AA94" i="54"/>
  <c r="O94" i="64" s="1"/>
  <c r="K94" i="54"/>
  <c r="B94" i="54"/>
  <c r="AA93" i="54"/>
  <c r="O93" i="64" s="1"/>
  <c r="K93" i="54"/>
  <c r="B93" i="54"/>
  <c r="AA92" i="54"/>
  <c r="O92" i="64" s="1"/>
  <c r="K92" i="54"/>
  <c r="B92" i="54"/>
  <c r="AA91" i="54"/>
  <c r="O91" i="64" s="1"/>
  <c r="K91" i="54"/>
  <c r="B91" i="54"/>
  <c r="A90" i="54"/>
  <c r="AA88" i="54"/>
  <c r="O88" i="64" s="1"/>
  <c r="K88" i="54"/>
  <c r="B88" i="54"/>
  <c r="AA87" i="54"/>
  <c r="O87" i="64" s="1"/>
  <c r="K87" i="54"/>
  <c r="B87" i="54"/>
  <c r="AA86" i="54"/>
  <c r="O86" i="64" s="1"/>
  <c r="K86" i="54"/>
  <c r="B86" i="54"/>
  <c r="AA85" i="54"/>
  <c r="O85" i="64" s="1"/>
  <c r="K85" i="54"/>
  <c r="B85" i="54"/>
  <c r="AA84" i="54"/>
  <c r="O84" i="64" s="1"/>
  <c r="K84" i="54"/>
  <c r="B84" i="54"/>
  <c r="AA83" i="54"/>
  <c r="O83" i="64" s="1"/>
  <c r="K83" i="54"/>
  <c r="B83" i="54"/>
  <c r="AA82" i="54"/>
  <c r="O82" i="64" s="1"/>
  <c r="K82" i="54"/>
  <c r="B82" i="54"/>
  <c r="AA81" i="54"/>
  <c r="O81" i="64" s="1"/>
  <c r="K81" i="54"/>
  <c r="B81" i="54"/>
  <c r="AA80" i="54"/>
  <c r="O80" i="64" s="1"/>
  <c r="K80" i="54"/>
  <c r="B80" i="54"/>
  <c r="AA79" i="54"/>
  <c r="O79" i="64" s="1"/>
  <c r="K79" i="54"/>
  <c r="B79" i="54"/>
  <c r="AA78" i="54"/>
  <c r="O78" i="64" s="1"/>
  <c r="K78" i="54"/>
  <c r="B78" i="54"/>
  <c r="AA77" i="54"/>
  <c r="O77" i="64" s="1"/>
  <c r="K77" i="54"/>
  <c r="B77" i="54"/>
  <c r="AA76" i="54"/>
  <c r="O76" i="64" s="1"/>
  <c r="K76" i="54"/>
  <c r="B76" i="54"/>
  <c r="AA75" i="54"/>
  <c r="O75" i="64" s="1"/>
  <c r="K75" i="54"/>
  <c r="B75" i="54"/>
  <c r="AA74" i="54"/>
  <c r="O74" i="64" s="1"/>
  <c r="K74" i="54"/>
  <c r="B74" i="54"/>
  <c r="AA73" i="54"/>
  <c r="O73" i="64" s="1"/>
  <c r="K73" i="54"/>
  <c r="B73" i="54"/>
  <c r="AA72" i="54"/>
  <c r="O72" i="64" s="1"/>
  <c r="K72" i="54"/>
  <c r="B72" i="54"/>
  <c r="AA71" i="54"/>
  <c r="O71" i="64" s="1"/>
  <c r="K71" i="54"/>
  <c r="B71" i="54"/>
  <c r="AA70" i="54"/>
  <c r="O70" i="64" s="1"/>
  <c r="K70" i="54"/>
  <c r="B70" i="54"/>
  <c r="AA69" i="54"/>
  <c r="O69" i="64" s="1"/>
  <c r="K69" i="54"/>
  <c r="B69" i="54"/>
  <c r="AA68" i="54"/>
  <c r="O68" i="64" s="1"/>
  <c r="K68" i="54"/>
  <c r="B68" i="54"/>
  <c r="AA67" i="54"/>
  <c r="O67" i="64" s="1"/>
  <c r="K67" i="54"/>
  <c r="B67" i="54"/>
  <c r="AA66" i="54"/>
  <c r="O66" i="64" s="1"/>
  <c r="K66" i="54"/>
  <c r="B66" i="54"/>
  <c r="AA65" i="54"/>
  <c r="O65" i="64" s="1"/>
  <c r="K65" i="54"/>
  <c r="B65" i="54"/>
  <c r="AA64" i="54"/>
  <c r="O64" i="64" s="1"/>
  <c r="K64" i="54"/>
  <c r="B64" i="54"/>
  <c r="AA63" i="54"/>
  <c r="O63" i="64" s="1"/>
  <c r="K63" i="54"/>
  <c r="B63" i="54"/>
  <c r="AA62" i="54"/>
  <c r="O62" i="64" s="1"/>
  <c r="K62" i="54"/>
  <c r="B62" i="54"/>
  <c r="AA61" i="54"/>
  <c r="O61" i="64" s="1"/>
  <c r="K61" i="54"/>
  <c r="B61" i="54"/>
  <c r="AA60" i="54"/>
  <c r="O60" i="64" s="1"/>
  <c r="K60" i="54"/>
  <c r="B60" i="54"/>
  <c r="AA59" i="54"/>
  <c r="O59" i="64" s="1"/>
  <c r="K59" i="54"/>
  <c r="B59" i="54"/>
  <c r="AA58" i="54"/>
  <c r="O58" i="64" s="1"/>
  <c r="K58" i="54"/>
  <c r="B58" i="54"/>
  <c r="AA57" i="54"/>
  <c r="O57" i="64" s="1"/>
  <c r="K57" i="54"/>
  <c r="B57" i="54"/>
  <c r="A56" i="54"/>
  <c r="AA54" i="54"/>
  <c r="O54" i="64" s="1"/>
  <c r="K54" i="54"/>
  <c r="B54" i="54"/>
  <c r="AA53" i="54"/>
  <c r="O53" i="64" s="1"/>
  <c r="K53" i="54"/>
  <c r="B53" i="54"/>
  <c r="AA52" i="54"/>
  <c r="O52" i="64" s="1"/>
  <c r="K52" i="54"/>
  <c r="B52" i="54"/>
  <c r="AA51" i="54"/>
  <c r="O51" i="64" s="1"/>
  <c r="K51" i="54"/>
  <c r="B51" i="54"/>
  <c r="AA50" i="54"/>
  <c r="O50" i="64" s="1"/>
  <c r="K50" i="54"/>
  <c r="B50" i="54"/>
  <c r="AA49" i="54"/>
  <c r="O49" i="64" s="1"/>
  <c r="K49" i="54"/>
  <c r="B49" i="54"/>
  <c r="AA48" i="54"/>
  <c r="O48" i="64" s="1"/>
  <c r="K48" i="54"/>
  <c r="B48" i="54"/>
  <c r="AA47" i="54"/>
  <c r="O47" i="64" s="1"/>
  <c r="K47" i="54"/>
  <c r="B47" i="54"/>
  <c r="AA46" i="54"/>
  <c r="O46" i="64" s="1"/>
  <c r="K46" i="54"/>
  <c r="B46" i="54"/>
  <c r="AA45" i="54"/>
  <c r="O45" i="64" s="1"/>
  <c r="K45" i="54"/>
  <c r="B45" i="54"/>
  <c r="AA44" i="54"/>
  <c r="O44" i="64" s="1"/>
  <c r="K44" i="54"/>
  <c r="B44" i="54"/>
  <c r="AA43" i="54"/>
  <c r="O43" i="64" s="1"/>
  <c r="K43" i="54"/>
  <c r="B43" i="54"/>
  <c r="AA42" i="54"/>
  <c r="O42" i="64" s="1"/>
  <c r="K42" i="54"/>
  <c r="A41" i="54"/>
  <c r="AA39" i="54"/>
  <c r="O39" i="64" s="1"/>
  <c r="K39" i="54"/>
  <c r="B39" i="54"/>
  <c r="AA38" i="54"/>
  <c r="O38" i="64" s="1"/>
  <c r="K38" i="54"/>
  <c r="B38" i="54"/>
  <c r="AA37" i="54"/>
  <c r="O37" i="64" s="1"/>
  <c r="K37" i="54"/>
  <c r="B37" i="54"/>
  <c r="AA36" i="54"/>
  <c r="O36" i="64" s="1"/>
  <c r="K36" i="54"/>
  <c r="B36" i="54"/>
  <c r="AA35" i="54"/>
  <c r="O35" i="64" s="1"/>
  <c r="K35" i="54"/>
  <c r="B35" i="54"/>
  <c r="AA34" i="54"/>
  <c r="O34" i="64" s="1"/>
  <c r="K34" i="54"/>
  <c r="B34" i="54"/>
  <c r="AA33" i="54"/>
  <c r="O33" i="64" s="1"/>
  <c r="K33" i="54"/>
  <c r="B33" i="54"/>
  <c r="AA32" i="54"/>
  <c r="O32" i="64" s="1"/>
  <c r="K32" i="54"/>
  <c r="B32" i="54"/>
  <c r="AA31" i="54"/>
  <c r="O31" i="64" s="1"/>
  <c r="K31" i="54"/>
  <c r="B31" i="54"/>
  <c r="AA30" i="54"/>
  <c r="O30" i="64" s="1"/>
  <c r="K30" i="54"/>
  <c r="B30" i="54"/>
  <c r="AA29" i="54"/>
  <c r="O29" i="64" s="1"/>
  <c r="K29" i="54"/>
  <c r="B29" i="54"/>
  <c r="AA28" i="54"/>
  <c r="O28" i="64" s="1"/>
  <c r="K28" i="54"/>
  <c r="B28" i="54"/>
  <c r="AA27" i="54"/>
  <c r="O27" i="64" s="1"/>
  <c r="K27" i="54"/>
  <c r="B27" i="54"/>
  <c r="AA26" i="54"/>
  <c r="O26" i="64" s="1"/>
  <c r="K26" i="54"/>
  <c r="B26" i="54"/>
  <c r="A25" i="54"/>
  <c r="AA23" i="54"/>
  <c r="O23" i="64" s="1"/>
  <c r="K23" i="54"/>
  <c r="B23" i="54"/>
  <c r="AA22" i="54"/>
  <c r="O22" i="64" s="1"/>
  <c r="K22" i="54"/>
  <c r="B22" i="54"/>
  <c r="AA21" i="54"/>
  <c r="O21" i="64" s="1"/>
  <c r="K21" i="54"/>
  <c r="B21" i="54"/>
  <c r="AA20" i="54"/>
  <c r="O20" i="64" s="1"/>
  <c r="K20" i="54"/>
  <c r="B20" i="54"/>
  <c r="AA19" i="54"/>
  <c r="O19" i="64" s="1"/>
  <c r="K19" i="54"/>
  <c r="B19" i="54"/>
  <c r="AA18" i="54"/>
  <c r="O18" i="64" s="1"/>
  <c r="K18" i="54"/>
  <c r="B18" i="54"/>
  <c r="AA17" i="54"/>
  <c r="O17" i="64" s="1"/>
  <c r="K17" i="54"/>
  <c r="B17" i="54"/>
  <c r="AA16" i="54"/>
  <c r="O16" i="64" s="1"/>
  <c r="K16" i="54"/>
  <c r="B16" i="54"/>
  <c r="AA15" i="54"/>
  <c r="O15" i="64" s="1"/>
  <c r="K15" i="54"/>
  <c r="B15" i="54"/>
  <c r="AA14" i="54"/>
  <c r="O14" i="64" s="1"/>
  <c r="K14" i="54"/>
  <c r="B14" i="54"/>
  <c r="AA13" i="54"/>
  <c r="O13" i="64" s="1"/>
  <c r="K13" i="54"/>
  <c r="B13" i="54"/>
  <c r="AA12" i="54"/>
  <c r="O12" i="64" s="1"/>
  <c r="K12" i="54"/>
  <c r="B12" i="54"/>
  <c r="AA11" i="54"/>
  <c r="O11" i="64" s="1"/>
  <c r="K11" i="54"/>
  <c r="B11" i="54"/>
  <c r="AA10" i="54"/>
  <c r="O10" i="64" s="1"/>
  <c r="K10" i="54"/>
  <c r="B10" i="54"/>
  <c r="AA9" i="54"/>
  <c r="O9" i="64" s="1"/>
  <c r="K9" i="54"/>
  <c r="B9" i="54"/>
  <c r="A8" i="54"/>
  <c r="AA223" i="53"/>
  <c r="P223" i="64" s="1"/>
  <c r="K223" i="53"/>
  <c r="AA222" i="53"/>
  <c r="P222" i="64" s="1"/>
  <c r="K222" i="53"/>
  <c r="AA221" i="53"/>
  <c r="P221" i="64" s="1"/>
  <c r="K221" i="53"/>
  <c r="AA220" i="53"/>
  <c r="P220" i="64" s="1"/>
  <c r="K220" i="53"/>
  <c r="AA219" i="53"/>
  <c r="P219" i="64" s="1"/>
  <c r="K219" i="53"/>
  <c r="AA218" i="53"/>
  <c r="P218" i="64" s="1"/>
  <c r="K218" i="53"/>
  <c r="AA217" i="53"/>
  <c r="P217" i="64" s="1"/>
  <c r="K217" i="53"/>
  <c r="AA216" i="53"/>
  <c r="P216" i="64" s="1"/>
  <c r="K216" i="53"/>
  <c r="AA215" i="53"/>
  <c r="P215" i="64" s="1"/>
  <c r="K215" i="53"/>
  <c r="AA214" i="53"/>
  <c r="P214" i="64" s="1"/>
  <c r="K214" i="53"/>
  <c r="AA213" i="53"/>
  <c r="P213" i="64" s="1"/>
  <c r="K213" i="53"/>
  <c r="AA212" i="53"/>
  <c r="P212" i="64" s="1"/>
  <c r="K212" i="53"/>
  <c r="AA211" i="53"/>
  <c r="P211" i="64" s="1"/>
  <c r="K211" i="53"/>
  <c r="AA210" i="53"/>
  <c r="P210" i="64" s="1"/>
  <c r="K210" i="53"/>
  <c r="AA209" i="53"/>
  <c r="P209" i="64" s="1"/>
  <c r="K209" i="53"/>
  <c r="AA208" i="53"/>
  <c r="P208" i="64" s="1"/>
  <c r="K208" i="53"/>
  <c r="A207" i="53"/>
  <c r="AA205" i="53"/>
  <c r="P205" i="64" s="1"/>
  <c r="K205" i="53"/>
  <c r="B205" i="53"/>
  <c r="AA204" i="53"/>
  <c r="P204" i="64" s="1"/>
  <c r="K204" i="53"/>
  <c r="B204" i="53"/>
  <c r="AA203" i="53"/>
  <c r="P203" i="64" s="1"/>
  <c r="K203" i="53"/>
  <c r="B203" i="53"/>
  <c r="AA202" i="53"/>
  <c r="P202" i="64" s="1"/>
  <c r="K202" i="53"/>
  <c r="B202" i="53"/>
  <c r="AA201" i="53"/>
  <c r="P201" i="64" s="1"/>
  <c r="K201" i="53"/>
  <c r="B201" i="53"/>
  <c r="AA200" i="53"/>
  <c r="P200" i="64" s="1"/>
  <c r="K200" i="53"/>
  <c r="B200" i="53"/>
  <c r="AA199" i="53"/>
  <c r="P199" i="64" s="1"/>
  <c r="K199" i="53"/>
  <c r="B199" i="53"/>
  <c r="A198" i="53"/>
  <c r="AA196" i="53"/>
  <c r="P196" i="64" s="1"/>
  <c r="K196" i="53"/>
  <c r="AA195" i="53"/>
  <c r="P195" i="64" s="1"/>
  <c r="K195" i="53"/>
  <c r="AA194" i="53"/>
  <c r="P194" i="64" s="1"/>
  <c r="K194" i="53"/>
  <c r="K193" i="53"/>
  <c r="AA191" i="53"/>
  <c r="P191" i="64" s="1"/>
  <c r="K191" i="53"/>
  <c r="AA190" i="53"/>
  <c r="P190" i="64" s="1"/>
  <c r="K190" i="53"/>
  <c r="AA189" i="53"/>
  <c r="P189" i="64" s="1"/>
  <c r="K189" i="53"/>
  <c r="B189" i="53"/>
  <c r="A188" i="53"/>
  <c r="AA186" i="53"/>
  <c r="P186" i="64" s="1"/>
  <c r="K186" i="53"/>
  <c r="B186" i="53"/>
  <c r="AA185" i="53"/>
  <c r="P185" i="64" s="1"/>
  <c r="K185" i="53"/>
  <c r="B185" i="53"/>
  <c r="AA184" i="53"/>
  <c r="P184" i="64" s="1"/>
  <c r="K184" i="53"/>
  <c r="B184" i="53"/>
  <c r="AA183" i="53"/>
  <c r="P183" i="64" s="1"/>
  <c r="K183" i="53"/>
  <c r="B183" i="53"/>
  <c r="AA182" i="53"/>
  <c r="P182" i="64" s="1"/>
  <c r="K182" i="53"/>
  <c r="B182" i="53"/>
  <c r="AA181" i="53"/>
  <c r="P181" i="64" s="1"/>
  <c r="K181" i="53"/>
  <c r="B181" i="53"/>
  <c r="AA180" i="53"/>
  <c r="P180" i="64" s="1"/>
  <c r="K180" i="53"/>
  <c r="B180" i="53"/>
  <c r="A179" i="53"/>
  <c r="AA177" i="53"/>
  <c r="P177" i="64" s="1"/>
  <c r="K177" i="53"/>
  <c r="B177" i="53"/>
  <c r="AA176" i="53"/>
  <c r="P176" i="64" s="1"/>
  <c r="K176" i="53"/>
  <c r="B176" i="53"/>
  <c r="AA175" i="53"/>
  <c r="P175" i="64" s="1"/>
  <c r="K175" i="53"/>
  <c r="B175" i="53"/>
  <c r="AA174" i="53"/>
  <c r="P174" i="64" s="1"/>
  <c r="K174" i="53"/>
  <c r="B174" i="53"/>
  <c r="AA173" i="53"/>
  <c r="P173" i="64" s="1"/>
  <c r="K173" i="53"/>
  <c r="B173" i="53"/>
  <c r="AA172" i="53"/>
  <c r="P172" i="64" s="1"/>
  <c r="K172" i="53"/>
  <c r="B172" i="53"/>
  <c r="AA171" i="53"/>
  <c r="P171" i="64" s="1"/>
  <c r="K171" i="53"/>
  <c r="B171" i="53"/>
  <c r="A170" i="53"/>
  <c r="AA168" i="53"/>
  <c r="P168" i="64" s="1"/>
  <c r="K168" i="53"/>
  <c r="B168" i="53"/>
  <c r="AA167" i="53"/>
  <c r="P167" i="64" s="1"/>
  <c r="K167" i="53"/>
  <c r="B167" i="53"/>
  <c r="AA166" i="53"/>
  <c r="P166" i="64" s="1"/>
  <c r="K166" i="53"/>
  <c r="B166" i="53"/>
  <c r="AA165" i="53"/>
  <c r="P165" i="64" s="1"/>
  <c r="K165" i="53"/>
  <c r="B165" i="53"/>
  <c r="AA164" i="53"/>
  <c r="P164" i="64" s="1"/>
  <c r="K164" i="53"/>
  <c r="B164" i="53"/>
  <c r="AA163" i="53"/>
  <c r="P163" i="64" s="1"/>
  <c r="K163" i="53"/>
  <c r="B163" i="53"/>
  <c r="AA162" i="53"/>
  <c r="P162" i="64" s="1"/>
  <c r="K162" i="53"/>
  <c r="B162" i="53"/>
  <c r="A161" i="53"/>
  <c r="AA159" i="53"/>
  <c r="P159" i="64" s="1"/>
  <c r="K159" i="53"/>
  <c r="B159" i="53"/>
  <c r="AA158" i="53"/>
  <c r="P158" i="64" s="1"/>
  <c r="K158" i="53"/>
  <c r="B158" i="53"/>
  <c r="AA157" i="53"/>
  <c r="P157" i="64" s="1"/>
  <c r="K157" i="53"/>
  <c r="B157" i="53"/>
  <c r="AA156" i="53"/>
  <c r="P156" i="64" s="1"/>
  <c r="K156" i="53"/>
  <c r="B156" i="53"/>
  <c r="AA155" i="53"/>
  <c r="P155" i="64" s="1"/>
  <c r="K155" i="53"/>
  <c r="B155" i="53"/>
  <c r="AA154" i="53"/>
  <c r="P154" i="64" s="1"/>
  <c r="K154" i="53"/>
  <c r="B154" i="53"/>
  <c r="AA153" i="53"/>
  <c r="P153" i="64" s="1"/>
  <c r="K153" i="53"/>
  <c r="B153" i="53"/>
  <c r="AA152" i="53"/>
  <c r="P152" i="64" s="1"/>
  <c r="K152" i="53"/>
  <c r="B152" i="53"/>
  <c r="AA151" i="53"/>
  <c r="P151" i="64" s="1"/>
  <c r="K151" i="53"/>
  <c r="B151" i="53"/>
  <c r="AA150" i="53"/>
  <c r="P150" i="64" s="1"/>
  <c r="K150" i="53"/>
  <c r="B150" i="53"/>
  <c r="A149" i="53"/>
  <c r="AA147" i="53"/>
  <c r="P147" i="64" s="1"/>
  <c r="K147" i="53"/>
  <c r="B147" i="53"/>
  <c r="AA146" i="53"/>
  <c r="P146" i="64" s="1"/>
  <c r="K146" i="53"/>
  <c r="B146" i="53"/>
  <c r="AA145" i="53"/>
  <c r="P145" i="64" s="1"/>
  <c r="K145" i="53"/>
  <c r="B145" i="53"/>
  <c r="AA144" i="53"/>
  <c r="P144" i="64" s="1"/>
  <c r="K144" i="53"/>
  <c r="B144" i="53"/>
  <c r="AA143" i="53"/>
  <c r="P143" i="64" s="1"/>
  <c r="K143" i="53"/>
  <c r="B143" i="53"/>
  <c r="AA142" i="53"/>
  <c r="P142" i="64" s="1"/>
  <c r="K142" i="53"/>
  <c r="B142" i="53"/>
  <c r="AA141" i="53"/>
  <c r="P141" i="64" s="1"/>
  <c r="K141" i="53"/>
  <c r="B141" i="53"/>
  <c r="AA140" i="53"/>
  <c r="P140" i="64" s="1"/>
  <c r="K140" i="53"/>
  <c r="B140" i="53"/>
  <c r="AA139" i="53"/>
  <c r="P139" i="64" s="1"/>
  <c r="K139" i="53"/>
  <c r="B139" i="53"/>
  <c r="AA138" i="53"/>
  <c r="P138" i="64" s="1"/>
  <c r="K138" i="53"/>
  <c r="B138" i="53"/>
  <c r="AA137" i="53"/>
  <c r="P137" i="64" s="1"/>
  <c r="K137" i="53"/>
  <c r="B137" i="53"/>
  <c r="A136" i="53"/>
  <c r="AA134" i="53"/>
  <c r="P134" i="64" s="1"/>
  <c r="K134" i="53"/>
  <c r="B134" i="53"/>
  <c r="AA133" i="53"/>
  <c r="P133" i="64" s="1"/>
  <c r="K133" i="53"/>
  <c r="B133" i="53"/>
  <c r="AA132" i="53"/>
  <c r="P132" i="64" s="1"/>
  <c r="K132" i="53"/>
  <c r="B132" i="53"/>
  <c r="AA131" i="53"/>
  <c r="P131" i="64" s="1"/>
  <c r="K131" i="53"/>
  <c r="B131" i="53"/>
  <c r="AA130" i="53"/>
  <c r="P130" i="64" s="1"/>
  <c r="K130" i="53"/>
  <c r="B130" i="53"/>
  <c r="A129" i="53"/>
  <c r="AA127" i="53"/>
  <c r="P127" i="64" s="1"/>
  <c r="K127" i="53"/>
  <c r="B127" i="53"/>
  <c r="AA126" i="53"/>
  <c r="P126" i="64" s="1"/>
  <c r="K126" i="53"/>
  <c r="B126" i="53"/>
  <c r="AA125" i="53"/>
  <c r="P125" i="64" s="1"/>
  <c r="K125" i="53"/>
  <c r="B125" i="53"/>
  <c r="AA124" i="53"/>
  <c r="P124" i="64" s="1"/>
  <c r="K124" i="53"/>
  <c r="B124" i="53"/>
  <c r="AA123" i="53"/>
  <c r="P123" i="64" s="1"/>
  <c r="K123" i="53"/>
  <c r="B123" i="53"/>
  <c r="AA122" i="53"/>
  <c r="P122" i="64" s="1"/>
  <c r="K122" i="53"/>
  <c r="B122" i="53"/>
  <c r="AA121" i="53"/>
  <c r="P121" i="64" s="1"/>
  <c r="K121" i="53"/>
  <c r="B121" i="53"/>
  <c r="AA120" i="53"/>
  <c r="P120" i="64" s="1"/>
  <c r="K120" i="53"/>
  <c r="B120" i="53"/>
  <c r="AA119" i="53"/>
  <c r="P119" i="64" s="1"/>
  <c r="K119" i="53"/>
  <c r="B119" i="53"/>
  <c r="AA118" i="53"/>
  <c r="P118" i="64" s="1"/>
  <c r="K118" i="53"/>
  <c r="AA117" i="53"/>
  <c r="P117" i="64" s="1"/>
  <c r="K117" i="53"/>
  <c r="A116" i="53"/>
  <c r="AA114" i="53"/>
  <c r="P114" i="64" s="1"/>
  <c r="K114" i="53"/>
  <c r="B114" i="53"/>
  <c r="AA113" i="53"/>
  <c r="P113" i="64" s="1"/>
  <c r="K113" i="53"/>
  <c r="B113" i="53"/>
  <c r="AA112" i="53"/>
  <c r="P112" i="64" s="1"/>
  <c r="K112" i="53"/>
  <c r="B112" i="53"/>
  <c r="AA111" i="53"/>
  <c r="P111" i="64" s="1"/>
  <c r="K111" i="53"/>
  <c r="B111" i="53"/>
  <c r="AA110" i="53"/>
  <c r="P110" i="64" s="1"/>
  <c r="K110" i="53"/>
  <c r="B110" i="53"/>
  <c r="AA109" i="53"/>
  <c r="P109" i="64" s="1"/>
  <c r="K109" i="53"/>
  <c r="B109" i="53"/>
  <c r="AA108" i="53"/>
  <c r="P108" i="64" s="1"/>
  <c r="K108" i="53"/>
  <c r="B108" i="53"/>
  <c r="AA107" i="53"/>
  <c r="P107" i="64" s="1"/>
  <c r="K107" i="53"/>
  <c r="B107" i="53"/>
  <c r="AA106" i="53"/>
  <c r="P106" i="64" s="1"/>
  <c r="K106" i="53"/>
  <c r="B106" i="53"/>
  <c r="AA105" i="53"/>
  <c r="P105" i="64" s="1"/>
  <c r="K105" i="53"/>
  <c r="B105" i="53"/>
  <c r="AA104" i="53"/>
  <c r="P104" i="64" s="1"/>
  <c r="K104" i="53"/>
  <c r="B104" i="53"/>
  <c r="A103" i="53"/>
  <c r="AA101" i="53"/>
  <c r="P101" i="64" s="1"/>
  <c r="K101" i="53"/>
  <c r="B101" i="53"/>
  <c r="AA100" i="53"/>
  <c r="P100" i="64" s="1"/>
  <c r="K100" i="53"/>
  <c r="B100" i="53"/>
  <c r="AA99" i="53"/>
  <c r="P99" i="64" s="1"/>
  <c r="K99" i="53"/>
  <c r="B99" i="53"/>
  <c r="AA98" i="53"/>
  <c r="P98" i="64" s="1"/>
  <c r="K98" i="53"/>
  <c r="B98" i="53"/>
  <c r="AA97" i="53"/>
  <c r="P97" i="64" s="1"/>
  <c r="K97" i="53"/>
  <c r="B97" i="53"/>
  <c r="AA96" i="53"/>
  <c r="P96" i="64" s="1"/>
  <c r="K96" i="53"/>
  <c r="B96" i="53"/>
  <c r="AA95" i="53"/>
  <c r="P95" i="64" s="1"/>
  <c r="K95" i="53"/>
  <c r="B95" i="53"/>
  <c r="AA94" i="53"/>
  <c r="P94" i="64" s="1"/>
  <c r="K94" i="53"/>
  <c r="B94" i="53"/>
  <c r="AA93" i="53"/>
  <c r="P93" i="64" s="1"/>
  <c r="K93" i="53"/>
  <c r="B93" i="53"/>
  <c r="AA92" i="53"/>
  <c r="P92" i="64" s="1"/>
  <c r="K92" i="53"/>
  <c r="B92" i="53"/>
  <c r="AA91" i="53"/>
  <c r="P91" i="64" s="1"/>
  <c r="K91" i="53"/>
  <c r="B91" i="53"/>
  <c r="A90" i="53"/>
  <c r="AA88" i="53"/>
  <c r="P88" i="64" s="1"/>
  <c r="K88" i="53"/>
  <c r="B88" i="53"/>
  <c r="AA87" i="53"/>
  <c r="P87" i="64" s="1"/>
  <c r="K87" i="53"/>
  <c r="B87" i="53"/>
  <c r="AA86" i="53"/>
  <c r="P86" i="64" s="1"/>
  <c r="K86" i="53"/>
  <c r="B86" i="53"/>
  <c r="AA85" i="53"/>
  <c r="P85" i="64" s="1"/>
  <c r="K85" i="53"/>
  <c r="B85" i="53"/>
  <c r="AA84" i="53"/>
  <c r="P84" i="64" s="1"/>
  <c r="K84" i="53"/>
  <c r="B84" i="53"/>
  <c r="AA83" i="53"/>
  <c r="P83" i="64" s="1"/>
  <c r="K83" i="53"/>
  <c r="B83" i="53"/>
  <c r="AA82" i="53"/>
  <c r="P82" i="64" s="1"/>
  <c r="K82" i="53"/>
  <c r="B82" i="53"/>
  <c r="AA81" i="53"/>
  <c r="P81" i="64" s="1"/>
  <c r="K81" i="53"/>
  <c r="B81" i="53"/>
  <c r="AA80" i="53"/>
  <c r="P80" i="64" s="1"/>
  <c r="K80" i="53"/>
  <c r="B80" i="53"/>
  <c r="AA79" i="53"/>
  <c r="P79" i="64" s="1"/>
  <c r="K79" i="53"/>
  <c r="B79" i="53"/>
  <c r="AA78" i="53"/>
  <c r="P78" i="64" s="1"/>
  <c r="K78" i="53"/>
  <c r="B78" i="53"/>
  <c r="AA77" i="53"/>
  <c r="P77" i="64" s="1"/>
  <c r="K77" i="53"/>
  <c r="B77" i="53"/>
  <c r="AA76" i="53"/>
  <c r="P76" i="64" s="1"/>
  <c r="K76" i="53"/>
  <c r="B76" i="53"/>
  <c r="AA75" i="53"/>
  <c r="P75" i="64" s="1"/>
  <c r="K75" i="53"/>
  <c r="B75" i="53"/>
  <c r="AA74" i="53"/>
  <c r="P74" i="64" s="1"/>
  <c r="K74" i="53"/>
  <c r="B74" i="53"/>
  <c r="AA73" i="53"/>
  <c r="P73" i="64" s="1"/>
  <c r="K73" i="53"/>
  <c r="B73" i="53"/>
  <c r="AA72" i="53"/>
  <c r="P72" i="64" s="1"/>
  <c r="K72" i="53"/>
  <c r="B72" i="53"/>
  <c r="AA71" i="53"/>
  <c r="P71" i="64" s="1"/>
  <c r="K71" i="53"/>
  <c r="B71" i="53"/>
  <c r="AA70" i="53"/>
  <c r="P70" i="64" s="1"/>
  <c r="K70" i="53"/>
  <c r="B70" i="53"/>
  <c r="AA69" i="53"/>
  <c r="P69" i="64" s="1"/>
  <c r="K69" i="53"/>
  <c r="B69" i="53"/>
  <c r="AA68" i="53"/>
  <c r="P68" i="64" s="1"/>
  <c r="K68" i="53"/>
  <c r="B68" i="53"/>
  <c r="AA67" i="53"/>
  <c r="P67" i="64" s="1"/>
  <c r="K67" i="53"/>
  <c r="B67" i="53"/>
  <c r="AA66" i="53"/>
  <c r="P66" i="64" s="1"/>
  <c r="K66" i="53"/>
  <c r="B66" i="53"/>
  <c r="AA65" i="53"/>
  <c r="P65" i="64" s="1"/>
  <c r="K65" i="53"/>
  <c r="B65" i="53"/>
  <c r="AA64" i="53"/>
  <c r="P64" i="64" s="1"/>
  <c r="K64" i="53"/>
  <c r="B64" i="53"/>
  <c r="AA63" i="53"/>
  <c r="P63" i="64" s="1"/>
  <c r="K63" i="53"/>
  <c r="B63" i="53"/>
  <c r="AA62" i="53"/>
  <c r="P62" i="64" s="1"/>
  <c r="K62" i="53"/>
  <c r="B62" i="53"/>
  <c r="AA61" i="53"/>
  <c r="P61" i="64" s="1"/>
  <c r="K61" i="53"/>
  <c r="B61" i="53"/>
  <c r="AA60" i="53"/>
  <c r="P60" i="64" s="1"/>
  <c r="K60" i="53"/>
  <c r="B60" i="53"/>
  <c r="AA59" i="53"/>
  <c r="P59" i="64" s="1"/>
  <c r="K59" i="53"/>
  <c r="B59" i="53"/>
  <c r="AA58" i="53"/>
  <c r="P58" i="64" s="1"/>
  <c r="K58" i="53"/>
  <c r="B58" i="53"/>
  <c r="AA57" i="53"/>
  <c r="P57" i="64" s="1"/>
  <c r="K57" i="53"/>
  <c r="B57" i="53"/>
  <c r="A56" i="53"/>
  <c r="AA54" i="53"/>
  <c r="P54" i="64" s="1"/>
  <c r="K54" i="53"/>
  <c r="B54" i="53"/>
  <c r="AA53" i="53"/>
  <c r="P53" i="64" s="1"/>
  <c r="K53" i="53"/>
  <c r="B53" i="53"/>
  <c r="AA52" i="53"/>
  <c r="P52" i="64" s="1"/>
  <c r="K52" i="53"/>
  <c r="B52" i="53"/>
  <c r="AA51" i="53"/>
  <c r="P51" i="64" s="1"/>
  <c r="K51" i="53"/>
  <c r="B51" i="53"/>
  <c r="AA50" i="53"/>
  <c r="P50" i="64" s="1"/>
  <c r="K50" i="53"/>
  <c r="B50" i="53"/>
  <c r="AA49" i="53"/>
  <c r="P49" i="64" s="1"/>
  <c r="K49" i="53"/>
  <c r="B49" i="53"/>
  <c r="AA48" i="53"/>
  <c r="P48" i="64" s="1"/>
  <c r="K48" i="53"/>
  <c r="B48" i="53"/>
  <c r="AA47" i="53"/>
  <c r="P47" i="64" s="1"/>
  <c r="K47" i="53"/>
  <c r="B47" i="53"/>
  <c r="AA46" i="53"/>
  <c r="P46" i="64" s="1"/>
  <c r="K46" i="53"/>
  <c r="B46" i="53"/>
  <c r="AA45" i="53"/>
  <c r="P45" i="64" s="1"/>
  <c r="K45" i="53"/>
  <c r="B45" i="53"/>
  <c r="AA44" i="53"/>
  <c r="P44" i="64" s="1"/>
  <c r="K44" i="53"/>
  <c r="B44" i="53"/>
  <c r="AA43" i="53"/>
  <c r="P43" i="64" s="1"/>
  <c r="K43" i="53"/>
  <c r="B43" i="53"/>
  <c r="AA42" i="53"/>
  <c r="P42" i="64" s="1"/>
  <c r="K42" i="53"/>
  <c r="B42" i="53"/>
  <c r="A41" i="53"/>
  <c r="AA39" i="53"/>
  <c r="P39" i="64" s="1"/>
  <c r="K39" i="53"/>
  <c r="B39" i="53"/>
  <c r="AA38" i="53"/>
  <c r="P38" i="64" s="1"/>
  <c r="K38" i="53"/>
  <c r="B38" i="53"/>
  <c r="AA37" i="53"/>
  <c r="P37" i="64" s="1"/>
  <c r="K37" i="53"/>
  <c r="B37" i="53"/>
  <c r="AA36" i="53"/>
  <c r="P36" i="64" s="1"/>
  <c r="K36" i="53"/>
  <c r="B36" i="53"/>
  <c r="AA35" i="53"/>
  <c r="P35" i="64" s="1"/>
  <c r="K35" i="53"/>
  <c r="B35" i="53"/>
  <c r="AA34" i="53"/>
  <c r="P34" i="64" s="1"/>
  <c r="K34" i="53"/>
  <c r="B34" i="53"/>
  <c r="AA33" i="53"/>
  <c r="P33" i="64" s="1"/>
  <c r="K33" i="53"/>
  <c r="B33" i="53"/>
  <c r="AA32" i="53"/>
  <c r="P32" i="64" s="1"/>
  <c r="K32" i="53"/>
  <c r="B32" i="53"/>
  <c r="AA31" i="53"/>
  <c r="P31" i="64" s="1"/>
  <c r="K31" i="53"/>
  <c r="B31" i="53"/>
  <c r="AA30" i="53"/>
  <c r="P30" i="64" s="1"/>
  <c r="K30" i="53"/>
  <c r="B30" i="53"/>
  <c r="AA29" i="53"/>
  <c r="P29" i="64" s="1"/>
  <c r="K29" i="53"/>
  <c r="B29" i="53"/>
  <c r="AA28" i="53"/>
  <c r="P28" i="64" s="1"/>
  <c r="K28" i="53"/>
  <c r="B28" i="53"/>
  <c r="AA27" i="53"/>
  <c r="P27" i="64" s="1"/>
  <c r="K27" i="53"/>
  <c r="B27" i="53"/>
  <c r="AA26" i="53"/>
  <c r="P26" i="64" s="1"/>
  <c r="K26" i="53"/>
  <c r="B26" i="53"/>
  <c r="A25" i="53"/>
  <c r="AA23" i="53"/>
  <c r="P23" i="64" s="1"/>
  <c r="K23" i="53"/>
  <c r="B23" i="53"/>
  <c r="AA22" i="53"/>
  <c r="P22" i="64" s="1"/>
  <c r="K22" i="53"/>
  <c r="B22" i="53"/>
  <c r="AA21" i="53"/>
  <c r="P21" i="64" s="1"/>
  <c r="K21" i="53"/>
  <c r="B21" i="53"/>
  <c r="AA20" i="53"/>
  <c r="P20" i="64" s="1"/>
  <c r="K20" i="53"/>
  <c r="B20" i="53"/>
  <c r="AA19" i="53"/>
  <c r="P19" i="64" s="1"/>
  <c r="K19" i="53"/>
  <c r="B19" i="53"/>
  <c r="AA18" i="53"/>
  <c r="P18" i="64" s="1"/>
  <c r="K18" i="53"/>
  <c r="B18" i="53"/>
  <c r="AA17" i="53"/>
  <c r="P17" i="64" s="1"/>
  <c r="K17" i="53"/>
  <c r="B17" i="53"/>
  <c r="AA16" i="53"/>
  <c r="P16" i="64" s="1"/>
  <c r="K16" i="53"/>
  <c r="B16" i="53"/>
  <c r="AA15" i="53"/>
  <c r="P15" i="64" s="1"/>
  <c r="K15" i="53"/>
  <c r="B15" i="53"/>
  <c r="AA14" i="53"/>
  <c r="P14" i="64" s="1"/>
  <c r="K14" i="53"/>
  <c r="B14" i="53"/>
  <c r="AA13" i="53"/>
  <c r="P13" i="64" s="1"/>
  <c r="K13" i="53"/>
  <c r="B13" i="53"/>
  <c r="AA12" i="53"/>
  <c r="P12" i="64" s="1"/>
  <c r="K12" i="53"/>
  <c r="B12" i="53"/>
  <c r="AA11" i="53"/>
  <c r="P11" i="64" s="1"/>
  <c r="K11" i="53"/>
  <c r="B11" i="53"/>
  <c r="AA10" i="53"/>
  <c r="P10" i="64" s="1"/>
  <c r="K10" i="53"/>
  <c r="B10" i="53"/>
  <c r="AA9" i="53"/>
  <c r="P9" i="64" s="1"/>
  <c r="K9" i="53"/>
  <c r="B9" i="53"/>
  <c r="A8" i="53"/>
  <c r="AA223" i="52"/>
  <c r="Q223" i="64" s="1"/>
  <c r="K223" i="52"/>
  <c r="AA222" i="52"/>
  <c r="Q222" i="64" s="1"/>
  <c r="K222" i="52"/>
  <c r="AA221" i="52"/>
  <c r="Q221" i="64" s="1"/>
  <c r="K221" i="52"/>
  <c r="AA220" i="52"/>
  <c r="Q220" i="64" s="1"/>
  <c r="K220" i="52"/>
  <c r="AA219" i="52"/>
  <c r="Q219" i="64" s="1"/>
  <c r="K219" i="52"/>
  <c r="AA218" i="52"/>
  <c r="Q218" i="64" s="1"/>
  <c r="K218" i="52"/>
  <c r="AA217" i="52"/>
  <c r="Q217" i="64" s="1"/>
  <c r="K217" i="52"/>
  <c r="AA216" i="52"/>
  <c r="Q216" i="64" s="1"/>
  <c r="K216" i="52"/>
  <c r="AA215" i="52"/>
  <c r="Q215" i="64" s="1"/>
  <c r="K215" i="52"/>
  <c r="AA214" i="52"/>
  <c r="Q214" i="64" s="1"/>
  <c r="K214" i="52"/>
  <c r="AA213" i="52"/>
  <c r="Q213" i="64" s="1"/>
  <c r="K213" i="52"/>
  <c r="AA212" i="52"/>
  <c r="Q212" i="64" s="1"/>
  <c r="K212" i="52"/>
  <c r="AA211" i="52"/>
  <c r="Q211" i="64" s="1"/>
  <c r="K211" i="52"/>
  <c r="AA210" i="52"/>
  <c r="Q210" i="64" s="1"/>
  <c r="K210" i="52"/>
  <c r="AA209" i="52"/>
  <c r="Q209" i="64" s="1"/>
  <c r="K209" i="52"/>
  <c r="AA208" i="52"/>
  <c r="Q208" i="64" s="1"/>
  <c r="K208" i="52"/>
  <c r="A207" i="52"/>
  <c r="AA205" i="52"/>
  <c r="Q205" i="64" s="1"/>
  <c r="K205" i="52"/>
  <c r="B205" i="52"/>
  <c r="AA204" i="52"/>
  <c r="Q204" i="64" s="1"/>
  <c r="K204" i="52"/>
  <c r="B204" i="52"/>
  <c r="AA203" i="52"/>
  <c r="Q203" i="64" s="1"/>
  <c r="K203" i="52"/>
  <c r="B203" i="52"/>
  <c r="AA202" i="52"/>
  <c r="Q202" i="64" s="1"/>
  <c r="K202" i="52"/>
  <c r="B202" i="52"/>
  <c r="AA201" i="52"/>
  <c r="Q201" i="64" s="1"/>
  <c r="K201" i="52"/>
  <c r="B201" i="52"/>
  <c r="AA200" i="52"/>
  <c r="Q200" i="64" s="1"/>
  <c r="K200" i="52"/>
  <c r="B200" i="52"/>
  <c r="AA199" i="52"/>
  <c r="Q199" i="64" s="1"/>
  <c r="K199" i="52"/>
  <c r="B199" i="52"/>
  <c r="A198" i="52"/>
  <c r="AA196" i="52"/>
  <c r="Q196" i="64" s="1"/>
  <c r="K196" i="52"/>
  <c r="AA195" i="52"/>
  <c r="Q195" i="64" s="1"/>
  <c r="K195" i="52"/>
  <c r="AA194" i="52"/>
  <c r="Q194" i="64" s="1"/>
  <c r="K194" i="52"/>
  <c r="K193" i="52"/>
  <c r="AA191" i="52"/>
  <c r="Q191" i="64" s="1"/>
  <c r="K191" i="52"/>
  <c r="AA190" i="52"/>
  <c r="Q190" i="64" s="1"/>
  <c r="K190" i="52"/>
  <c r="AA189" i="52"/>
  <c r="Q189" i="64" s="1"/>
  <c r="K189" i="52"/>
  <c r="B189" i="52"/>
  <c r="A188" i="52"/>
  <c r="AA186" i="52"/>
  <c r="Q186" i="64" s="1"/>
  <c r="K186" i="52"/>
  <c r="B186" i="52"/>
  <c r="AA185" i="52"/>
  <c r="Q185" i="64" s="1"/>
  <c r="K185" i="52"/>
  <c r="B185" i="52"/>
  <c r="AA184" i="52"/>
  <c r="Q184" i="64" s="1"/>
  <c r="K184" i="52"/>
  <c r="B184" i="52"/>
  <c r="AA183" i="52"/>
  <c r="Q183" i="64" s="1"/>
  <c r="K183" i="52"/>
  <c r="B183" i="52"/>
  <c r="AA182" i="52"/>
  <c r="Q182" i="64" s="1"/>
  <c r="K182" i="52"/>
  <c r="B182" i="52"/>
  <c r="AA181" i="52"/>
  <c r="Q181" i="64" s="1"/>
  <c r="K181" i="52"/>
  <c r="B181" i="52"/>
  <c r="AA180" i="52"/>
  <c r="Q180" i="64" s="1"/>
  <c r="K180" i="52"/>
  <c r="B180" i="52"/>
  <c r="A179" i="52"/>
  <c r="AA177" i="52"/>
  <c r="Q177" i="64" s="1"/>
  <c r="K177" i="52"/>
  <c r="B177" i="52"/>
  <c r="AA176" i="52"/>
  <c r="Q176" i="64" s="1"/>
  <c r="K176" i="52"/>
  <c r="B176" i="52"/>
  <c r="AA175" i="52"/>
  <c r="Q175" i="64" s="1"/>
  <c r="K175" i="52"/>
  <c r="B175" i="52"/>
  <c r="AA174" i="52"/>
  <c r="Q174" i="64" s="1"/>
  <c r="K174" i="52"/>
  <c r="B174" i="52"/>
  <c r="AA173" i="52"/>
  <c r="Q173" i="64" s="1"/>
  <c r="K173" i="52"/>
  <c r="B173" i="52"/>
  <c r="AA172" i="52"/>
  <c r="Q172" i="64" s="1"/>
  <c r="K172" i="52"/>
  <c r="B172" i="52"/>
  <c r="AA171" i="52"/>
  <c r="Q171" i="64" s="1"/>
  <c r="K171" i="52"/>
  <c r="B171" i="52"/>
  <c r="A170" i="52"/>
  <c r="AA168" i="52"/>
  <c r="Q168" i="64" s="1"/>
  <c r="K168" i="52"/>
  <c r="B168" i="52"/>
  <c r="AA167" i="52"/>
  <c r="Q167" i="64" s="1"/>
  <c r="K167" i="52"/>
  <c r="B167" i="52"/>
  <c r="AA166" i="52"/>
  <c r="Q166" i="64" s="1"/>
  <c r="K166" i="52"/>
  <c r="B166" i="52"/>
  <c r="AA165" i="52"/>
  <c r="Q165" i="64" s="1"/>
  <c r="K165" i="52"/>
  <c r="B165" i="52"/>
  <c r="AA164" i="52"/>
  <c r="Q164" i="64" s="1"/>
  <c r="K164" i="52"/>
  <c r="B164" i="52"/>
  <c r="AA163" i="52"/>
  <c r="Q163" i="64" s="1"/>
  <c r="K163" i="52"/>
  <c r="B163" i="52"/>
  <c r="AA162" i="52"/>
  <c r="Q162" i="64" s="1"/>
  <c r="K162" i="52"/>
  <c r="B162" i="52"/>
  <c r="A161" i="52"/>
  <c r="AA159" i="52"/>
  <c r="Q159" i="64" s="1"/>
  <c r="K159" i="52"/>
  <c r="B159" i="52"/>
  <c r="AA158" i="52"/>
  <c r="Q158" i="64" s="1"/>
  <c r="K158" i="52"/>
  <c r="B158" i="52"/>
  <c r="AA157" i="52"/>
  <c r="Q157" i="64" s="1"/>
  <c r="K157" i="52"/>
  <c r="B157" i="52"/>
  <c r="AA156" i="52"/>
  <c r="Q156" i="64" s="1"/>
  <c r="K156" i="52"/>
  <c r="B156" i="52"/>
  <c r="AA155" i="52"/>
  <c r="Q155" i="64" s="1"/>
  <c r="K155" i="52"/>
  <c r="B155" i="52"/>
  <c r="AA154" i="52"/>
  <c r="Q154" i="64" s="1"/>
  <c r="K154" i="52"/>
  <c r="B154" i="52"/>
  <c r="AA153" i="52"/>
  <c r="Q153" i="64" s="1"/>
  <c r="K153" i="52"/>
  <c r="B153" i="52"/>
  <c r="AA152" i="52"/>
  <c r="Q152" i="64" s="1"/>
  <c r="K152" i="52"/>
  <c r="B152" i="52"/>
  <c r="AA151" i="52"/>
  <c r="Q151" i="64" s="1"/>
  <c r="K151" i="52"/>
  <c r="B151" i="52"/>
  <c r="AA150" i="52"/>
  <c r="Q150" i="64" s="1"/>
  <c r="K150" i="52"/>
  <c r="B150" i="52"/>
  <c r="A149" i="52"/>
  <c r="AA147" i="52"/>
  <c r="Q147" i="64" s="1"/>
  <c r="K147" i="52"/>
  <c r="B147" i="52"/>
  <c r="AA146" i="52"/>
  <c r="Q146" i="64" s="1"/>
  <c r="K146" i="52"/>
  <c r="B146" i="52"/>
  <c r="AA145" i="52"/>
  <c r="Q145" i="64" s="1"/>
  <c r="K145" i="52"/>
  <c r="B145" i="52"/>
  <c r="AA144" i="52"/>
  <c r="Q144" i="64" s="1"/>
  <c r="K144" i="52"/>
  <c r="B144" i="52"/>
  <c r="AA143" i="52"/>
  <c r="Q143" i="64" s="1"/>
  <c r="K143" i="52"/>
  <c r="B143" i="52"/>
  <c r="AA142" i="52"/>
  <c r="Q142" i="64" s="1"/>
  <c r="K142" i="52"/>
  <c r="B142" i="52"/>
  <c r="AA141" i="52"/>
  <c r="Q141" i="64" s="1"/>
  <c r="K141" i="52"/>
  <c r="B141" i="52"/>
  <c r="AA140" i="52"/>
  <c r="Q140" i="64" s="1"/>
  <c r="K140" i="52"/>
  <c r="B140" i="52"/>
  <c r="AA139" i="52"/>
  <c r="Q139" i="64" s="1"/>
  <c r="K139" i="52"/>
  <c r="B139" i="52"/>
  <c r="AA138" i="52"/>
  <c r="Q138" i="64" s="1"/>
  <c r="K138" i="52"/>
  <c r="B138" i="52"/>
  <c r="AA137" i="52"/>
  <c r="Q137" i="64" s="1"/>
  <c r="K137" i="52"/>
  <c r="B137" i="52"/>
  <c r="A136" i="52"/>
  <c r="AA134" i="52"/>
  <c r="Q134" i="64" s="1"/>
  <c r="K134" i="52"/>
  <c r="B134" i="52"/>
  <c r="AA133" i="52"/>
  <c r="Q133" i="64" s="1"/>
  <c r="K133" i="52"/>
  <c r="B133" i="52"/>
  <c r="AA132" i="52"/>
  <c r="Q132" i="64" s="1"/>
  <c r="K132" i="52"/>
  <c r="B132" i="52"/>
  <c r="AA131" i="52"/>
  <c r="Q131" i="64" s="1"/>
  <c r="K131" i="52"/>
  <c r="B131" i="52"/>
  <c r="AA130" i="52"/>
  <c r="Q130" i="64" s="1"/>
  <c r="K130" i="52"/>
  <c r="B130" i="52"/>
  <c r="A129" i="52"/>
  <c r="AA127" i="52"/>
  <c r="Q127" i="64" s="1"/>
  <c r="K127" i="52"/>
  <c r="B127" i="52"/>
  <c r="AA126" i="52"/>
  <c r="Q126" i="64" s="1"/>
  <c r="K126" i="52"/>
  <c r="B126" i="52"/>
  <c r="AA125" i="52"/>
  <c r="Q125" i="64" s="1"/>
  <c r="K125" i="52"/>
  <c r="B125" i="52"/>
  <c r="AA124" i="52"/>
  <c r="Q124" i="64" s="1"/>
  <c r="K124" i="52"/>
  <c r="B124" i="52"/>
  <c r="AA123" i="52"/>
  <c r="Q123" i="64" s="1"/>
  <c r="K123" i="52"/>
  <c r="B123" i="52"/>
  <c r="AA122" i="52"/>
  <c r="Q122" i="64" s="1"/>
  <c r="K122" i="52"/>
  <c r="B122" i="52"/>
  <c r="AA121" i="52"/>
  <c r="Q121" i="64" s="1"/>
  <c r="K121" i="52"/>
  <c r="B121" i="52"/>
  <c r="AA120" i="52"/>
  <c r="Q120" i="64" s="1"/>
  <c r="K120" i="52"/>
  <c r="B120" i="52"/>
  <c r="AA119" i="52"/>
  <c r="Q119" i="64" s="1"/>
  <c r="K119" i="52"/>
  <c r="B119" i="52"/>
  <c r="AA118" i="52"/>
  <c r="Q118" i="64" s="1"/>
  <c r="K118" i="52"/>
  <c r="AA117" i="52"/>
  <c r="Q117" i="64" s="1"/>
  <c r="K117" i="52"/>
  <c r="A116" i="52"/>
  <c r="AA114" i="52"/>
  <c r="Q114" i="64" s="1"/>
  <c r="K114" i="52"/>
  <c r="B114" i="52"/>
  <c r="AA113" i="52"/>
  <c r="Q113" i="64" s="1"/>
  <c r="K113" i="52"/>
  <c r="B113" i="52"/>
  <c r="AA112" i="52"/>
  <c r="Q112" i="64" s="1"/>
  <c r="K112" i="52"/>
  <c r="B112" i="52"/>
  <c r="AA111" i="52"/>
  <c r="Q111" i="64" s="1"/>
  <c r="K111" i="52"/>
  <c r="B111" i="52"/>
  <c r="AA110" i="52"/>
  <c r="Q110" i="64" s="1"/>
  <c r="K110" i="52"/>
  <c r="B110" i="52"/>
  <c r="AA109" i="52"/>
  <c r="Q109" i="64" s="1"/>
  <c r="K109" i="52"/>
  <c r="B109" i="52"/>
  <c r="AA108" i="52"/>
  <c r="Q108" i="64" s="1"/>
  <c r="K108" i="52"/>
  <c r="B108" i="52"/>
  <c r="AA107" i="52"/>
  <c r="Q107" i="64" s="1"/>
  <c r="K107" i="52"/>
  <c r="B107" i="52"/>
  <c r="AA106" i="52"/>
  <c r="Q106" i="64" s="1"/>
  <c r="K106" i="52"/>
  <c r="B106" i="52"/>
  <c r="AA105" i="52"/>
  <c r="Q105" i="64" s="1"/>
  <c r="K105" i="52"/>
  <c r="B105" i="52"/>
  <c r="AA104" i="52"/>
  <c r="Q104" i="64" s="1"/>
  <c r="K104" i="52"/>
  <c r="B104" i="52"/>
  <c r="A103" i="52"/>
  <c r="AA101" i="52"/>
  <c r="Q101" i="64" s="1"/>
  <c r="K101" i="52"/>
  <c r="B101" i="52"/>
  <c r="AA100" i="52"/>
  <c r="Q100" i="64" s="1"/>
  <c r="K100" i="52"/>
  <c r="B100" i="52"/>
  <c r="AA99" i="52"/>
  <c r="Q99" i="64" s="1"/>
  <c r="K99" i="52"/>
  <c r="B99" i="52"/>
  <c r="AA98" i="52"/>
  <c r="Q98" i="64" s="1"/>
  <c r="K98" i="52"/>
  <c r="B98" i="52"/>
  <c r="AA97" i="52"/>
  <c r="Q97" i="64" s="1"/>
  <c r="K97" i="52"/>
  <c r="B97" i="52"/>
  <c r="AA96" i="52"/>
  <c r="Q96" i="64" s="1"/>
  <c r="K96" i="52"/>
  <c r="B96" i="52"/>
  <c r="AA95" i="52"/>
  <c r="Q95" i="64" s="1"/>
  <c r="K95" i="52"/>
  <c r="B95" i="52"/>
  <c r="AA94" i="52"/>
  <c r="Q94" i="64" s="1"/>
  <c r="K94" i="52"/>
  <c r="B94" i="52"/>
  <c r="AA93" i="52"/>
  <c r="Q93" i="64" s="1"/>
  <c r="K93" i="52"/>
  <c r="B93" i="52"/>
  <c r="AA92" i="52"/>
  <c r="Q92" i="64" s="1"/>
  <c r="K92" i="52"/>
  <c r="B92" i="52"/>
  <c r="AA91" i="52"/>
  <c r="Q91" i="64" s="1"/>
  <c r="K91" i="52"/>
  <c r="B91" i="52"/>
  <c r="A90" i="52"/>
  <c r="AA88" i="52"/>
  <c r="Q88" i="64" s="1"/>
  <c r="K88" i="52"/>
  <c r="B88" i="52"/>
  <c r="AA87" i="52"/>
  <c r="Q87" i="64" s="1"/>
  <c r="K87" i="52"/>
  <c r="B87" i="52"/>
  <c r="AA86" i="52"/>
  <c r="Q86" i="64" s="1"/>
  <c r="K86" i="52"/>
  <c r="B86" i="52"/>
  <c r="AA85" i="52"/>
  <c r="Q85" i="64" s="1"/>
  <c r="K85" i="52"/>
  <c r="B85" i="52"/>
  <c r="AA84" i="52"/>
  <c r="Q84" i="64" s="1"/>
  <c r="K84" i="52"/>
  <c r="B84" i="52"/>
  <c r="AA83" i="52"/>
  <c r="Q83" i="64" s="1"/>
  <c r="K83" i="52"/>
  <c r="B83" i="52"/>
  <c r="AA82" i="52"/>
  <c r="Q82" i="64" s="1"/>
  <c r="K82" i="52"/>
  <c r="B82" i="52"/>
  <c r="AA81" i="52"/>
  <c r="Q81" i="64" s="1"/>
  <c r="K81" i="52"/>
  <c r="B81" i="52"/>
  <c r="AA80" i="52"/>
  <c r="Q80" i="64" s="1"/>
  <c r="K80" i="52"/>
  <c r="B80" i="52"/>
  <c r="AA79" i="52"/>
  <c r="Q79" i="64" s="1"/>
  <c r="K79" i="52"/>
  <c r="B79" i="52"/>
  <c r="AA78" i="52"/>
  <c r="Q78" i="64" s="1"/>
  <c r="K78" i="52"/>
  <c r="B78" i="52"/>
  <c r="AA77" i="52"/>
  <c r="Q77" i="64" s="1"/>
  <c r="K77" i="52"/>
  <c r="B77" i="52"/>
  <c r="AA76" i="52"/>
  <c r="Q76" i="64" s="1"/>
  <c r="K76" i="52"/>
  <c r="B76" i="52"/>
  <c r="AA75" i="52"/>
  <c r="Q75" i="64" s="1"/>
  <c r="K75" i="52"/>
  <c r="B75" i="52"/>
  <c r="AA74" i="52"/>
  <c r="Q74" i="64" s="1"/>
  <c r="K74" i="52"/>
  <c r="B74" i="52"/>
  <c r="AA73" i="52"/>
  <c r="Q73" i="64" s="1"/>
  <c r="K73" i="52"/>
  <c r="B73" i="52"/>
  <c r="AA72" i="52"/>
  <c r="Q72" i="64" s="1"/>
  <c r="K72" i="52"/>
  <c r="B72" i="52"/>
  <c r="AA71" i="52"/>
  <c r="Q71" i="64" s="1"/>
  <c r="K71" i="52"/>
  <c r="B71" i="52"/>
  <c r="AA70" i="52"/>
  <c r="Q70" i="64" s="1"/>
  <c r="K70" i="52"/>
  <c r="B70" i="52"/>
  <c r="AA69" i="52"/>
  <c r="Q69" i="64" s="1"/>
  <c r="K69" i="52"/>
  <c r="B69" i="52"/>
  <c r="AA68" i="52"/>
  <c r="Q68" i="64" s="1"/>
  <c r="K68" i="52"/>
  <c r="B68" i="52"/>
  <c r="AA67" i="52"/>
  <c r="Q67" i="64" s="1"/>
  <c r="K67" i="52"/>
  <c r="B67" i="52"/>
  <c r="AA66" i="52"/>
  <c r="Q66" i="64" s="1"/>
  <c r="K66" i="52"/>
  <c r="B66" i="52"/>
  <c r="AA65" i="52"/>
  <c r="Q65" i="64" s="1"/>
  <c r="K65" i="52"/>
  <c r="B65" i="52"/>
  <c r="AA64" i="52"/>
  <c r="Q64" i="64" s="1"/>
  <c r="K64" i="52"/>
  <c r="B64" i="52"/>
  <c r="AA63" i="52"/>
  <c r="Q63" i="64" s="1"/>
  <c r="K63" i="52"/>
  <c r="B63" i="52"/>
  <c r="AA62" i="52"/>
  <c r="Q62" i="64" s="1"/>
  <c r="K62" i="52"/>
  <c r="B62" i="52"/>
  <c r="AA61" i="52"/>
  <c r="Q61" i="64" s="1"/>
  <c r="K61" i="52"/>
  <c r="B61" i="52"/>
  <c r="AA60" i="52"/>
  <c r="Q60" i="64" s="1"/>
  <c r="K60" i="52"/>
  <c r="B60" i="52"/>
  <c r="AA59" i="52"/>
  <c r="Q59" i="64" s="1"/>
  <c r="K59" i="52"/>
  <c r="B59" i="52"/>
  <c r="AA58" i="52"/>
  <c r="Q58" i="64" s="1"/>
  <c r="K58" i="52"/>
  <c r="B58" i="52"/>
  <c r="AA57" i="52"/>
  <c r="Q57" i="64" s="1"/>
  <c r="K57" i="52"/>
  <c r="B57" i="52"/>
  <c r="A56" i="52"/>
  <c r="AA54" i="52"/>
  <c r="Q54" i="64" s="1"/>
  <c r="K54" i="52"/>
  <c r="B54" i="52"/>
  <c r="AA53" i="52"/>
  <c r="Q53" i="64" s="1"/>
  <c r="K53" i="52"/>
  <c r="B53" i="52"/>
  <c r="AA52" i="52"/>
  <c r="Q52" i="64" s="1"/>
  <c r="K52" i="52"/>
  <c r="B52" i="52"/>
  <c r="AA51" i="52"/>
  <c r="Q51" i="64" s="1"/>
  <c r="K51" i="52"/>
  <c r="B51" i="52"/>
  <c r="AA50" i="52"/>
  <c r="Q50" i="64" s="1"/>
  <c r="K50" i="52"/>
  <c r="B50" i="52"/>
  <c r="AA49" i="52"/>
  <c r="Q49" i="64" s="1"/>
  <c r="K49" i="52"/>
  <c r="B49" i="52"/>
  <c r="AA48" i="52"/>
  <c r="Q48" i="64" s="1"/>
  <c r="K48" i="52"/>
  <c r="B48" i="52"/>
  <c r="AA47" i="52"/>
  <c r="Q47" i="64" s="1"/>
  <c r="K47" i="52"/>
  <c r="B47" i="52"/>
  <c r="AA46" i="52"/>
  <c r="Q46" i="64" s="1"/>
  <c r="K46" i="52"/>
  <c r="B46" i="52"/>
  <c r="AA45" i="52"/>
  <c r="Q45" i="64" s="1"/>
  <c r="K45" i="52"/>
  <c r="B45" i="52"/>
  <c r="AA44" i="52"/>
  <c r="Q44" i="64" s="1"/>
  <c r="K44" i="52"/>
  <c r="B44" i="52"/>
  <c r="AA43" i="52"/>
  <c r="Q43" i="64" s="1"/>
  <c r="K43" i="52"/>
  <c r="B43" i="52"/>
  <c r="AA42" i="52"/>
  <c r="Q42" i="64" s="1"/>
  <c r="K42" i="52"/>
  <c r="A41" i="52"/>
  <c r="AA39" i="52"/>
  <c r="Q39" i="64" s="1"/>
  <c r="K39" i="52"/>
  <c r="B39" i="52"/>
  <c r="AA38" i="52"/>
  <c r="Q38" i="64" s="1"/>
  <c r="K38" i="52"/>
  <c r="B38" i="52"/>
  <c r="AA37" i="52"/>
  <c r="Q37" i="64" s="1"/>
  <c r="K37" i="52"/>
  <c r="B37" i="52"/>
  <c r="AA36" i="52"/>
  <c r="Q36" i="64" s="1"/>
  <c r="K36" i="52"/>
  <c r="B36" i="52"/>
  <c r="AA35" i="52"/>
  <c r="Q35" i="64" s="1"/>
  <c r="K35" i="52"/>
  <c r="B35" i="52"/>
  <c r="AA34" i="52"/>
  <c r="Q34" i="64" s="1"/>
  <c r="K34" i="52"/>
  <c r="B34" i="52"/>
  <c r="AA33" i="52"/>
  <c r="Q33" i="64" s="1"/>
  <c r="K33" i="52"/>
  <c r="B33" i="52"/>
  <c r="AA32" i="52"/>
  <c r="Q32" i="64" s="1"/>
  <c r="K32" i="52"/>
  <c r="B32" i="52"/>
  <c r="AA31" i="52"/>
  <c r="Q31" i="64" s="1"/>
  <c r="K31" i="52"/>
  <c r="B31" i="52"/>
  <c r="AA30" i="52"/>
  <c r="Q30" i="64" s="1"/>
  <c r="K30" i="52"/>
  <c r="B30" i="52"/>
  <c r="AA29" i="52"/>
  <c r="Q29" i="64" s="1"/>
  <c r="K29" i="52"/>
  <c r="B29" i="52"/>
  <c r="AA28" i="52"/>
  <c r="Q28" i="64" s="1"/>
  <c r="K28" i="52"/>
  <c r="B28" i="52"/>
  <c r="AA27" i="52"/>
  <c r="Q27" i="64" s="1"/>
  <c r="K27" i="52"/>
  <c r="B27" i="52"/>
  <c r="AA26" i="52"/>
  <c r="Q26" i="64" s="1"/>
  <c r="K26" i="52"/>
  <c r="B26" i="52"/>
  <c r="A25" i="52"/>
  <c r="AA23" i="52"/>
  <c r="Q23" i="64" s="1"/>
  <c r="K23" i="52"/>
  <c r="B23" i="52"/>
  <c r="AA22" i="52"/>
  <c r="Q22" i="64" s="1"/>
  <c r="K22" i="52"/>
  <c r="B22" i="52"/>
  <c r="AA21" i="52"/>
  <c r="Q21" i="64" s="1"/>
  <c r="K21" i="52"/>
  <c r="B21" i="52"/>
  <c r="AA20" i="52"/>
  <c r="Q20" i="64" s="1"/>
  <c r="K20" i="52"/>
  <c r="B20" i="52"/>
  <c r="AA19" i="52"/>
  <c r="Q19" i="64" s="1"/>
  <c r="K19" i="52"/>
  <c r="B19" i="52"/>
  <c r="AA18" i="52"/>
  <c r="Q18" i="64" s="1"/>
  <c r="K18" i="52"/>
  <c r="B18" i="52"/>
  <c r="AA17" i="52"/>
  <c r="Q17" i="64" s="1"/>
  <c r="K17" i="52"/>
  <c r="B17" i="52"/>
  <c r="AA16" i="52"/>
  <c r="Q16" i="64" s="1"/>
  <c r="K16" i="52"/>
  <c r="B16" i="52"/>
  <c r="AA15" i="52"/>
  <c r="Q15" i="64" s="1"/>
  <c r="K15" i="52"/>
  <c r="B15" i="52"/>
  <c r="AA14" i="52"/>
  <c r="Q14" i="64" s="1"/>
  <c r="K14" i="52"/>
  <c r="B14" i="52"/>
  <c r="AA13" i="52"/>
  <c r="Q13" i="64" s="1"/>
  <c r="K13" i="52"/>
  <c r="B13" i="52"/>
  <c r="AA12" i="52"/>
  <c r="Q12" i="64" s="1"/>
  <c r="K12" i="52"/>
  <c r="B12" i="52"/>
  <c r="AA11" i="52"/>
  <c r="Q11" i="64" s="1"/>
  <c r="K11" i="52"/>
  <c r="B11" i="52"/>
  <c r="AA10" i="52"/>
  <c r="Q10" i="64" s="1"/>
  <c r="K10" i="52"/>
  <c r="B10" i="52"/>
  <c r="AA9" i="52"/>
  <c r="Q9" i="64" s="1"/>
  <c r="K9" i="52"/>
  <c r="B9" i="52"/>
  <c r="A8" i="52"/>
  <c r="AA223" i="51"/>
  <c r="R223" i="64" s="1"/>
  <c r="K223" i="51"/>
  <c r="AA222" i="51"/>
  <c r="R222" i="64" s="1"/>
  <c r="K222" i="51"/>
  <c r="AA221" i="51"/>
  <c r="R221" i="64" s="1"/>
  <c r="K221" i="51"/>
  <c r="AA220" i="51"/>
  <c r="R220" i="64" s="1"/>
  <c r="K220" i="51"/>
  <c r="AA219" i="51"/>
  <c r="R219" i="64" s="1"/>
  <c r="K219" i="51"/>
  <c r="AA218" i="51"/>
  <c r="R218" i="64" s="1"/>
  <c r="K218" i="51"/>
  <c r="AA217" i="51"/>
  <c r="R217" i="64" s="1"/>
  <c r="K217" i="51"/>
  <c r="AA216" i="51"/>
  <c r="R216" i="64" s="1"/>
  <c r="K216" i="51"/>
  <c r="AA215" i="51"/>
  <c r="R215" i="64" s="1"/>
  <c r="K215" i="51"/>
  <c r="AA214" i="51"/>
  <c r="R214" i="64" s="1"/>
  <c r="K214" i="51"/>
  <c r="AA213" i="51"/>
  <c r="R213" i="64" s="1"/>
  <c r="K213" i="51"/>
  <c r="AA212" i="51"/>
  <c r="R212" i="64" s="1"/>
  <c r="K212" i="51"/>
  <c r="AA211" i="51"/>
  <c r="R211" i="64" s="1"/>
  <c r="K211" i="51"/>
  <c r="AA210" i="51"/>
  <c r="R210" i="64" s="1"/>
  <c r="K210" i="51"/>
  <c r="AA209" i="51"/>
  <c r="R209" i="64" s="1"/>
  <c r="K209" i="51"/>
  <c r="AA208" i="51"/>
  <c r="R208" i="64" s="1"/>
  <c r="K208" i="51"/>
  <c r="A207" i="51"/>
  <c r="AA205" i="51"/>
  <c r="R205" i="64" s="1"/>
  <c r="K205" i="51"/>
  <c r="B205" i="51"/>
  <c r="AA204" i="51"/>
  <c r="R204" i="64" s="1"/>
  <c r="K204" i="51"/>
  <c r="B204" i="51"/>
  <c r="AA203" i="51"/>
  <c r="R203" i="64" s="1"/>
  <c r="K203" i="51"/>
  <c r="B203" i="51"/>
  <c r="AA202" i="51"/>
  <c r="R202" i="64" s="1"/>
  <c r="K202" i="51"/>
  <c r="B202" i="51"/>
  <c r="AA201" i="51"/>
  <c r="R201" i="64" s="1"/>
  <c r="K201" i="51"/>
  <c r="B201" i="51"/>
  <c r="AA200" i="51"/>
  <c r="R200" i="64" s="1"/>
  <c r="K200" i="51"/>
  <c r="B200" i="51"/>
  <c r="AA199" i="51"/>
  <c r="R199" i="64" s="1"/>
  <c r="K199" i="51"/>
  <c r="B199" i="51"/>
  <c r="A198" i="51"/>
  <c r="AA196" i="51"/>
  <c r="R196" i="64" s="1"/>
  <c r="K196" i="51"/>
  <c r="AA195" i="51"/>
  <c r="R195" i="64" s="1"/>
  <c r="K195" i="51"/>
  <c r="AA194" i="51"/>
  <c r="R194" i="64" s="1"/>
  <c r="K194" i="51"/>
  <c r="K193" i="51"/>
  <c r="AA191" i="51"/>
  <c r="R191" i="64" s="1"/>
  <c r="K191" i="51"/>
  <c r="AA190" i="51"/>
  <c r="R190" i="64" s="1"/>
  <c r="K190" i="51"/>
  <c r="AA189" i="51"/>
  <c r="R189" i="64" s="1"/>
  <c r="K189" i="51"/>
  <c r="B189" i="51"/>
  <c r="A188" i="51"/>
  <c r="AA186" i="51"/>
  <c r="R186" i="64" s="1"/>
  <c r="K186" i="51"/>
  <c r="B186" i="51"/>
  <c r="AA185" i="51"/>
  <c r="R185" i="64" s="1"/>
  <c r="K185" i="51"/>
  <c r="B185" i="51"/>
  <c r="AA184" i="51"/>
  <c r="R184" i="64" s="1"/>
  <c r="K184" i="51"/>
  <c r="B184" i="51"/>
  <c r="AA183" i="51"/>
  <c r="R183" i="64" s="1"/>
  <c r="K183" i="51"/>
  <c r="B183" i="51"/>
  <c r="AA182" i="51"/>
  <c r="R182" i="64" s="1"/>
  <c r="K182" i="51"/>
  <c r="B182" i="51"/>
  <c r="AA181" i="51"/>
  <c r="R181" i="64" s="1"/>
  <c r="K181" i="51"/>
  <c r="B181" i="51"/>
  <c r="AA180" i="51"/>
  <c r="R180" i="64" s="1"/>
  <c r="K180" i="51"/>
  <c r="B180" i="51"/>
  <c r="A179" i="51"/>
  <c r="AA177" i="51"/>
  <c r="R177" i="64" s="1"/>
  <c r="K177" i="51"/>
  <c r="B177" i="51"/>
  <c r="AA176" i="51"/>
  <c r="R176" i="64" s="1"/>
  <c r="K176" i="51"/>
  <c r="B176" i="51"/>
  <c r="AA175" i="51"/>
  <c r="R175" i="64" s="1"/>
  <c r="K175" i="51"/>
  <c r="B175" i="51"/>
  <c r="AA174" i="51"/>
  <c r="R174" i="64" s="1"/>
  <c r="K174" i="51"/>
  <c r="B174" i="51"/>
  <c r="AA173" i="51"/>
  <c r="R173" i="64" s="1"/>
  <c r="K173" i="51"/>
  <c r="B173" i="51"/>
  <c r="AA172" i="51"/>
  <c r="R172" i="64" s="1"/>
  <c r="K172" i="51"/>
  <c r="B172" i="51"/>
  <c r="AA171" i="51"/>
  <c r="R171" i="64" s="1"/>
  <c r="K171" i="51"/>
  <c r="B171" i="51"/>
  <c r="A170" i="51"/>
  <c r="AA168" i="51"/>
  <c r="R168" i="64" s="1"/>
  <c r="K168" i="51"/>
  <c r="B168" i="51"/>
  <c r="AA167" i="51"/>
  <c r="R167" i="64" s="1"/>
  <c r="K167" i="51"/>
  <c r="B167" i="51"/>
  <c r="AA166" i="51"/>
  <c r="R166" i="64" s="1"/>
  <c r="K166" i="51"/>
  <c r="B166" i="51"/>
  <c r="AA165" i="51"/>
  <c r="R165" i="64" s="1"/>
  <c r="K165" i="51"/>
  <c r="B165" i="51"/>
  <c r="AA164" i="51"/>
  <c r="R164" i="64" s="1"/>
  <c r="K164" i="51"/>
  <c r="B164" i="51"/>
  <c r="AA163" i="51"/>
  <c r="R163" i="64" s="1"/>
  <c r="K163" i="51"/>
  <c r="B163" i="51"/>
  <c r="AA162" i="51"/>
  <c r="R162" i="64" s="1"/>
  <c r="K162" i="51"/>
  <c r="B162" i="51"/>
  <c r="A161" i="51"/>
  <c r="AA159" i="51"/>
  <c r="R159" i="64" s="1"/>
  <c r="K159" i="51"/>
  <c r="B159" i="51"/>
  <c r="AA158" i="51"/>
  <c r="R158" i="64" s="1"/>
  <c r="K158" i="51"/>
  <c r="B158" i="51"/>
  <c r="AA157" i="51"/>
  <c r="R157" i="64" s="1"/>
  <c r="K157" i="51"/>
  <c r="B157" i="51"/>
  <c r="AA156" i="51"/>
  <c r="R156" i="64" s="1"/>
  <c r="K156" i="51"/>
  <c r="B156" i="51"/>
  <c r="AA155" i="51"/>
  <c r="R155" i="64" s="1"/>
  <c r="K155" i="51"/>
  <c r="B155" i="51"/>
  <c r="AA154" i="51"/>
  <c r="R154" i="64" s="1"/>
  <c r="K154" i="51"/>
  <c r="B154" i="51"/>
  <c r="AA153" i="51"/>
  <c r="R153" i="64" s="1"/>
  <c r="K153" i="51"/>
  <c r="B153" i="51"/>
  <c r="AA152" i="51"/>
  <c r="R152" i="64" s="1"/>
  <c r="K152" i="51"/>
  <c r="B152" i="51"/>
  <c r="AA151" i="51"/>
  <c r="R151" i="64" s="1"/>
  <c r="K151" i="51"/>
  <c r="B151" i="51"/>
  <c r="AA150" i="51"/>
  <c r="R150" i="64" s="1"/>
  <c r="K150" i="51"/>
  <c r="B150" i="51"/>
  <c r="A149" i="51"/>
  <c r="AA147" i="51"/>
  <c r="R147" i="64" s="1"/>
  <c r="K147" i="51"/>
  <c r="B147" i="51"/>
  <c r="AA146" i="51"/>
  <c r="R146" i="64" s="1"/>
  <c r="K146" i="51"/>
  <c r="B146" i="51"/>
  <c r="AA145" i="51"/>
  <c r="R145" i="64" s="1"/>
  <c r="K145" i="51"/>
  <c r="B145" i="51"/>
  <c r="AA144" i="51"/>
  <c r="R144" i="64" s="1"/>
  <c r="K144" i="51"/>
  <c r="B144" i="51"/>
  <c r="AA143" i="51"/>
  <c r="R143" i="64" s="1"/>
  <c r="K143" i="51"/>
  <c r="B143" i="51"/>
  <c r="AA142" i="51"/>
  <c r="R142" i="64" s="1"/>
  <c r="K142" i="51"/>
  <c r="B142" i="51"/>
  <c r="AA141" i="51"/>
  <c r="R141" i="64" s="1"/>
  <c r="K141" i="51"/>
  <c r="B141" i="51"/>
  <c r="AA140" i="51"/>
  <c r="R140" i="64" s="1"/>
  <c r="K140" i="51"/>
  <c r="B140" i="51"/>
  <c r="AA139" i="51"/>
  <c r="R139" i="64" s="1"/>
  <c r="K139" i="51"/>
  <c r="B139" i="51"/>
  <c r="AA138" i="51"/>
  <c r="R138" i="64" s="1"/>
  <c r="K138" i="51"/>
  <c r="B138" i="51"/>
  <c r="AA137" i="51"/>
  <c r="R137" i="64" s="1"/>
  <c r="K137" i="51"/>
  <c r="B137" i="51"/>
  <c r="A136" i="51"/>
  <c r="AA134" i="51"/>
  <c r="R134" i="64" s="1"/>
  <c r="K134" i="51"/>
  <c r="B134" i="51"/>
  <c r="AA133" i="51"/>
  <c r="R133" i="64" s="1"/>
  <c r="K133" i="51"/>
  <c r="B133" i="51"/>
  <c r="AA132" i="51"/>
  <c r="R132" i="64" s="1"/>
  <c r="K132" i="51"/>
  <c r="B132" i="51"/>
  <c r="AA131" i="51"/>
  <c r="R131" i="64" s="1"/>
  <c r="K131" i="51"/>
  <c r="B131" i="51"/>
  <c r="AA130" i="51"/>
  <c r="R130" i="64" s="1"/>
  <c r="K130" i="51"/>
  <c r="B130" i="51"/>
  <c r="A129" i="51"/>
  <c r="AA127" i="51"/>
  <c r="R127" i="64" s="1"/>
  <c r="K127" i="51"/>
  <c r="B127" i="51"/>
  <c r="AA126" i="51"/>
  <c r="R126" i="64" s="1"/>
  <c r="K126" i="51"/>
  <c r="B126" i="51"/>
  <c r="AA125" i="51"/>
  <c r="R125" i="64" s="1"/>
  <c r="K125" i="51"/>
  <c r="B125" i="51"/>
  <c r="AA124" i="51"/>
  <c r="R124" i="64" s="1"/>
  <c r="K124" i="51"/>
  <c r="B124" i="51"/>
  <c r="AA123" i="51"/>
  <c r="R123" i="64" s="1"/>
  <c r="K123" i="51"/>
  <c r="B123" i="51"/>
  <c r="AA122" i="51"/>
  <c r="R122" i="64" s="1"/>
  <c r="K122" i="51"/>
  <c r="B122" i="51"/>
  <c r="AA121" i="51"/>
  <c r="R121" i="64" s="1"/>
  <c r="K121" i="51"/>
  <c r="B121" i="51"/>
  <c r="AA120" i="51"/>
  <c r="R120" i="64" s="1"/>
  <c r="K120" i="51"/>
  <c r="B120" i="51"/>
  <c r="AA119" i="51"/>
  <c r="R119" i="64" s="1"/>
  <c r="K119" i="51"/>
  <c r="B119" i="51"/>
  <c r="AA118" i="51"/>
  <c r="R118" i="64" s="1"/>
  <c r="K118" i="51"/>
  <c r="AA117" i="51"/>
  <c r="R117" i="64" s="1"/>
  <c r="K117" i="51"/>
  <c r="A116" i="51"/>
  <c r="AA114" i="51"/>
  <c r="R114" i="64" s="1"/>
  <c r="K114" i="51"/>
  <c r="B114" i="51"/>
  <c r="AA113" i="51"/>
  <c r="R113" i="64" s="1"/>
  <c r="K113" i="51"/>
  <c r="B113" i="51"/>
  <c r="AA112" i="51"/>
  <c r="R112" i="64" s="1"/>
  <c r="K112" i="51"/>
  <c r="B112" i="51"/>
  <c r="AA111" i="51"/>
  <c r="R111" i="64" s="1"/>
  <c r="K111" i="51"/>
  <c r="B111" i="51"/>
  <c r="AA110" i="51"/>
  <c r="R110" i="64" s="1"/>
  <c r="K110" i="51"/>
  <c r="B110" i="51"/>
  <c r="AA109" i="51"/>
  <c r="R109" i="64" s="1"/>
  <c r="K109" i="51"/>
  <c r="B109" i="51"/>
  <c r="AA108" i="51"/>
  <c r="R108" i="64" s="1"/>
  <c r="K108" i="51"/>
  <c r="B108" i="51"/>
  <c r="AA107" i="51"/>
  <c r="R107" i="64" s="1"/>
  <c r="K107" i="51"/>
  <c r="B107" i="51"/>
  <c r="AA106" i="51"/>
  <c r="R106" i="64" s="1"/>
  <c r="K106" i="51"/>
  <c r="B106" i="51"/>
  <c r="AA105" i="51"/>
  <c r="R105" i="64" s="1"/>
  <c r="K105" i="51"/>
  <c r="B105" i="51"/>
  <c r="AA104" i="51"/>
  <c r="R104" i="64" s="1"/>
  <c r="K104" i="51"/>
  <c r="B104" i="51"/>
  <c r="A103" i="51"/>
  <c r="AA101" i="51"/>
  <c r="R101" i="64" s="1"/>
  <c r="K101" i="51"/>
  <c r="B101" i="51"/>
  <c r="AA100" i="51"/>
  <c r="R100" i="64" s="1"/>
  <c r="K100" i="51"/>
  <c r="B100" i="51"/>
  <c r="AA99" i="51"/>
  <c r="R99" i="64" s="1"/>
  <c r="K99" i="51"/>
  <c r="B99" i="51"/>
  <c r="AA98" i="51"/>
  <c r="R98" i="64" s="1"/>
  <c r="K98" i="51"/>
  <c r="B98" i="51"/>
  <c r="AA97" i="51"/>
  <c r="R97" i="64" s="1"/>
  <c r="K97" i="51"/>
  <c r="B97" i="51"/>
  <c r="AA96" i="51"/>
  <c r="R96" i="64" s="1"/>
  <c r="K96" i="51"/>
  <c r="B96" i="51"/>
  <c r="AA95" i="51"/>
  <c r="R95" i="64" s="1"/>
  <c r="K95" i="51"/>
  <c r="B95" i="51"/>
  <c r="AA94" i="51"/>
  <c r="R94" i="64" s="1"/>
  <c r="K94" i="51"/>
  <c r="B94" i="51"/>
  <c r="AA93" i="51"/>
  <c r="R93" i="64" s="1"/>
  <c r="K93" i="51"/>
  <c r="B93" i="51"/>
  <c r="AA92" i="51"/>
  <c r="R92" i="64" s="1"/>
  <c r="K92" i="51"/>
  <c r="B92" i="51"/>
  <c r="AA91" i="51"/>
  <c r="R91" i="64" s="1"/>
  <c r="K91" i="51"/>
  <c r="B91" i="51"/>
  <c r="A90" i="51"/>
  <c r="AA88" i="51"/>
  <c r="R88" i="64" s="1"/>
  <c r="K88" i="51"/>
  <c r="B88" i="51"/>
  <c r="AA87" i="51"/>
  <c r="R87" i="64" s="1"/>
  <c r="K87" i="51"/>
  <c r="B87" i="51"/>
  <c r="AA86" i="51"/>
  <c r="R86" i="64" s="1"/>
  <c r="K86" i="51"/>
  <c r="B86" i="51"/>
  <c r="AA85" i="51"/>
  <c r="R85" i="64" s="1"/>
  <c r="K85" i="51"/>
  <c r="B85" i="51"/>
  <c r="AA84" i="51"/>
  <c r="R84" i="64" s="1"/>
  <c r="K84" i="51"/>
  <c r="B84" i="51"/>
  <c r="AA83" i="51"/>
  <c r="R83" i="64" s="1"/>
  <c r="K83" i="51"/>
  <c r="B83" i="51"/>
  <c r="AA82" i="51"/>
  <c r="R82" i="64" s="1"/>
  <c r="K82" i="51"/>
  <c r="B82" i="51"/>
  <c r="AA81" i="51"/>
  <c r="R81" i="64" s="1"/>
  <c r="K81" i="51"/>
  <c r="B81" i="51"/>
  <c r="AA80" i="51"/>
  <c r="R80" i="64" s="1"/>
  <c r="K80" i="51"/>
  <c r="B80" i="51"/>
  <c r="AA79" i="51"/>
  <c r="R79" i="64" s="1"/>
  <c r="K79" i="51"/>
  <c r="B79" i="51"/>
  <c r="AA78" i="51"/>
  <c r="R78" i="64" s="1"/>
  <c r="K78" i="51"/>
  <c r="B78" i="51"/>
  <c r="AA77" i="51"/>
  <c r="R77" i="64" s="1"/>
  <c r="K77" i="51"/>
  <c r="B77" i="51"/>
  <c r="AA76" i="51"/>
  <c r="R76" i="64" s="1"/>
  <c r="K76" i="51"/>
  <c r="B76" i="51"/>
  <c r="AA75" i="51"/>
  <c r="R75" i="64" s="1"/>
  <c r="K75" i="51"/>
  <c r="B75" i="51"/>
  <c r="AA74" i="51"/>
  <c r="R74" i="64" s="1"/>
  <c r="K74" i="51"/>
  <c r="B74" i="51"/>
  <c r="AA73" i="51"/>
  <c r="R73" i="64" s="1"/>
  <c r="K73" i="51"/>
  <c r="B73" i="51"/>
  <c r="AA72" i="51"/>
  <c r="R72" i="64" s="1"/>
  <c r="K72" i="51"/>
  <c r="B72" i="51"/>
  <c r="AA71" i="51"/>
  <c r="R71" i="64" s="1"/>
  <c r="K71" i="51"/>
  <c r="B71" i="51"/>
  <c r="AA70" i="51"/>
  <c r="R70" i="64" s="1"/>
  <c r="K70" i="51"/>
  <c r="B70" i="51"/>
  <c r="AA69" i="51"/>
  <c r="R69" i="64" s="1"/>
  <c r="K69" i="51"/>
  <c r="B69" i="51"/>
  <c r="AA68" i="51"/>
  <c r="R68" i="64" s="1"/>
  <c r="K68" i="51"/>
  <c r="B68" i="51"/>
  <c r="AA67" i="51"/>
  <c r="R67" i="64" s="1"/>
  <c r="K67" i="51"/>
  <c r="B67" i="51"/>
  <c r="AA66" i="51"/>
  <c r="R66" i="64" s="1"/>
  <c r="K66" i="51"/>
  <c r="B66" i="51"/>
  <c r="AA65" i="51"/>
  <c r="R65" i="64" s="1"/>
  <c r="K65" i="51"/>
  <c r="B65" i="51"/>
  <c r="AA64" i="51"/>
  <c r="R64" i="64" s="1"/>
  <c r="K64" i="51"/>
  <c r="B64" i="51"/>
  <c r="AA63" i="51"/>
  <c r="R63" i="64" s="1"/>
  <c r="K63" i="51"/>
  <c r="B63" i="51"/>
  <c r="AA62" i="51"/>
  <c r="R62" i="64" s="1"/>
  <c r="K62" i="51"/>
  <c r="B62" i="51"/>
  <c r="AA61" i="51"/>
  <c r="R61" i="64" s="1"/>
  <c r="K61" i="51"/>
  <c r="B61" i="51"/>
  <c r="AA60" i="51"/>
  <c r="R60" i="64" s="1"/>
  <c r="K60" i="51"/>
  <c r="B60" i="51"/>
  <c r="AA59" i="51"/>
  <c r="R59" i="64" s="1"/>
  <c r="K59" i="51"/>
  <c r="B59" i="51"/>
  <c r="AA58" i="51"/>
  <c r="R58" i="64" s="1"/>
  <c r="K58" i="51"/>
  <c r="B58" i="51"/>
  <c r="AA57" i="51"/>
  <c r="R57" i="64" s="1"/>
  <c r="K57" i="51"/>
  <c r="B57" i="51"/>
  <c r="A56" i="51"/>
  <c r="AA54" i="51"/>
  <c r="R54" i="64" s="1"/>
  <c r="K54" i="51"/>
  <c r="B54" i="51"/>
  <c r="AA53" i="51"/>
  <c r="R53" i="64" s="1"/>
  <c r="K53" i="51"/>
  <c r="B53" i="51"/>
  <c r="AA52" i="51"/>
  <c r="R52" i="64" s="1"/>
  <c r="K52" i="51"/>
  <c r="B52" i="51"/>
  <c r="AA51" i="51"/>
  <c r="R51" i="64" s="1"/>
  <c r="K51" i="51"/>
  <c r="B51" i="51"/>
  <c r="AA50" i="51"/>
  <c r="R50" i="64" s="1"/>
  <c r="K50" i="51"/>
  <c r="B50" i="51"/>
  <c r="AA49" i="51"/>
  <c r="R49" i="64" s="1"/>
  <c r="K49" i="51"/>
  <c r="B49" i="51"/>
  <c r="AA48" i="51"/>
  <c r="R48" i="64" s="1"/>
  <c r="K48" i="51"/>
  <c r="B48" i="51"/>
  <c r="AA47" i="51"/>
  <c r="R47" i="64" s="1"/>
  <c r="K47" i="51"/>
  <c r="B47" i="51"/>
  <c r="AA46" i="51"/>
  <c r="R46" i="64" s="1"/>
  <c r="K46" i="51"/>
  <c r="B46" i="51"/>
  <c r="AA45" i="51"/>
  <c r="R45" i="64" s="1"/>
  <c r="K45" i="51"/>
  <c r="B45" i="51"/>
  <c r="AA44" i="51"/>
  <c r="R44" i="64" s="1"/>
  <c r="K44" i="51"/>
  <c r="B44" i="51"/>
  <c r="AA43" i="51"/>
  <c r="R43" i="64" s="1"/>
  <c r="K43" i="51"/>
  <c r="B43" i="51"/>
  <c r="AA42" i="51"/>
  <c r="R42" i="64" s="1"/>
  <c r="K42" i="51"/>
  <c r="B42" i="51"/>
  <c r="A41" i="51"/>
  <c r="AA39" i="51"/>
  <c r="R39" i="64" s="1"/>
  <c r="K39" i="51"/>
  <c r="B39" i="51"/>
  <c r="AA38" i="51"/>
  <c r="R38" i="64" s="1"/>
  <c r="K38" i="51"/>
  <c r="B38" i="51"/>
  <c r="AA37" i="51"/>
  <c r="R37" i="64" s="1"/>
  <c r="K37" i="51"/>
  <c r="B37" i="51"/>
  <c r="AA36" i="51"/>
  <c r="R36" i="64" s="1"/>
  <c r="K36" i="51"/>
  <c r="B36" i="51"/>
  <c r="AA35" i="51"/>
  <c r="R35" i="64" s="1"/>
  <c r="K35" i="51"/>
  <c r="B35" i="51"/>
  <c r="AA34" i="51"/>
  <c r="R34" i="64" s="1"/>
  <c r="K34" i="51"/>
  <c r="B34" i="51"/>
  <c r="AA33" i="51"/>
  <c r="R33" i="64" s="1"/>
  <c r="K33" i="51"/>
  <c r="B33" i="51"/>
  <c r="AA32" i="51"/>
  <c r="R32" i="64" s="1"/>
  <c r="K32" i="51"/>
  <c r="B32" i="51"/>
  <c r="AA31" i="51"/>
  <c r="R31" i="64" s="1"/>
  <c r="K31" i="51"/>
  <c r="B31" i="51"/>
  <c r="AA30" i="51"/>
  <c r="R30" i="64" s="1"/>
  <c r="K30" i="51"/>
  <c r="B30" i="51"/>
  <c r="AA29" i="51"/>
  <c r="R29" i="64" s="1"/>
  <c r="K29" i="51"/>
  <c r="B29" i="51"/>
  <c r="AA28" i="51"/>
  <c r="R28" i="64" s="1"/>
  <c r="K28" i="51"/>
  <c r="B28" i="51"/>
  <c r="AA27" i="51"/>
  <c r="R27" i="64" s="1"/>
  <c r="K27" i="51"/>
  <c r="B27" i="51"/>
  <c r="AA26" i="51"/>
  <c r="R26" i="64" s="1"/>
  <c r="K26" i="51"/>
  <c r="B26" i="51"/>
  <c r="A25" i="51"/>
  <c r="AA23" i="51"/>
  <c r="R23" i="64" s="1"/>
  <c r="K23" i="51"/>
  <c r="B23" i="51"/>
  <c r="AA22" i="51"/>
  <c r="R22" i="64" s="1"/>
  <c r="K22" i="51"/>
  <c r="B22" i="51"/>
  <c r="AA21" i="51"/>
  <c r="R21" i="64" s="1"/>
  <c r="K21" i="51"/>
  <c r="B21" i="51"/>
  <c r="AA20" i="51"/>
  <c r="R20" i="64" s="1"/>
  <c r="K20" i="51"/>
  <c r="B20" i="51"/>
  <c r="AA19" i="51"/>
  <c r="R19" i="64" s="1"/>
  <c r="K19" i="51"/>
  <c r="B19" i="51"/>
  <c r="AA18" i="51"/>
  <c r="R18" i="64" s="1"/>
  <c r="K18" i="51"/>
  <c r="B18" i="51"/>
  <c r="AA17" i="51"/>
  <c r="R17" i="64" s="1"/>
  <c r="K17" i="51"/>
  <c r="B17" i="51"/>
  <c r="AA16" i="51"/>
  <c r="R16" i="64" s="1"/>
  <c r="K16" i="51"/>
  <c r="B16" i="51"/>
  <c r="AA15" i="51"/>
  <c r="R15" i="64" s="1"/>
  <c r="K15" i="51"/>
  <c r="B15" i="51"/>
  <c r="AA14" i="51"/>
  <c r="R14" i="64" s="1"/>
  <c r="K14" i="51"/>
  <c r="B14" i="51"/>
  <c r="AA13" i="51"/>
  <c r="R13" i="64" s="1"/>
  <c r="K13" i="51"/>
  <c r="B13" i="51"/>
  <c r="AA12" i="51"/>
  <c r="R12" i="64" s="1"/>
  <c r="K12" i="51"/>
  <c r="B12" i="51"/>
  <c r="AA11" i="51"/>
  <c r="R11" i="64" s="1"/>
  <c r="K11" i="51"/>
  <c r="B11" i="51"/>
  <c r="AA10" i="51"/>
  <c r="R10" i="64" s="1"/>
  <c r="K10" i="51"/>
  <c r="B10" i="51"/>
  <c r="AA9" i="51"/>
  <c r="R9" i="64" s="1"/>
  <c r="K9" i="51"/>
  <c r="B9" i="51"/>
  <c r="A8" i="51"/>
  <c r="AA223" i="50"/>
  <c r="S223" i="64" s="1"/>
  <c r="K223" i="50"/>
  <c r="AA222" i="50"/>
  <c r="S222" i="64" s="1"/>
  <c r="K222" i="50"/>
  <c r="AA221" i="50"/>
  <c r="S221" i="64" s="1"/>
  <c r="K221" i="50"/>
  <c r="AA220" i="50"/>
  <c r="S220" i="64" s="1"/>
  <c r="K220" i="50"/>
  <c r="AA219" i="50"/>
  <c r="S219" i="64" s="1"/>
  <c r="K219" i="50"/>
  <c r="AA218" i="50"/>
  <c r="S218" i="64" s="1"/>
  <c r="K218" i="50"/>
  <c r="AA217" i="50"/>
  <c r="S217" i="64" s="1"/>
  <c r="K217" i="50"/>
  <c r="AA216" i="50"/>
  <c r="S216" i="64" s="1"/>
  <c r="K216" i="50"/>
  <c r="AA215" i="50"/>
  <c r="S215" i="64" s="1"/>
  <c r="K215" i="50"/>
  <c r="AA214" i="50"/>
  <c r="S214" i="64" s="1"/>
  <c r="K214" i="50"/>
  <c r="AA213" i="50"/>
  <c r="S213" i="64" s="1"/>
  <c r="K213" i="50"/>
  <c r="AA212" i="50"/>
  <c r="S212" i="64" s="1"/>
  <c r="K212" i="50"/>
  <c r="AA211" i="50"/>
  <c r="S211" i="64" s="1"/>
  <c r="K211" i="50"/>
  <c r="AA210" i="50"/>
  <c r="S210" i="64" s="1"/>
  <c r="K210" i="50"/>
  <c r="AA209" i="50"/>
  <c r="S209" i="64" s="1"/>
  <c r="K209" i="50"/>
  <c r="AA208" i="50"/>
  <c r="S208" i="64" s="1"/>
  <c r="K208" i="50"/>
  <c r="A207" i="50"/>
  <c r="AA205" i="50"/>
  <c r="S205" i="64" s="1"/>
  <c r="K205" i="50"/>
  <c r="B205" i="50"/>
  <c r="AA204" i="50"/>
  <c r="S204" i="64" s="1"/>
  <c r="K204" i="50"/>
  <c r="B204" i="50"/>
  <c r="AA203" i="50"/>
  <c r="S203" i="64" s="1"/>
  <c r="K203" i="50"/>
  <c r="B203" i="50"/>
  <c r="AA202" i="50"/>
  <c r="S202" i="64" s="1"/>
  <c r="K202" i="50"/>
  <c r="B202" i="50"/>
  <c r="AA201" i="50"/>
  <c r="S201" i="64" s="1"/>
  <c r="K201" i="50"/>
  <c r="B201" i="50"/>
  <c r="AA200" i="50"/>
  <c r="S200" i="64" s="1"/>
  <c r="K200" i="50"/>
  <c r="B200" i="50"/>
  <c r="AA199" i="50"/>
  <c r="S199" i="64" s="1"/>
  <c r="K199" i="50"/>
  <c r="B199" i="50"/>
  <c r="A198" i="50"/>
  <c r="AA196" i="50"/>
  <c r="S196" i="64" s="1"/>
  <c r="K196" i="50"/>
  <c r="AA195" i="50"/>
  <c r="S195" i="64" s="1"/>
  <c r="K195" i="50"/>
  <c r="AA194" i="50"/>
  <c r="S194" i="64" s="1"/>
  <c r="K194" i="50"/>
  <c r="K193" i="50"/>
  <c r="AA191" i="50"/>
  <c r="S191" i="64" s="1"/>
  <c r="K191" i="50"/>
  <c r="AA190" i="50"/>
  <c r="S190" i="64" s="1"/>
  <c r="K190" i="50"/>
  <c r="AA189" i="50"/>
  <c r="S189" i="64" s="1"/>
  <c r="K189" i="50"/>
  <c r="B189" i="50"/>
  <c r="A188" i="50"/>
  <c r="AA186" i="50"/>
  <c r="S186" i="64" s="1"/>
  <c r="K186" i="50"/>
  <c r="B186" i="50"/>
  <c r="AA185" i="50"/>
  <c r="S185" i="64" s="1"/>
  <c r="K185" i="50"/>
  <c r="B185" i="50"/>
  <c r="AA184" i="50"/>
  <c r="S184" i="64" s="1"/>
  <c r="K184" i="50"/>
  <c r="B184" i="50"/>
  <c r="AA183" i="50"/>
  <c r="S183" i="64" s="1"/>
  <c r="K183" i="50"/>
  <c r="B183" i="50"/>
  <c r="AA182" i="50"/>
  <c r="S182" i="64" s="1"/>
  <c r="K182" i="50"/>
  <c r="B182" i="50"/>
  <c r="AA181" i="50"/>
  <c r="S181" i="64" s="1"/>
  <c r="K181" i="50"/>
  <c r="B181" i="50"/>
  <c r="AA180" i="50"/>
  <c r="S180" i="64" s="1"/>
  <c r="K180" i="50"/>
  <c r="B180" i="50"/>
  <c r="A179" i="50"/>
  <c r="AA177" i="50"/>
  <c r="S177" i="64" s="1"/>
  <c r="K177" i="50"/>
  <c r="B177" i="50"/>
  <c r="AA176" i="50"/>
  <c r="S176" i="64" s="1"/>
  <c r="K176" i="50"/>
  <c r="B176" i="50"/>
  <c r="AA175" i="50"/>
  <c r="S175" i="64" s="1"/>
  <c r="K175" i="50"/>
  <c r="B175" i="50"/>
  <c r="AA174" i="50"/>
  <c r="S174" i="64" s="1"/>
  <c r="K174" i="50"/>
  <c r="B174" i="50"/>
  <c r="AA173" i="50"/>
  <c r="S173" i="64" s="1"/>
  <c r="K173" i="50"/>
  <c r="B173" i="50"/>
  <c r="AA172" i="50"/>
  <c r="S172" i="64" s="1"/>
  <c r="K172" i="50"/>
  <c r="B172" i="50"/>
  <c r="AA171" i="50"/>
  <c r="S171" i="64" s="1"/>
  <c r="K171" i="50"/>
  <c r="B171" i="50"/>
  <c r="A170" i="50"/>
  <c r="AA168" i="50"/>
  <c r="S168" i="64" s="1"/>
  <c r="K168" i="50"/>
  <c r="B168" i="50"/>
  <c r="AA167" i="50"/>
  <c r="S167" i="64" s="1"/>
  <c r="K167" i="50"/>
  <c r="B167" i="50"/>
  <c r="AA166" i="50"/>
  <c r="S166" i="64" s="1"/>
  <c r="K166" i="50"/>
  <c r="B166" i="50"/>
  <c r="AA165" i="50"/>
  <c r="S165" i="64" s="1"/>
  <c r="K165" i="50"/>
  <c r="B165" i="50"/>
  <c r="AA164" i="50"/>
  <c r="S164" i="64" s="1"/>
  <c r="K164" i="50"/>
  <c r="B164" i="50"/>
  <c r="AA163" i="50"/>
  <c r="S163" i="64" s="1"/>
  <c r="K163" i="50"/>
  <c r="B163" i="50"/>
  <c r="AA162" i="50"/>
  <c r="S162" i="64" s="1"/>
  <c r="K162" i="50"/>
  <c r="B162" i="50"/>
  <c r="A161" i="50"/>
  <c r="AA159" i="50"/>
  <c r="S159" i="64" s="1"/>
  <c r="K159" i="50"/>
  <c r="B159" i="50"/>
  <c r="AA158" i="50"/>
  <c r="S158" i="64" s="1"/>
  <c r="K158" i="50"/>
  <c r="B158" i="50"/>
  <c r="AA157" i="50"/>
  <c r="S157" i="64" s="1"/>
  <c r="K157" i="50"/>
  <c r="B157" i="50"/>
  <c r="AA156" i="50"/>
  <c r="S156" i="64" s="1"/>
  <c r="K156" i="50"/>
  <c r="B156" i="50"/>
  <c r="AA155" i="50"/>
  <c r="S155" i="64" s="1"/>
  <c r="K155" i="50"/>
  <c r="B155" i="50"/>
  <c r="AA154" i="50"/>
  <c r="S154" i="64" s="1"/>
  <c r="K154" i="50"/>
  <c r="B154" i="50"/>
  <c r="AA153" i="50"/>
  <c r="S153" i="64" s="1"/>
  <c r="K153" i="50"/>
  <c r="B153" i="50"/>
  <c r="AA152" i="50"/>
  <c r="S152" i="64" s="1"/>
  <c r="K152" i="50"/>
  <c r="B152" i="50"/>
  <c r="AA151" i="50"/>
  <c r="S151" i="64" s="1"/>
  <c r="K151" i="50"/>
  <c r="B151" i="50"/>
  <c r="AA150" i="50"/>
  <c r="S150" i="64" s="1"/>
  <c r="K150" i="50"/>
  <c r="B150" i="50"/>
  <c r="A149" i="50"/>
  <c r="AA147" i="50"/>
  <c r="S147" i="64" s="1"/>
  <c r="K147" i="50"/>
  <c r="B147" i="50"/>
  <c r="AA146" i="50"/>
  <c r="S146" i="64" s="1"/>
  <c r="K146" i="50"/>
  <c r="B146" i="50"/>
  <c r="AA145" i="50"/>
  <c r="S145" i="64" s="1"/>
  <c r="K145" i="50"/>
  <c r="B145" i="50"/>
  <c r="AA144" i="50"/>
  <c r="S144" i="64" s="1"/>
  <c r="K144" i="50"/>
  <c r="B144" i="50"/>
  <c r="AA143" i="50"/>
  <c r="S143" i="64" s="1"/>
  <c r="K143" i="50"/>
  <c r="B143" i="50"/>
  <c r="AA142" i="50"/>
  <c r="S142" i="64" s="1"/>
  <c r="K142" i="50"/>
  <c r="B142" i="50"/>
  <c r="AA141" i="50"/>
  <c r="S141" i="64" s="1"/>
  <c r="K141" i="50"/>
  <c r="B141" i="50"/>
  <c r="AA140" i="50"/>
  <c r="S140" i="64" s="1"/>
  <c r="K140" i="50"/>
  <c r="B140" i="50"/>
  <c r="AA139" i="50"/>
  <c r="S139" i="64" s="1"/>
  <c r="K139" i="50"/>
  <c r="B139" i="50"/>
  <c r="AA138" i="50"/>
  <c r="S138" i="64" s="1"/>
  <c r="K138" i="50"/>
  <c r="B138" i="50"/>
  <c r="AA137" i="50"/>
  <c r="S137" i="64" s="1"/>
  <c r="K137" i="50"/>
  <c r="B137" i="50"/>
  <c r="A136" i="50"/>
  <c r="AA134" i="50"/>
  <c r="S134" i="64" s="1"/>
  <c r="K134" i="50"/>
  <c r="B134" i="50"/>
  <c r="AA133" i="50"/>
  <c r="S133" i="64" s="1"/>
  <c r="K133" i="50"/>
  <c r="B133" i="50"/>
  <c r="AA132" i="50"/>
  <c r="S132" i="64" s="1"/>
  <c r="K132" i="50"/>
  <c r="B132" i="50"/>
  <c r="AA131" i="50"/>
  <c r="S131" i="64" s="1"/>
  <c r="K131" i="50"/>
  <c r="B131" i="50"/>
  <c r="AA130" i="50"/>
  <c r="S130" i="64" s="1"/>
  <c r="K130" i="50"/>
  <c r="B130" i="50"/>
  <c r="A129" i="50"/>
  <c r="AA127" i="50"/>
  <c r="S127" i="64" s="1"/>
  <c r="K127" i="50"/>
  <c r="B127" i="50"/>
  <c r="AA126" i="50"/>
  <c r="S126" i="64" s="1"/>
  <c r="K126" i="50"/>
  <c r="B126" i="50"/>
  <c r="AA125" i="50"/>
  <c r="S125" i="64" s="1"/>
  <c r="K125" i="50"/>
  <c r="B125" i="50"/>
  <c r="AA124" i="50"/>
  <c r="S124" i="64" s="1"/>
  <c r="K124" i="50"/>
  <c r="B124" i="50"/>
  <c r="AA123" i="50"/>
  <c r="S123" i="64" s="1"/>
  <c r="K123" i="50"/>
  <c r="B123" i="50"/>
  <c r="AA122" i="50"/>
  <c r="S122" i="64" s="1"/>
  <c r="K122" i="50"/>
  <c r="B122" i="50"/>
  <c r="AA121" i="50"/>
  <c r="S121" i="64" s="1"/>
  <c r="K121" i="50"/>
  <c r="B121" i="50"/>
  <c r="AA120" i="50"/>
  <c r="S120" i="64" s="1"/>
  <c r="K120" i="50"/>
  <c r="B120" i="50"/>
  <c r="AA119" i="50"/>
  <c r="S119" i="64" s="1"/>
  <c r="K119" i="50"/>
  <c r="B119" i="50"/>
  <c r="AA118" i="50"/>
  <c r="S118" i="64" s="1"/>
  <c r="K118" i="50"/>
  <c r="AA117" i="50"/>
  <c r="S117" i="64" s="1"/>
  <c r="K117" i="50"/>
  <c r="A116" i="50"/>
  <c r="AA114" i="50"/>
  <c r="S114" i="64" s="1"/>
  <c r="K114" i="50"/>
  <c r="B114" i="50"/>
  <c r="AA113" i="50"/>
  <c r="S113" i="64" s="1"/>
  <c r="K113" i="50"/>
  <c r="B113" i="50"/>
  <c r="AA112" i="50"/>
  <c r="S112" i="64" s="1"/>
  <c r="K112" i="50"/>
  <c r="B112" i="50"/>
  <c r="AA111" i="50"/>
  <c r="S111" i="64" s="1"/>
  <c r="K111" i="50"/>
  <c r="B111" i="50"/>
  <c r="AA110" i="50"/>
  <c r="S110" i="64" s="1"/>
  <c r="K110" i="50"/>
  <c r="B110" i="50"/>
  <c r="AA109" i="50"/>
  <c r="S109" i="64" s="1"/>
  <c r="K109" i="50"/>
  <c r="B109" i="50"/>
  <c r="AA108" i="50"/>
  <c r="S108" i="64" s="1"/>
  <c r="K108" i="50"/>
  <c r="B108" i="50"/>
  <c r="AA107" i="50"/>
  <c r="S107" i="64" s="1"/>
  <c r="K107" i="50"/>
  <c r="B107" i="50"/>
  <c r="AA106" i="50"/>
  <c r="S106" i="64" s="1"/>
  <c r="K106" i="50"/>
  <c r="B106" i="50"/>
  <c r="AA105" i="50"/>
  <c r="S105" i="64" s="1"/>
  <c r="K105" i="50"/>
  <c r="B105" i="50"/>
  <c r="AA104" i="50"/>
  <c r="S104" i="64" s="1"/>
  <c r="K104" i="50"/>
  <c r="B104" i="50"/>
  <c r="A103" i="50"/>
  <c r="AA101" i="50"/>
  <c r="S101" i="64" s="1"/>
  <c r="K101" i="50"/>
  <c r="B101" i="50"/>
  <c r="AA100" i="50"/>
  <c r="S100" i="64" s="1"/>
  <c r="K100" i="50"/>
  <c r="B100" i="50"/>
  <c r="AA99" i="50"/>
  <c r="S99" i="64" s="1"/>
  <c r="K99" i="50"/>
  <c r="B99" i="50"/>
  <c r="AA98" i="50"/>
  <c r="S98" i="64" s="1"/>
  <c r="K98" i="50"/>
  <c r="B98" i="50"/>
  <c r="AA97" i="50"/>
  <c r="S97" i="64" s="1"/>
  <c r="K97" i="50"/>
  <c r="B97" i="50"/>
  <c r="AA96" i="50"/>
  <c r="S96" i="64" s="1"/>
  <c r="K96" i="50"/>
  <c r="B96" i="50"/>
  <c r="AA95" i="50"/>
  <c r="S95" i="64" s="1"/>
  <c r="K95" i="50"/>
  <c r="B95" i="50"/>
  <c r="AA94" i="50"/>
  <c r="S94" i="64" s="1"/>
  <c r="K94" i="50"/>
  <c r="B94" i="50"/>
  <c r="AA93" i="50"/>
  <c r="S93" i="64" s="1"/>
  <c r="K93" i="50"/>
  <c r="B93" i="50"/>
  <c r="AA92" i="50"/>
  <c r="S92" i="64" s="1"/>
  <c r="K92" i="50"/>
  <c r="B92" i="50"/>
  <c r="AA91" i="50"/>
  <c r="S91" i="64" s="1"/>
  <c r="K91" i="50"/>
  <c r="B91" i="50"/>
  <c r="A90" i="50"/>
  <c r="AA88" i="50"/>
  <c r="S88" i="64" s="1"/>
  <c r="K88" i="50"/>
  <c r="B88" i="50"/>
  <c r="AA87" i="50"/>
  <c r="S87" i="64" s="1"/>
  <c r="K87" i="50"/>
  <c r="B87" i="50"/>
  <c r="AA86" i="50"/>
  <c r="S86" i="64" s="1"/>
  <c r="K86" i="50"/>
  <c r="B86" i="50"/>
  <c r="AA85" i="50"/>
  <c r="S85" i="64" s="1"/>
  <c r="K85" i="50"/>
  <c r="B85" i="50"/>
  <c r="AA84" i="50"/>
  <c r="S84" i="64" s="1"/>
  <c r="K84" i="50"/>
  <c r="B84" i="50"/>
  <c r="AA83" i="50"/>
  <c r="S83" i="64" s="1"/>
  <c r="K83" i="50"/>
  <c r="B83" i="50"/>
  <c r="AA82" i="50"/>
  <c r="S82" i="64" s="1"/>
  <c r="K82" i="50"/>
  <c r="B82" i="50"/>
  <c r="AA81" i="50"/>
  <c r="S81" i="64" s="1"/>
  <c r="K81" i="50"/>
  <c r="B81" i="50"/>
  <c r="AA80" i="50"/>
  <c r="S80" i="64" s="1"/>
  <c r="K80" i="50"/>
  <c r="B80" i="50"/>
  <c r="AA79" i="50"/>
  <c r="S79" i="64" s="1"/>
  <c r="K79" i="50"/>
  <c r="B79" i="50"/>
  <c r="AA78" i="50"/>
  <c r="S78" i="64" s="1"/>
  <c r="K78" i="50"/>
  <c r="B78" i="50"/>
  <c r="AA77" i="50"/>
  <c r="S77" i="64" s="1"/>
  <c r="K77" i="50"/>
  <c r="B77" i="50"/>
  <c r="AA76" i="50"/>
  <c r="S76" i="64" s="1"/>
  <c r="K76" i="50"/>
  <c r="B76" i="50"/>
  <c r="AA75" i="50"/>
  <c r="S75" i="64" s="1"/>
  <c r="K75" i="50"/>
  <c r="B75" i="50"/>
  <c r="AA74" i="50"/>
  <c r="S74" i="64" s="1"/>
  <c r="K74" i="50"/>
  <c r="B74" i="50"/>
  <c r="AA73" i="50"/>
  <c r="S73" i="64" s="1"/>
  <c r="K73" i="50"/>
  <c r="B73" i="50"/>
  <c r="AA72" i="50"/>
  <c r="S72" i="64" s="1"/>
  <c r="K72" i="50"/>
  <c r="B72" i="50"/>
  <c r="AA71" i="50"/>
  <c r="S71" i="64" s="1"/>
  <c r="K71" i="50"/>
  <c r="B71" i="50"/>
  <c r="AA70" i="50"/>
  <c r="S70" i="64" s="1"/>
  <c r="K70" i="50"/>
  <c r="B70" i="50"/>
  <c r="AA69" i="50"/>
  <c r="S69" i="64" s="1"/>
  <c r="K69" i="50"/>
  <c r="B69" i="50"/>
  <c r="AA68" i="50"/>
  <c r="S68" i="64" s="1"/>
  <c r="K68" i="50"/>
  <c r="B68" i="50"/>
  <c r="AA67" i="50"/>
  <c r="S67" i="64" s="1"/>
  <c r="K67" i="50"/>
  <c r="B67" i="50"/>
  <c r="AA66" i="50"/>
  <c r="S66" i="64" s="1"/>
  <c r="K66" i="50"/>
  <c r="B66" i="50"/>
  <c r="AA65" i="50"/>
  <c r="S65" i="64" s="1"/>
  <c r="K65" i="50"/>
  <c r="B65" i="50"/>
  <c r="AA64" i="50"/>
  <c r="S64" i="64" s="1"/>
  <c r="K64" i="50"/>
  <c r="B64" i="50"/>
  <c r="AA63" i="50"/>
  <c r="S63" i="64" s="1"/>
  <c r="K63" i="50"/>
  <c r="B63" i="50"/>
  <c r="AA62" i="50"/>
  <c r="S62" i="64" s="1"/>
  <c r="K62" i="50"/>
  <c r="B62" i="50"/>
  <c r="AA61" i="50"/>
  <c r="S61" i="64" s="1"/>
  <c r="K61" i="50"/>
  <c r="B61" i="50"/>
  <c r="AA60" i="50"/>
  <c r="S60" i="64" s="1"/>
  <c r="K60" i="50"/>
  <c r="B60" i="50"/>
  <c r="AA59" i="50"/>
  <c r="S59" i="64" s="1"/>
  <c r="K59" i="50"/>
  <c r="B59" i="50"/>
  <c r="AA58" i="50"/>
  <c r="S58" i="64" s="1"/>
  <c r="K58" i="50"/>
  <c r="B58" i="50"/>
  <c r="AA57" i="50"/>
  <c r="S57" i="64" s="1"/>
  <c r="K57" i="50"/>
  <c r="B57" i="50"/>
  <c r="A56" i="50"/>
  <c r="AA54" i="50"/>
  <c r="S54" i="64" s="1"/>
  <c r="K54" i="50"/>
  <c r="B54" i="50"/>
  <c r="AA53" i="50"/>
  <c r="S53" i="64" s="1"/>
  <c r="K53" i="50"/>
  <c r="B53" i="50"/>
  <c r="AA52" i="50"/>
  <c r="S52" i="64" s="1"/>
  <c r="K52" i="50"/>
  <c r="B52" i="50"/>
  <c r="AA51" i="50"/>
  <c r="S51" i="64" s="1"/>
  <c r="K51" i="50"/>
  <c r="B51" i="50"/>
  <c r="AA50" i="50"/>
  <c r="S50" i="64" s="1"/>
  <c r="K50" i="50"/>
  <c r="B50" i="50"/>
  <c r="AA49" i="50"/>
  <c r="S49" i="64" s="1"/>
  <c r="K49" i="50"/>
  <c r="B49" i="50"/>
  <c r="AA48" i="50"/>
  <c r="S48" i="64" s="1"/>
  <c r="K48" i="50"/>
  <c r="B48" i="50"/>
  <c r="AA47" i="50"/>
  <c r="S47" i="64" s="1"/>
  <c r="K47" i="50"/>
  <c r="B47" i="50"/>
  <c r="AA46" i="50"/>
  <c r="S46" i="64" s="1"/>
  <c r="K46" i="50"/>
  <c r="B46" i="50"/>
  <c r="AA45" i="50"/>
  <c r="S45" i="64" s="1"/>
  <c r="K45" i="50"/>
  <c r="B45" i="50"/>
  <c r="AA44" i="50"/>
  <c r="S44" i="64" s="1"/>
  <c r="K44" i="50"/>
  <c r="B44" i="50"/>
  <c r="AA43" i="50"/>
  <c r="S43" i="64" s="1"/>
  <c r="K43" i="50"/>
  <c r="B43" i="50"/>
  <c r="AA42" i="50"/>
  <c r="S42" i="64" s="1"/>
  <c r="K42" i="50"/>
  <c r="A41" i="50"/>
  <c r="AA39" i="50"/>
  <c r="S39" i="64" s="1"/>
  <c r="K39" i="50"/>
  <c r="B39" i="50"/>
  <c r="AA38" i="50"/>
  <c r="S38" i="64" s="1"/>
  <c r="K38" i="50"/>
  <c r="B38" i="50"/>
  <c r="AA37" i="50"/>
  <c r="S37" i="64" s="1"/>
  <c r="K37" i="50"/>
  <c r="B37" i="50"/>
  <c r="AA36" i="50"/>
  <c r="S36" i="64" s="1"/>
  <c r="K36" i="50"/>
  <c r="B36" i="50"/>
  <c r="AA35" i="50"/>
  <c r="S35" i="64" s="1"/>
  <c r="K35" i="50"/>
  <c r="B35" i="50"/>
  <c r="AA34" i="50"/>
  <c r="S34" i="64" s="1"/>
  <c r="K34" i="50"/>
  <c r="B34" i="50"/>
  <c r="AA33" i="50"/>
  <c r="S33" i="64" s="1"/>
  <c r="K33" i="50"/>
  <c r="B33" i="50"/>
  <c r="AA32" i="50"/>
  <c r="S32" i="64" s="1"/>
  <c r="K32" i="50"/>
  <c r="B32" i="50"/>
  <c r="AA31" i="50"/>
  <c r="S31" i="64" s="1"/>
  <c r="K31" i="50"/>
  <c r="B31" i="50"/>
  <c r="AA30" i="50"/>
  <c r="S30" i="64" s="1"/>
  <c r="K30" i="50"/>
  <c r="B30" i="50"/>
  <c r="AA29" i="50"/>
  <c r="S29" i="64" s="1"/>
  <c r="K29" i="50"/>
  <c r="B29" i="50"/>
  <c r="AA28" i="50"/>
  <c r="S28" i="64" s="1"/>
  <c r="K28" i="50"/>
  <c r="B28" i="50"/>
  <c r="AA27" i="50"/>
  <c r="S27" i="64" s="1"/>
  <c r="K27" i="50"/>
  <c r="B27" i="50"/>
  <c r="AA26" i="50"/>
  <c r="S26" i="64" s="1"/>
  <c r="K26" i="50"/>
  <c r="B26" i="50"/>
  <c r="A25" i="50"/>
  <c r="AA23" i="50"/>
  <c r="S23" i="64" s="1"/>
  <c r="K23" i="50"/>
  <c r="B23" i="50"/>
  <c r="AA22" i="50"/>
  <c r="S22" i="64" s="1"/>
  <c r="K22" i="50"/>
  <c r="B22" i="50"/>
  <c r="AA21" i="50"/>
  <c r="S21" i="64" s="1"/>
  <c r="K21" i="50"/>
  <c r="B21" i="50"/>
  <c r="AA20" i="50"/>
  <c r="S20" i="64" s="1"/>
  <c r="K20" i="50"/>
  <c r="B20" i="50"/>
  <c r="AA19" i="50"/>
  <c r="S19" i="64" s="1"/>
  <c r="K19" i="50"/>
  <c r="B19" i="50"/>
  <c r="AA18" i="50"/>
  <c r="S18" i="64" s="1"/>
  <c r="K18" i="50"/>
  <c r="B18" i="50"/>
  <c r="AA17" i="50"/>
  <c r="S17" i="64" s="1"/>
  <c r="K17" i="50"/>
  <c r="B17" i="50"/>
  <c r="AA16" i="50"/>
  <c r="S16" i="64" s="1"/>
  <c r="K16" i="50"/>
  <c r="B16" i="50"/>
  <c r="AA15" i="50"/>
  <c r="S15" i="64" s="1"/>
  <c r="K15" i="50"/>
  <c r="B15" i="50"/>
  <c r="AA14" i="50"/>
  <c r="S14" i="64" s="1"/>
  <c r="K14" i="50"/>
  <c r="B14" i="50"/>
  <c r="AA13" i="50"/>
  <c r="S13" i="64" s="1"/>
  <c r="K13" i="50"/>
  <c r="B13" i="50"/>
  <c r="AA12" i="50"/>
  <c r="S12" i="64" s="1"/>
  <c r="K12" i="50"/>
  <c r="B12" i="50"/>
  <c r="AA11" i="50"/>
  <c r="S11" i="64" s="1"/>
  <c r="K11" i="50"/>
  <c r="B11" i="50"/>
  <c r="AA10" i="50"/>
  <c r="S10" i="64" s="1"/>
  <c r="K10" i="50"/>
  <c r="B10" i="50"/>
  <c r="AA9" i="50"/>
  <c r="S9" i="64" s="1"/>
  <c r="K9" i="50"/>
  <c r="B9" i="50"/>
  <c r="A8" i="50"/>
  <c r="AA223" i="49"/>
  <c r="T223" i="64" s="1"/>
  <c r="K223" i="49"/>
  <c r="AA222" i="49"/>
  <c r="T222" i="64" s="1"/>
  <c r="K222" i="49"/>
  <c r="AA221" i="49"/>
  <c r="T221" i="64" s="1"/>
  <c r="K221" i="49"/>
  <c r="AA220" i="49"/>
  <c r="T220" i="64" s="1"/>
  <c r="K220" i="49"/>
  <c r="AA219" i="49"/>
  <c r="T219" i="64" s="1"/>
  <c r="K219" i="49"/>
  <c r="AA218" i="49"/>
  <c r="T218" i="64" s="1"/>
  <c r="K218" i="49"/>
  <c r="AA217" i="49"/>
  <c r="T217" i="64" s="1"/>
  <c r="K217" i="49"/>
  <c r="AA216" i="49"/>
  <c r="T216" i="64" s="1"/>
  <c r="K216" i="49"/>
  <c r="AA215" i="49"/>
  <c r="T215" i="64" s="1"/>
  <c r="K215" i="49"/>
  <c r="AA214" i="49"/>
  <c r="T214" i="64" s="1"/>
  <c r="K214" i="49"/>
  <c r="AA213" i="49"/>
  <c r="T213" i="64" s="1"/>
  <c r="K213" i="49"/>
  <c r="AA212" i="49"/>
  <c r="T212" i="64" s="1"/>
  <c r="K212" i="49"/>
  <c r="AA211" i="49"/>
  <c r="T211" i="64" s="1"/>
  <c r="K211" i="49"/>
  <c r="AA210" i="49"/>
  <c r="T210" i="64" s="1"/>
  <c r="K210" i="49"/>
  <c r="AA209" i="49"/>
  <c r="T209" i="64" s="1"/>
  <c r="K209" i="49"/>
  <c r="AA208" i="49"/>
  <c r="T208" i="64" s="1"/>
  <c r="K208" i="49"/>
  <c r="A207" i="49"/>
  <c r="AA205" i="49"/>
  <c r="T205" i="64" s="1"/>
  <c r="K205" i="49"/>
  <c r="B205" i="49"/>
  <c r="AA204" i="49"/>
  <c r="T204" i="64" s="1"/>
  <c r="K204" i="49"/>
  <c r="B204" i="49"/>
  <c r="AA203" i="49"/>
  <c r="T203" i="64" s="1"/>
  <c r="K203" i="49"/>
  <c r="B203" i="49"/>
  <c r="AA202" i="49"/>
  <c r="T202" i="64" s="1"/>
  <c r="K202" i="49"/>
  <c r="B202" i="49"/>
  <c r="AA201" i="49"/>
  <c r="T201" i="64" s="1"/>
  <c r="K201" i="49"/>
  <c r="B201" i="49"/>
  <c r="AA200" i="49"/>
  <c r="T200" i="64" s="1"/>
  <c r="K200" i="49"/>
  <c r="B200" i="49"/>
  <c r="AA199" i="49"/>
  <c r="T199" i="64" s="1"/>
  <c r="K199" i="49"/>
  <c r="B199" i="49"/>
  <c r="A198" i="49"/>
  <c r="AA196" i="49"/>
  <c r="T196" i="64" s="1"/>
  <c r="K196" i="49"/>
  <c r="AA195" i="49"/>
  <c r="T195" i="64" s="1"/>
  <c r="K195" i="49"/>
  <c r="AA194" i="49"/>
  <c r="T194" i="64" s="1"/>
  <c r="K194" i="49"/>
  <c r="K193" i="49"/>
  <c r="AA191" i="49"/>
  <c r="T191" i="64" s="1"/>
  <c r="K191" i="49"/>
  <c r="AA190" i="49"/>
  <c r="T190" i="64" s="1"/>
  <c r="K190" i="49"/>
  <c r="AA189" i="49"/>
  <c r="T189" i="64" s="1"/>
  <c r="K189" i="49"/>
  <c r="B189" i="49"/>
  <c r="A188" i="49"/>
  <c r="AA186" i="49"/>
  <c r="T186" i="64" s="1"/>
  <c r="K186" i="49"/>
  <c r="B186" i="49"/>
  <c r="AA185" i="49"/>
  <c r="T185" i="64" s="1"/>
  <c r="K185" i="49"/>
  <c r="B185" i="49"/>
  <c r="AA184" i="49"/>
  <c r="T184" i="64" s="1"/>
  <c r="K184" i="49"/>
  <c r="B184" i="49"/>
  <c r="AA183" i="49"/>
  <c r="T183" i="64" s="1"/>
  <c r="K183" i="49"/>
  <c r="B183" i="49"/>
  <c r="AA182" i="49"/>
  <c r="T182" i="64" s="1"/>
  <c r="K182" i="49"/>
  <c r="B182" i="49"/>
  <c r="AA181" i="49"/>
  <c r="T181" i="64" s="1"/>
  <c r="K181" i="49"/>
  <c r="B181" i="49"/>
  <c r="AA180" i="49"/>
  <c r="T180" i="64" s="1"/>
  <c r="K180" i="49"/>
  <c r="B180" i="49"/>
  <c r="A179" i="49"/>
  <c r="AA177" i="49"/>
  <c r="T177" i="64" s="1"/>
  <c r="K177" i="49"/>
  <c r="B177" i="49"/>
  <c r="AA176" i="49"/>
  <c r="T176" i="64" s="1"/>
  <c r="K176" i="49"/>
  <c r="B176" i="49"/>
  <c r="AA175" i="49"/>
  <c r="T175" i="64" s="1"/>
  <c r="K175" i="49"/>
  <c r="B175" i="49"/>
  <c r="AA174" i="49"/>
  <c r="T174" i="64" s="1"/>
  <c r="K174" i="49"/>
  <c r="B174" i="49"/>
  <c r="AA173" i="49"/>
  <c r="T173" i="64" s="1"/>
  <c r="K173" i="49"/>
  <c r="B173" i="49"/>
  <c r="AA172" i="49"/>
  <c r="T172" i="64" s="1"/>
  <c r="K172" i="49"/>
  <c r="B172" i="49"/>
  <c r="AA171" i="49"/>
  <c r="T171" i="64" s="1"/>
  <c r="K171" i="49"/>
  <c r="B171" i="49"/>
  <c r="A170" i="49"/>
  <c r="AA168" i="49"/>
  <c r="T168" i="64" s="1"/>
  <c r="K168" i="49"/>
  <c r="B168" i="49"/>
  <c r="AA167" i="49"/>
  <c r="T167" i="64" s="1"/>
  <c r="K167" i="49"/>
  <c r="B167" i="49"/>
  <c r="AA166" i="49"/>
  <c r="T166" i="64" s="1"/>
  <c r="K166" i="49"/>
  <c r="B166" i="49"/>
  <c r="AA165" i="49"/>
  <c r="T165" i="64" s="1"/>
  <c r="K165" i="49"/>
  <c r="B165" i="49"/>
  <c r="AA164" i="49"/>
  <c r="T164" i="64" s="1"/>
  <c r="K164" i="49"/>
  <c r="B164" i="49"/>
  <c r="AA163" i="49"/>
  <c r="T163" i="64" s="1"/>
  <c r="K163" i="49"/>
  <c r="B163" i="49"/>
  <c r="AA162" i="49"/>
  <c r="T162" i="64" s="1"/>
  <c r="K162" i="49"/>
  <c r="B162" i="49"/>
  <c r="A161" i="49"/>
  <c r="AA159" i="49"/>
  <c r="T159" i="64" s="1"/>
  <c r="K159" i="49"/>
  <c r="B159" i="49"/>
  <c r="AA158" i="49"/>
  <c r="T158" i="64" s="1"/>
  <c r="K158" i="49"/>
  <c r="B158" i="49"/>
  <c r="AA157" i="49"/>
  <c r="T157" i="64" s="1"/>
  <c r="K157" i="49"/>
  <c r="B157" i="49"/>
  <c r="AA156" i="49"/>
  <c r="T156" i="64" s="1"/>
  <c r="K156" i="49"/>
  <c r="B156" i="49"/>
  <c r="AA155" i="49"/>
  <c r="T155" i="64" s="1"/>
  <c r="K155" i="49"/>
  <c r="B155" i="49"/>
  <c r="AA154" i="49"/>
  <c r="T154" i="64" s="1"/>
  <c r="K154" i="49"/>
  <c r="B154" i="49"/>
  <c r="AA153" i="49"/>
  <c r="T153" i="64" s="1"/>
  <c r="K153" i="49"/>
  <c r="B153" i="49"/>
  <c r="AA152" i="49"/>
  <c r="T152" i="64" s="1"/>
  <c r="K152" i="49"/>
  <c r="B152" i="49"/>
  <c r="AA151" i="49"/>
  <c r="T151" i="64" s="1"/>
  <c r="K151" i="49"/>
  <c r="B151" i="49"/>
  <c r="AA150" i="49"/>
  <c r="T150" i="64" s="1"/>
  <c r="K150" i="49"/>
  <c r="B150" i="49"/>
  <c r="A149" i="49"/>
  <c r="AA147" i="49"/>
  <c r="T147" i="64" s="1"/>
  <c r="K147" i="49"/>
  <c r="B147" i="49"/>
  <c r="AA146" i="49"/>
  <c r="T146" i="64" s="1"/>
  <c r="K146" i="49"/>
  <c r="B146" i="49"/>
  <c r="AA145" i="49"/>
  <c r="T145" i="64" s="1"/>
  <c r="K145" i="49"/>
  <c r="B145" i="49"/>
  <c r="AA144" i="49"/>
  <c r="T144" i="64" s="1"/>
  <c r="K144" i="49"/>
  <c r="B144" i="49"/>
  <c r="AA143" i="49"/>
  <c r="T143" i="64" s="1"/>
  <c r="K143" i="49"/>
  <c r="B143" i="49"/>
  <c r="AA142" i="49"/>
  <c r="T142" i="64" s="1"/>
  <c r="K142" i="49"/>
  <c r="B142" i="49"/>
  <c r="AA141" i="49"/>
  <c r="T141" i="64" s="1"/>
  <c r="K141" i="49"/>
  <c r="B141" i="49"/>
  <c r="AA140" i="49"/>
  <c r="T140" i="64" s="1"/>
  <c r="K140" i="49"/>
  <c r="B140" i="49"/>
  <c r="AA139" i="49"/>
  <c r="T139" i="64" s="1"/>
  <c r="K139" i="49"/>
  <c r="B139" i="49"/>
  <c r="AA138" i="49"/>
  <c r="T138" i="64" s="1"/>
  <c r="K138" i="49"/>
  <c r="B138" i="49"/>
  <c r="AA137" i="49"/>
  <c r="T137" i="64" s="1"/>
  <c r="K137" i="49"/>
  <c r="B137" i="49"/>
  <c r="A136" i="49"/>
  <c r="AA134" i="49"/>
  <c r="T134" i="64" s="1"/>
  <c r="K134" i="49"/>
  <c r="B134" i="49"/>
  <c r="AA133" i="49"/>
  <c r="T133" i="64" s="1"/>
  <c r="K133" i="49"/>
  <c r="B133" i="49"/>
  <c r="AA132" i="49"/>
  <c r="T132" i="64" s="1"/>
  <c r="K132" i="49"/>
  <c r="B132" i="49"/>
  <c r="AA131" i="49"/>
  <c r="T131" i="64" s="1"/>
  <c r="K131" i="49"/>
  <c r="B131" i="49"/>
  <c r="AA130" i="49"/>
  <c r="T130" i="64" s="1"/>
  <c r="K130" i="49"/>
  <c r="B130" i="49"/>
  <c r="A129" i="49"/>
  <c r="AA127" i="49"/>
  <c r="T127" i="64" s="1"/>
  <c r="K127" i="49"/>
  <c r="B127" i="49"/>
  <c r="AA126" i="49"/>
  <c r="T126" i="64" s="1"/>
  <c r="K126" i="49"/>
  <c r="B126" i="49"/>
  <c r="AA125" i="49"/>
  <c r="T125" i="64" s="1"/>
  <c r="K125" i="49"/>
  <c r="B125" i="49"/>
  <c r="AA124" i="49"/>
  <c r="T124" i="64" s="1"/>
  <c r="K124" i="49"/>
  <c r="B124" i="49"/>
  <c r="AA123" i="49"/>
  <c r="T123" i="64" s="1"/>
  <c r="K123" i="49"/>
  <c r="B123" i="49"/>
  <c r="AA122" i="49"/>
  <c r="T122" i="64" s="1"/>
  <c r="K122" i="49"/>
  <c r="B122" i="49"/>
  <c r="AA121" i="49"/>
  <c r="T121" i="64" s="1"/>
  <c r="K121" i="49"/>
  <c r="B121" i="49"/>
  <c r="AA120" i="49"/>
  <c r="T120" i="64" s="1"/>
  <c r="K120" i="49"/>
  <c r="B120" i="49"/>
  <c r="AA119" i="49"/>
  <c r="T119" i="64" s="1"/>
  <c r="K119" i="49"/>
  <c r="B119" i="49"/>
  <c r="AA118" i="49"/>
  <c r="T118" i="64" s="1"/>
  <c r="K118" i="49"/>
  <c r="AA117" i="49"/>
  <c r="T117" i="64" s="1"/>
  <c r="K117" i="49"/>
  <c r="A116" i="49"/>
  <c r="AA114" i="49"/>
  <c r="T114" i="64" s="1"/>
  <c r="K114" i="49"/>
  <c r="B114" i="49"/>
  <c r="AA113" i="49"/>
  <c r="T113" i="64" s="1"/>
  <c r="K113" i="49"/>
  <c r="B113" i="49"/>
  <c r="AA112" i="49"/>
  <c r="T112" i="64" s="1"/>
  <c r="K112" i="49"/>
  <c r="B112" i="49"/>
  <c r="AA111" i="49"/>
  <c r="T111" i="64" s="1"/>
  <c r="K111" i="49"/>
  <c r="B111" i="49"/>
  <c r="AA110" i="49"/>
  <c r="T110" i="64" s="1"/>
  <c r="K110" i="49"/>
  <c r="B110" i="49"/>
  <c r="AA109" i="49"/>
  <c r="T109" i="64" s="1"/>
  <c r="K109" i="49"/>
  <c r="B109" i="49"/>
  <c r="AA108" i="49"/>
  <c r="T108" i="64" s="1"/>
  <c r="K108" i="49"/>
  <c r="B108" i="49"/>
  <c r="AA107" i="49"/>
  <c r="T107" i="64" s="1"/>
  <c r="K107" i="49"/>
  <c r="B107" i="49"/>
  <c r="AA106" i="49"/>
  <c r="T106" i="64" s="1"/>
  <c r="K106" i="49"/>
  <c r="B106" i="49"/>
  <c r="AA105" i="49"/>
  <c r="T105" i="64" s="1"/>
  <c r="K105" i="49"/>
  <c r="B105" i="49"/>
  <c r="AA104" i="49"/>
  <c r="T104" i="64" s="1"/>
  <c r="K104" i="49"/>
  <c r="B104" i="49"/>
  <c r="A103" i="49"/>
  <c r="AA101" i="49"/>
  <c r="T101" i="64" s="1"/>
  <c r="K101" i="49"/>
  <c r="B101" i="49"/>
  <c r="AA100" i="49"/>
  <c r="T100" i="64" s="1"/>
  <c r="K100" i="49"/>
  <c r="B100" i="49"/>
  <c r="AA99" i="49"/>
  <c r="T99" i="64" s="1"/>
  <c r="K99" i="49"/>
  <c r="B99" i="49"/>
  <c r="AA98" i="49"/>
  <c r="T98" i="64" s="1"/>
  <c r="K98" i="49"/>
  <c r="B98" i="49"/>
  <c r="AA97" i="49"/>
  <c r="T97" i="64" s="1"/>
  <c r="K97" i="49"/>
  <c r="B97" i="49"/>
  <c r="AA96" i="49"/>
  <c r="T96" i="64" s="1"/>
  <c r="K96" i="49"/>
  <c r="B96" i="49"/>
  <c r="AA95" i="49"/>
  <c r="T95" i="64" s="1"/>
  <c r="K95" i="49"/>
  <c r="B95" i="49"/>
  <c r="AA94" i="49"/>
  <c r="T94" i="64" s="1"/>
  <c r="K94" i="49"/>
  <c r="B94" i="49"/>
  <c r="AA93" i="49"/>
  <c r="T93" i="64" s="1"/>
  <c r="K93" i="49"/>
  <c r="B93" i="49"/>
  <c r="AA92" i="49"/>
  <c r="T92" i="64" s="1"/>
  <c r="K92" i="49"/>
  <c r="B92" i="49"/>
  <c r="AA91" i="49"/>
  <c r="T91" i="64" s="1"/>
  <c r="K91" i="49"/>
  <c r="B91" i="49"/>
  <c r="A90" i="49"/>
  <c r="AA88" i="49"/>
  <c r="T88" i="64" s="1"/>
  <c r="K88" i="49"/>
  <c r="B88" i="49"/>
  <c r="AA87" i="49"/>
  <c r="T87" i="64" s="1"/>
  <c r="K87" i="49"/>
  <c r="B87" i="49"/>
  <c r="AA86" i="49"/>
  <c r="T86" i="64" s="1"/>
  <c r="K86" i="49"/>
  <c r="B86" i="49"/>
  <c r="AA85" i="49"/>
  <c r="T85" i="64" s="1"/>
  <c r="K85" i="49"/>
  <c r="B85" i="49"/>
  <c r="AA84" i="49"/>
  <c r="T84" i="64" s="1"/>
  <c r="K84" i="49"/>
  <c r="B84" i="49"/>
  <c r="AA83" i="49"/>
  <c r="T83" i="64" s="1"/>
  <c r="K83" i="49"/>
  <c r="B83" i="49"/>
  <c r="AA82" i="49"/>
  <c r="T82" i="64" s="1"/>
  <c r="K82" i="49"/>
  <c r="B82" i="49"/>
  <c r="AA81" i="49"/>
  <c r="T81" i="64" s="1"/>
  <c r="K81" i="49"/>
  <c r="B81" i="49"/>
  <c r="AA80" i="49"/>
  <c r="T80" i="64" s="1"/>
  <c r="K80" i="49"/>
  <c r="B80" i="49"/>
  <c r="AA79" i="49"/>
  <c r="T79" i="64" s="1"/>
  <c r="K79" i="49"/>
  <c r="B79" i="49"/>
  <c r="AA78" i="49"/>
  <c r="T78" i="64" s="1"/>
  <c r="K78" i="49"/>
  <c r="B78" i="49"/>
  <c r="AA77" i="49"/>
  <c r="T77" i="64" s="1"/>
  <c r="K77" i="49"/>
  <c r="B77" i="49"/>
  <c r="AA76" i="49"/>
  <c r="T76" i="64" s="1"/>
  <c r="K76" i="49"/>
  <c r="B76" i="49"/>
  <c r="AA75" i="49"/>
  <c r="T75" i="64" s="1"/>
  <c r="K75" i="49"/>
  <c r="B75" i="49"/>
  <c r="AA74" i="49"/>
  <c r="T74" i="64" s="1"/>
  <c r="K74" i="49"/>
  <c r="B74" i="49"/>
  <c r="AA73" i="49"/>
  <c r="T73" i="64" s="1"/>
  <c r="K73" i="49"/>
  <c r="B73" i="49"/>
  <c r="AA72" i="49"/>
  <c r="T72" i="64" s="1"/>
  <c r="K72" i="49"/>
  <c r="B72" i="49"/>
  <c r="AA71" i="49"/>
  <c r="T71" i="64" s="1"/>
  <c r="K71" i="49"/>
  <c r="B71" i="49"/>
  <c r="AA70" i="49"/>
  <c r="T70" i="64" s="1"/>
  <c r="K70" i="49"/>
  <c r="B70" i="49"/>
  <c r="AA69" i="49"/>
  <c r="T69" i="64" s="1"/>
  <c r="K69" i="49"/>
  <c r="B69" i="49"/>
  <c r="AA68" i="49"/>
  <c r="T68" i="64" s="1"/>
  <c r="K68" i="49"/>
  <c r="B68" i="49"/>
  <c r="AA67" i="49"/>
  <c r="T67" i="64" s="1"/>
  <c r="K67" i="49"/>
  <c r="B67" i="49"/>
  <c r="AA66" i="49"/>
  <c r="T66" i="64" s="1"/>
  <c r="K66" i="49"/>
  <c r="B66" i="49"/>
  <c r="AA65" i="49"/>
  <c r="T65" i="64" s="1"/>
  <c r="K65" i="49"/>
  <c r="B65" i="49"/>
  <c r="AA64" i="49"/>
  <c r="T64" i="64" s="1"/>
  <c r="K64" i="49"/>
  <c r="B64" i="49"/>
  <c r="AA63" i="49"/>
  <c r="T63" i="64" s="1"/>
  <c r="K63" i="49"/>
  <c r="B63" i="49"/>
  <c r="AA62" i="49"/>
  <c r="T62" i="64" s="1"/>
  <c r="K62" i="49"/>
  <c r="B62" i="49"/>
  <c r="AA61" i="49"/>
  <c r="T61" i="64" s="1"/>
  <c r="K61" i="49"/>
  <c r="B61" i="49"/>
  <c r="AA60" i="49"/>
  <c r="T60" i="64" s="1"/>
  <c r="K60" i="49"/>
  <c r="B60" i="49"/>
  <c r="AA59" i="49"/>
  <c r="T59" i="64" s="1"/>
  <c r="K59" i="49"/>
  <c r="B59" i="49"/>
  <c r="AA58" i="49"/>
  <c r="T58" i="64" s="1"/>
  <c r="K58" i="49"/>
  <c r="B58" i="49"/>
  <c r="AA57" i="49"/>
  <c r="T57" i="64" s="1"/>
  <c r="K57" i="49"/>
  <c r="B57" i="49"/>
  <c r="A56" i="49"/>
  <c r="AA54" i="49"/>
  <c r="T54" i="64" s="1"/>
  <c r="K54" i="49"/>
  <c r="B54" i="49"/>
  <c r="AA53" i="49"/>
  <c r="T53" i="64" s="1"/>
  <c r="K53" i="49"/>
  <c r="B53" i="49"/>
  <c r="AA52" i="49"/>
  <c r="T52" i="64" s="1"/>
  <c r="K52" i="49"/>
  <c r="B52" i="49"/>
  <c r="AA51" i="49"/>
  <c r="T51" i="64" s="1"/>
  <c r="K51" i="49"/>
  <c r="B51" i="49"/>
  <c r="AA50" i="49"/>
  <c r="T50" i="64" s="1"/>
  <c r="K50" i="49"/>
  <c r="B50" i="49"/>
  <c r="AA49" i="49"/>
  <c r="T49" i="64" s="1"/>
  <c r="K49" i="49"/>
  <c r="B49" i="49"/>
  <c r="AA48" i="49"/>
  <c r="T48" i="64" s="1"/>
  <c r="K48" i="49"/>
  <c r="B48" i="49"/>
  <c r="AA47" i="49"/>
  <c r="T47" i="64" s="1"/>
  <c r="K47" i="49"/>
  <c r="B47" i="49"/>
  <c r="AA46" i="49"/>
  <c r="T46" i="64" s="1"/>
  <c r="K46" i="49"/>
  <c r="B46" i="49"/>
  <c r="AA45" i="49"/>
  <c r="T45" i="64" s="1"/>
  <c r="K45" i="49"/>
  <c r="B45" i="49"/>
  <c r="AA44" i="49"/>
  <c r="T44" i="64" s="1"/>
  <c r="K44" i="49"/>
  <c r="B44" i="49"/>
  <c r="AA43" i="49"/>
  <c r="T43" i="64" s="1"/>
  <c r="K43" i="49"/>
  <c r="B43" i="49"/>
  <c r="AA42" i="49"/>
  <c r="T42" i="64" s="1"/>
  <c r="K42" i="49"/>
  <c r="B42" i="49"/>
  <c r="A41" i="49"/>
  <c r="AA39" i="49"/>
  <c r="T39" i="64" s="1"/>
  <c r="K39" i="49"/>
  <c r="B39" i="49"/>
  <c r="AA38" i="49"/>
  <c r="T38" i="64" s="1"/>
  <c r="K38" i="49"/>
  <c r="B38" i="49"/>
  <c r="AA37" i="49"/>
  <c r="T37" i="64" s="1"/>
  <c r="K37" i="49"/>
  <c r="B37" i="49"/>
  <c r="AA36" i="49"/>
  <c r="T36" i="64" s="1"/>
  <c r="K36" i="49"/>
  <c r="B36" i="49"/>
  <c r="AA35" i="49"/>
  <c r="T35" i="64" s="1"/>
  <c r="K35" i="49"/>
  <c r="B35" i="49"/>
  <c r="AA34" i="49"/>
  <c r="T34" i="64" s="1"/>
  <c r="K34" i="49"/>
  <c r="B34" i="49"/>
  <c r="AA33" i="49"/>
  <c r="T33" i="64" s="1"/>
  <c r="K33" i="49"/>
  <c r="B33" i="49"/>
  <c r="AA32" i="49"/>
  <c r="T32" i="64" s="1"/>
  <c r="K32" i="49"/>
  <c r="B32" i="49"/>
  <c r="AA31" i="49"/>
  <c r="T31" i="64" s="1"/>
  <c r="K31" i="49"/>
  <c r="B31" i="49"/>
  <c r="AA30" i="49"/>
  <c r="T30" i="64" s="1"/>
  <c r="K30" i="49"/>
  <c r="B30" i="49"/>
  <c r="AA29" i="49"/>
  <c r="T29" i="64" s="1"/>
  <c r="K29" i="49"/>
  <c r="B29" i="49"/>
  <c r="AA28" i="49"/>
  <c r="T28" i="64" s="1"/>
  <c r="K28" i="49"/>
  <c r="B28" i="49"/>
  <c r="AA27" i="49"/>
  <c r="T27" i="64" s="1"/>
  <c r="K27" i="49"/>
  <c r="B27" i="49"/>
  <c r="AA26" i="49"/>
  <c r="T26" i="64" s="1"/>
  <c r="K26" i="49"/>
  <c r="B26" i="49"/>
  <c r="A25" i="49"/>
  <c r="AA23" i="49"/>
  <c r="T23" i="64" s="1"/>
  <c r="K23" i="49"/>
  <c r="B23" i="49"/>
  <c r="AA22" i="49"/>
  <c r="T22" i="64" s="1"/>
  <c r="K22" i="49"/>
  <c r="B22" i="49"/>
  <c r="AA21" i="49"/>
  <c r="T21" i="64" s="1"/>
  <c r="K21" i="49"/>
  <c r="B21" i="49"/>
  <c r="AA20" i="49"/>
  <c r="T20" i="64" s="1"/>
  <c r="K20" i="49"/>
  <c r="B20" i="49"/>
  <c r="AA19" i="49"/>
  <c r="T19" i="64" s="1"/>
  <c r="K19" i="49"/>
  <c r="B19" i="49"/>
  <c r="AA18" i="49"/>
  <c r="T18" i="64" s="1"/>
  <c r="K18" i="49"/>
  <c r="B18" i="49"/>
  <c r="AA17" i="49"/>
  <c r="T17" i="64" s="1"/>
  <c r="K17" i="49"/>
  <c r="B17" i="49"/>
  <c r="AA16" i="49"/>
  <c r="T16" i="64" s="1"/>
  <c r="K16" i="49"/>
  <c r="B16" i="49"/>
  <c r="AA15" i="49"/>
  <c r="T15" i="64" s="1"/>
  <c r="K15" i="49"/>
  <c r="B15" i="49"/>
  <c r="AA14" i="49"/>
  <c r="T14" i="64" s="1"/>
  <c r="K14" i="49"/>
  <c r="B14" i="49"/>
  <c r="AA13" i="49"/>
  <c r="T13" i="64" s="1"/>
  <c r="K13" i="49"/>
  <c r="B13" i="49"/>
  <c r="AA12" i="49"/>
  <c r="T12" i="64" s="1"/>
  <c r="K12" i="49"/>
  <c r="B12" i="49"/>
  <c r="AA11" i="49"/>
  <c r="T11" i="64" s="1"/>
  <c r="K11" i="49"/>
  <c r="B11" i="49"/>
  <c r="AA10" i="49"/>
  <c r="T10" i="64" s="1"/>
  <c r="K10" i="49"/>
  <c r="B10" i="49"/>
  <c r="AA9" i="49"/>
  <c r="T9" i="64" s="1"/>
  <c r="K9" i="49"/>
  <c r="B9" i="49"/>
  <c r="A8" i="49"/>
  <c r="AA223" i="48"/>
  <c r="U223" i="64" s="1"/>
  <c r="K223" i="48"/>
  <c r="AA222" i="48"/>
  <c r="U222" i="64" s="1"/>
  <c r="K222" i="48"/>
  <c r="AA221" i="48"/>
  <c r="U221" i="64" s="1"/>
  <c r="K221" i="48"/>
  <c r="AA220" i="48"/>
  <c r="U220" i="64" s="1"/>
  <c r="K220" i="48"/>
  <c r="AA219" i="48"/>
  <c r="U219" i="64" s="1"/>
  <c r="K219" i="48"/>
  <c r="AA218" i="48"/>
  <c r="U218" i="64" s="1"/>
  <c r="K218" i="48"/>
  <c r="AA217" i="48"/>
  <c r="U217" i="64" s="1"/>
  <c r="K217" i="48"/>
  <c r="AA216" i="48"/>
  <c r="U216" i="64" s="1"/>
  <c r="K216" i="48"/>
  <c r="AA215" i="48"/>
  <c r="U215" i="64" s="1"/>
  <c r="K215" i="48"/>
  <c r="AA214" i="48"/>
  <c r="U214" i="64" s="1"/>
  <c r="K214" i="48"/>
  <c r="AA213" i="48"/>
  <c r="U213" i="64" s="1"/>
  <c r="K213" i="48"/>
  <c r="AA212" i="48"/>
  <c r="U212" i="64" s="1"/>
  <c r="K212" i="48"/>
  <c r="AA211" i="48"/>
  <c r="U211" i="64" s="1"/>
  <c r="K211" i="48"/>
  <c r="AA210" i="48"/>
  <c r="U210" i="64" s="1"/>
  <c r="K210" i="48"/>
  <c r="AA209" i="48"/>
  <c r="U209" i="64" s="1"/>
  <c r="K209" i="48"/>
  <c r="AA208" i="48"/>
  <c r="U208" i="64" s="1"/>
  <c r="K208" i="48"/>
  <c r="A207" i="48"/>
  <c r="AA205" i="48"/>
  <c r="U205" i="64" s="1"/>
  <c r="K205" i="48"/>
  <c r="B205" i="48"/>
  <c r="AA204" i="48"/>
  <c r="U204" i="64" s="1"/>
  <c r="K204" i="48"/>
  <c r="B204" i="48"/>
  <c r="AA203" i="48"/>
  <c r="U203" i="64" s="1"/>
  <c r="K203" i="48"/>
  <c r="B203" i="48"/>
  <c r="AA202" i="48"/>
  <c r="U202" i="64" s="1"/>
  <c r="K202" i="48"/>
  <c r="B202" i="48"/>
  <c r="AA201" i="48"/>
  <c r="U201" i="64" s="1"/>
  <c r="K201" i="48"/>
  <c r="B201" i="48"/>
  <c r="AA200" i="48"/>
  <c r="U200" i="64" s="1"/>
  <c r="K200" i="48"/>
  <c r="B200" i="48"/>
  <c r="AA199" i="48"/>
  <c r="U199" i="64" s="1"/>
  <c r="K199" i="48"/>
  <c r="B199" i="48"/>
  <c r="A198" i="48"/>
  <c r="AA196" i="48"/>
  <c r="U196" i="64" s="1"/>
  <c r="K196" i="48"/>
  <c r="AA195" i="48"/>
  <c r="U195" i="64" s="1"/>
  <c r="K195" i="48"/>
  <c r="AA194" i="48"/>
  <c r="U194" i="64" s="1"/>
  <c r="K194" i="48"/>
  <c r="K193" i="48"/>
  <c r="AA191" i="48"/>
  <c r="U191" i="64" s="1"/>
  <c r="K191" i="48"/>
  <c r="AA190" i="48"/>
  <c r="U190" i="64" s="1"/>
  <c r="K190" i="48"/>
  <c r="AA189" i="48"/>
  <c r="U189" i="64" s="1"/>
  <c r="K189" i="48"/>
  <c r="B189" i="48"/>
  <c r="A188" i="48"/>
  <c r="AA186" i="48"/>
  <c r="U186" i="64" s="1"/>
  <c r="K186" i="48"/>
  <c r="B186" i="48"/>
  <c r="AA185" i="48"/>
  <c r="U185" i="64" s="1"/>
  <c r="K185" i="48"/>
  <c r="B185" i="48"/>
  <c r="AA184" i="48"/>
  <c r="U184" i="64" s="1"/>
  <c r="K184" i="48"/>
  <c r="B184" i="48"/>
  <c r="AA183" i="48"/>
  <c r="U183" i="64" s="1"/>
  <c r="K183" i="48"/>
  <c r="B183" i="48"/>
  <c r="AA182" i="48"/>
  <c r="U182" i="64" s="1"/>
  <c r="K182" i="48"/>
  <c r="B182" i="48"/>
  <c r="AA181" i="48"/>
  <c r="U181" i="64" s="1"/>
  <c r="K181" i="48"/>
  <c r="B181" i="48"/>
  <c r="AA180" i="48"/>
  <c r="U180" i="64" s="1"/>
  <c r="K180" i="48"/>
  <c r="B180" i="48"/>
  <c r="A179" i="48"/>
  <c r="AA177" i="48"/>
  <c r="U177" i="64" s="1"/>
  <c r="K177" i="48"/>
  <c r="B177" i="48"/>
  <c r="AA176" i="48"/>
  <c r="U176" i="64" s="1"/>
  <c r="K176" i="48"/>
  <c r="B176" i="48"/>
  <c r="AA175" i="48"/>
  <c r="U175" i="64" s="1"/>
  <c r="K175" i="48"/>
  <c r="B175" i="48"/>
  <c r="AA174" i="48"/>
  <c r="U174" i="64" s="1"/>
  <c r="K174" i="48"/>
  <c r="B174" i="48"/>
  <c r="AA173" i="48"/>
  <c r="U173" i="64" s="1"/>
  <c r="K173" i="48"/>
  <c r="B173" i="48"/>
  <c r="AA172" i="48"/>
  <c r="U172" i="64" s="1"/>
  <c r="K172" i="48"/>
  <c r="B172" i="48"/>
  <c r="AA171" i="48"/>
  <c r="U171" i="64" s="1"/>
  <c r="K171" i="48"/>
  <c r="B171" i="48"/>
  <c r="A170" i="48"/>
  <c r="AA168" i="48"/>
  <c r="U168" i="64" s="1"/>
  <c r="K168" i="48"/>
  <c r="B168" i="48"/>
  <c r="AA167" i="48"/>
  <c r="U167" i="64" s="1"/>
  <c r="K167" i="48"/>
  <c r="B167" i="48"/>
  <c r="AA166" i="48"/>
  <c r="U166" i="64" s="1"/>
  <c r="K166" i="48"/>
  <c r="B166" i="48"/>
  <c r="AA165" i="48"/>
  <c r="U165" i="64" s="1"/>
  <c r="K165" i="48"/>
  <c r="B165" i="48"/>
  <c r="AA164" i="48"/>
  <c r="U164" i="64" s="1"/>
  <c r="K164" i="48"/>
  <c r="B164" i="48"/>
  <c r="AA163" i="48"/>
  <c r="U163" i="64" s="1"/>
  <c r="K163" i="48"/>
  <c r="B163" i="48"/>
  <c r="AA162" i="48"/>
  <c r="U162" i="64" s="1"/>
  <c r="K162" i="48"/>
  <c r="B162" i="48"/>
  <c r="A161" i="48"/>
  <c r="AA159" i="48"/>
  <c r="U159" i="64" s="1"/>
  <c r="K159" i="48"/>
  <c r="B159" i="48"/>
  <c r="AA158" i="48"/>
  <c r="U158" i="64" s="1"/>
  <c r="K158" i="48"/>
  <c r="B158" i="48"/>
  <c r="AA157" i="48"/>
  <c r="U157" i="64" s="1"/>
  <c r="K157" i="48"/>
  <c r="B157" i="48"/>
  <c r="AA156" i="48"/>
  <c r="U156" i="64" s="1"/>
  <c r="K156" i="48"/>
  <c r="B156" i="48"/>
  <c r="AA155" i="48"/>
  <c r="U155" i="64" s="1"/>
  <c r="K155" i="48"/>
  <c r="B155" i="48"/>
  <c r="AA154" i="48"/>
  <c r="U154" i="64" s="1"/>
  <c r="K154" i="48"/>
  <c r="B154" i="48"/>
  <c r="AA153" i="48"/>
  <c r="U153" i="64" s="1"/>
  <c r="K153" i="48"/>
  <c r="B153" i="48"/>
  <c r="AA152" i="48"/>
  <c r="U152" i="64" s="1"/>
  <c r="K152" i="48"/>
  <c r="B152" i="48"/>
  <c r="AA151" i="48"/>
  <c r="U151" i="64" s="1"/>
  <c r="K151" i="48"/>
  <c r="B151" i="48"/>
  <c r="AA150" i="48"/>
  <c r="U150" i="64" s="1"/>
  <c r="K150" i="48"/>
  <c r="B150" i="48"/>
  <c r="A149" i="48"/>
  <c r="AA147" i="48"/>
  <c r="U147" i="64" s="1"/>
  <c r="K147" i="48"/>
  <c r="B147" i="48"/>
  <c r="AA146" i="48"/>
  <c r="U146" i="64" s="1"/>
  <c r="K146" i="48"/>
  <c r="B146" i="48"/>
  <c r="AA145" i="48"/>
  <c r="U145" i="64" s="1"/>
  <c r="K145" i="48"/>
  <c r="B145" i="48"/>
  <c r="AA144" i="48"/>
  <c r="U144" i="64" s="1"/>
  <c r="K144" i="48"/>
  <c r="B144" i="48"/>
  <c r="AA143" i="48"/>
  <c r="U143" i="64" s="1"/>
  <c r="K143" i="48"/>
  <c r="B143" i="48"/>
  <c r="AA142" i="48"/>
  <c r="U142" i="64" s="1"/>
  <c r="K142" i="48"/>
  <c r="B142" i="48"/>
  <c r="AA141" i="48"/>
  <c r="U141" i="64" s="1"/>
  <c r="K141" i="48"/>
  <c r="B141" i="48"/>
  <c r="AA140" i="48"/>
  <c r="U140" i="64" s="1"/>
  <c r="K140" i="48"/>
  <c r="B140" i="48"/>
  <c r="AA139" i="48"/>
  <c r="U139" i="64" s="1"/>
  <c r="K139" i="48"/>
  <c r="B139" i="48"/>
  <c r="AA138" i="48"/>
  <c r="U138" i="64" s="1"/>
  <c r="K138" i="48"/>
  <c r="B138" i="48"/>
  <c r="AA137" i="48"/>
  <c r="U137" i="64" s="1"/>
  <c r="K137" i="48"/>
  <c r="B137" i="48"/>
  <c r="A136" i="48"/>
  <c r="AA134" i="48"/>
  <c r="U134" i="64" s="1"/>
  <c r="K134" i="48"/>
  <c r="B134" i="48"/>
  <c r="AA133" i="48"/>
  <c r="U133" i="64" s="1"/>
  <c r="K133" i="48"/>
  <c r="B133" i="48"/>
  <c r="AA132" i="48"/>
  <c r="U132" i="64" s="1"/>
  <c r="K132" i="48"/>
  <c r="B132" i="48"/>
  <c r="AA131" i="48"/>
  <c r="U131" i="64" s="1"/>
  <c r="K131" i="48"/>
  <c r="B131" i="48"/>
  <c r="AA130" i="48"/>
  <c r="U130" i="64" s="1"/>
  <c r="K130" i="48"/>
  <c r="B130" i="48"/>
  <c r="A129" i="48"/>
  <c r="AA127" i="48"/>
  <c r="U127" i="64" s="1"/>
  <c r="K127" i="48"/>
  <c r="B127" i="48"/>
  <c r="AA126" i="48"/>
  <c r="U126" i="64" s="1"/>
  <c r="K126" i="48"/>
  <c r="B126" i="48"/>
  <c r="AA125" i="48"/>
  <c r="U125" i="64" s="1"/>
  <c r="K125" i="48"/>
  <c r="B125" i="48"/>
  <c r="AA124" i="48"/>
  <c r="U124" i="64" s="1"/>
  <c r="K124" i="48"/>
  <c r="B124" i="48"/>
  <c r="AA123" i="48"/>
  <c r="U123" i="64" s="1"/>
  <c r="K123" i="48"/>
  <c r="B123" i="48"/>
  <c r="AA122" i="48"/>
  <c r="U122" i="64" s="1"/>
  <c r="K122" i="48"/>
  <c r="B122" i="48"/>
  <c r="AA121" i="48"/>
  <c r="U121" i="64" s="1"/>
  <c r="K121" i="48"/>
  <c r="B121" i="48"/>
  <c r="AA120" i="48"/>
  <c r="U120" i="64" s="1"/>
  <c r="K120" i="48"/>
  <c r="B120" i="48"/>
  <c r="AA119" i="48"/>
  <c r="U119" i="64" s="1"/>
  <c r="K119" i="48"/>
  <c r="B119" i="48"/>
  <c r="AA118" i="48"/>
  <c r="U118" i="64" s="1"/>
  <c r="K118" i="48"/>
  <c r="AA117" i="48"/>
  <c r="U117" i="64" s="1"/>
  <c r="K117" i="48"/>
  <c r="A116" i="48"/>
  <c r="AA114" i="48"/>
  <c r="U114" i="64" s="1"/>
  <c r="K114" i="48"/>
  <c r="B114" i="48"/>
  <c r="AA113" i="48"/>
  <c r="U113" i="64" s="1"/>
  <c r="K113" i="48"/>
  <c r="B113" i="48"/>
  <c r="AA112" i="48"/>
  <c r="U112" i="64" s="1"/>
  <c r="K112" i="48"/>
  <c r="B112" i="48"/>
  <c r="AA111" i="48"/>
  <c r="U111" i="64" s="1"/>
  <c r="K111" i="48"/>
  <c r="B111" i="48"/>
  <c r="AA110" i="48"/>
  <c r="U110" i="64" s="1"/>
  <c r="K110" i="48"/>
  <c r="B110" i="48"/>
  <c r="AA109" i="48"/>
  <c r="U109" i="64" s="1"/>
  <c r="K109" i="48"/>
  <c r="B109" i="48"/>
  <c r="AA108" i="48"/>
  <c r="U108" i="64" s="1"/>
  <c r="K108" i="48"/>
  <c r="B108" i="48"/>
  <c r="AA107" i="48"/>
  <c r="U107" i="64" s="1"/>
  <c r="K107" i="48"/>
  <c r="B107" i="48"/>
  <c r="AA106" i="48"/>
  <c r="U106" i="64" s="1"/>
  <c r="K106" i="48"/>
  <c r="B106" i="48"/>
  <c r="AA105" i="48"/>
  <c r="U105" i="64" s="1"/>
  <c r="K105" i="48"/>
  <c r="B105" i="48"/>
  <c r="AA104" i="48"/>
  <c r="U104" i="64" s="1"/>
  <c r="K104" i="48"/>
  <c r="B104" i="48"/>
  <c r="A103" i="48"/>
  <c r="AA101" i="48"/>
  <c r="U101" i="64" s="1"/>
  <c r="K101" i="48"/>
  <c r="B101" i="48"/>
  <c r="AA100" i="48"/>
  <c r="U100" i="64" s="1"/>
  <c r="K100" i="48"/>
  <c r="B100" i="48"/>
  <c r="AA99" i="48"/>
  <c r="U99" i="64" s="1"/>
  <c r="K99" i="48"/>
  <c r="B99" i="48"/>
  <c r="AA98" i="48"/>
  <c r="U98" i="64" s="1"/>
  <c r="K98" i="48"/>
  <c r="B98" i="48"/>
  <c r="AA97" i="48"/>
  <c r="U97" i="64" s="1"/>
  <c r="K97" i="48"/>
  <c r="B97" i="48"/>
  <c r="AA96" i="48"/>
  <c r="U96" i="64" s="1"/>
  <c r="K96" i="48"/>
  <c r="B96" i="48"/>
  <c r="AA95" i="48"/>
  <c r="U95" i="64" s="1"/>
  <c r="K95" i="48"/>
  <c r="B95" i="48"/>
  <c r="AA94" i="48"/>
  <c r="U94" i="64" s="1"/>
  <c r="K94" i="48"/>
  <c r="B94" i="48"/>
  <c r="AA93" i="48"/>
  <c r="U93" i="64" s="1"/>
  <c r="K93" i="48"/>
  <c r="B93" i="48"/>
  <c r="AA92" i="48"/>
  <c r="U92" i="64" s="1"/>
  <c r="K92" i="48"/>
  <c r="B92" i="48"/>
  <c r="AA91" i="48"/>
  <c r="U91" i="64" s="1"/>
  <c r="K91" i="48"/>
  <c r="B91" i="48"/>
  <c r="A90" i="48"/>
  <c r="AA88" i="48"/>
  <c r="U88" i="64" s="1"/>
  <c r="K88" i="48"/>
  <c r="B88" i="48"/>
  <c r="AA87" i="48"/>
  <c r="U87" i="64" s="1"/>
  <c r="K87" i="48"/>
  <c r="B87" i="48"/>
  <c r="AA86" i="48"/>
  <c r="U86" i="64" s="1"/>
  <c r="K86" i="48"/>
  <c r="B86" i="48"/>
  <c r="AA85" i="48"/>
  <c r="U85" i="64" s="1"/>
  <c r="K85" i="48"/>
  <c r="B85" i="48"/>
  <c r="AA84" i="48"/>
  <c r="U84" i="64" s="1"/>
  <c r="K84" i="48"/>
  <c r="B84" i="48"/>
  <c r="AA83" i="48"/>
  <c r="U83" i="64" s="1"/>
  <c r="K83" i="48"/>
  <c r="B83" i="48"/>
  <c r="AA82" i="48"/>
  <c r="U82" i="64" s="1"/>
  <c r="K82" i="48"/>
  <c r="B82" i="48"/>
  <c r="AA81" i="48"/>
  <c r="U81" i="64" s="1"/>
  <c r="K81" i="48"/>
  <c r="B81" i="48"/>
  <c r="AA80" i="48"/>
  <c r="U80" i="64" s="1"/>
  <c r="K80" i="48"/>
  <c r="B80" i="48"/>
  <c r="AA79" i="48"/>
  <c r="U79" i="64" s="1"/>
  <c r="K79" i="48"/>
  <c r="B79" i="48"/>
  <c r="AA78" i="48"/>
  <c r="U78" i="64" s="1"/>
  <c r="K78" i="48"/>
  <c r="B78" i="48"/>
  <c r="AA77" i="48"/>
  <c r="U77" i="64" s="1"/>
  <c r="K77" i="48"/>
  <c r="B77" i="48"/>
  <c r="AA76" i="48"/>
  <c r="U76" i="64" s="1"/>
  <c r="K76" i="48"/>
  <c r="B76" i="48"/>
  <c r="AA75" i="48"/>
  <c r="U75" i="64" s="1"/>
  <c r="K75" i="48"/>
  <c r="B75" i="48"/>
  <c r="AA74" i="48"/>
  <c r="U74" i="64" s="1"/>
  <c r="K74" i="48"/>
  <c r="B74" i="48"/>
  <c r="AA73" i="48"/>
  <c r="U73" i="64" s="1"/>
  <c r="K73" i="48"/>
  <c r="B73" i="48"/>
  <c r="AA72" i="48"/>
  <c r="U72" i="64" s="1"/>
  <c r="K72" i="48"/>
  <c r="B72" i="48"/>
  <c r="AA71" i="48"/>
  <c r="U71" i="64" s="1"/>
  <c r="K71" i="48"/>
  <c r="B71" i="48"/>
  <c r="AA70" i="48"/>
  <c r="U70" i="64" s="1"/>
  <c r="K70" i="48"/>
  <c r="B70" i="48"/>
  <c r="AA69" i="48"/>
  <c r="U69" i="64" s="1"/>
  <c r="K69" i="48"/>
  <c r="B69" i="48"/>
  <c r="AA68" i="48"/>
  <c r="U68" i="64" s="1"/>
  <c r="K68" i="48"/>
  <c r="B68" i="48"/>
  <c r="AA67" i="48"/>
  <c r="U67" i="64" s="1"/>
  <c r="K67" i="48"/>
  <c r="B67" i="48"/>
  <c r="AA66" i="48"/>
  <c r="U66" i="64" s="1"/>
  <c r="K66" i="48"/>
  <c r="B66" i="48"/>
  <c r="AA65" i="48"/>
  <c r="U65" i="64" s="1"/>
  <c r="K65" i="48"/>
  <c r="B65" i="48"/>
  <c r="AA64" i="48"/>
  <c r="U64" i="64" s="1"/>
  <c r="K64" i="48"/>
  <c r="B64" i="48"/>
  <c r="AA63" i="48"/>
  <c r="U63" i="64" s="1"/>
  <c r="K63" i="48"/>
  <c r="B63" i="48"/>
  <c r="AA62" i="48"/>
  <c r="U62" i="64" s="1"/>
  <c r="K62" i="48"/>
  <c r="B62" i="48"/>
  <c r="AA61" i="48"/>
  <c r="U61" i="64" s="1"/>
  <c r="K61" i="48"/>
  <c r="B61" i="48"/>
  <c r="AA60" i="48"/>
  <c r="U60" i="64" s="1"/>
  <c r="K60" i="48"/>
  <c r="B60" i="48"/>
  <c r="AA59" i="48"/>
  <c r="U59" i="64" s="1"/>
  <c r="K59" i="48"/>
  <c r="B59" i="48"/>
  <c r="AA58" i="48"/>
  <c r="U58" i="64" s="1"/>
  <c r="K58" i="48"/>
  <c r="B58" i="48"/>
  <c r="AA57" i="48"/>
  <c r="U57" i="64" s="1"/>
  <c r="K57" i="48"/>
  <c r="B57" i="48"/>
  <c r="A56" i="48"/>
  <c r="AA54" i="48"/>
  <c r="U54" i="64" s="1"/>
  <c r="K54" i="48"/>
  <c r="B54" i="48"/>
  <c r="AA53" i="48"/>
  <c r="U53" i="64" s="1"/>
  <c r="K53" i="48"/>
  <c r="B53" i="48"/>
  <c r="AA52" i="48"/>
  <c r="U52" i="64" s="1"/>
  <c r="K52" i="48"/>
  <c r="B52" i="48"/>
  <c r="AA51" i="48"/>
  <c r="U51" i="64" s="1"/>
  <c r="K51" i="48"/>
  <c r="B51" i="48"/>
  <c r="AA50" i="48"/>
  <c r="U50" i="64" s="1"/>
  <c r="K50" i="48"/>
  <c r="B50" i="48"/>
  <c r="AA49" i="48"/>
  <c r="U49" i="64" s="1"/>
  <c r="K49" i="48"/>
  <c r="B49" i="48"/>
  <c r="AA48" i="48"/>
  <c r="U48" i="64" s="1"/>
  <c r="K48" i="48"/>
  <c r="B48" i="48"/>
  <c r="AA47" i="48"/>
  <c r="U47" i="64" s="1"/>
  <c r="K47" i="48"/>
  <c r="B47" i="48"/>
  <c r="AA46" i="48"/>
  <c r="U46" i="64" s="1"/>
  <c r="K46" i="48"/>
  <c r="B46" i="48"/>
  <c r="AA45" i="48"/>
  <c r="U45" i="64" s="1"/>
  <c r="K45" i="48"/>
  <c r="B45" i="48"/>
  <c r="AA44" i="48"/>
  <c r="U44" i="64" s="1"/>
  <c r="K44" i="48"/>
  <c r="B44" i="48"/>
  <c r="AA43" i="48"/>
  <c r="U43" i="64" s="1"/>
  <c r="K43" i="48"/>
  <c r="B43" i="48"/>
  <c r="AA42" i="48"/>
  <c r="U42" i="64" s="1"/>
  <c r="K42" i="48"/>
  <c r="A41" i="48"/>
  <c r="AA39" i="48"/>
  <c r="U39" i="64" s="1"/>
  <c r="K39" i="48"/>
  <c r="B39" i="48"/>
  <c r="AA38" i="48"/>
  <c r="U38" i="64" s="1"/>
  <c r="K38" i="48"/>
  <c r="B38" i="48"/>
  <c r="AA37" i="48"/>
  <c r="U37" i="64" s="1"/>
  <c r="K37" i="48"/>
  <c r="B37" i="48"/>
  <c r="AA36" i="48"/>
  <c r="U36" i="64" s="1"/>
  <c r="K36" i="48"/>
  <c r="B36" i="48"/>
  <c r="AA35" i="48"/>
  <c r="U35" i="64" s="1"/>
  <c r="K35" i="48"/>
  <c r="AA34" i="48"/>
  <c r="U34" i="64" s="1"/>
  <c r="K34" i="48"/>
  <c r="B34" i="48"/>
  <c r="AA33" i="48"/>
  <c r="U33" i="64" s="1"/>
  <c r="K33" i="48"/>
  <c r="B33" i="48"/>
  <c r="AA32" i="48"/>
  <c r="U32" i="64" s="1"/>
  <c r="K32" i="48"/>
  <c r="B32" i="48"/>
  <c r="AA31" i="48"/>
  <c r="U31" i="64" s="1"/>
  <c r="K31" i="48"/>
  <c r="B31" i="48"/>
  <c r="AA30" i="48"/>
  <c r="U30" i="64" s="1"/>
  <c r="K30" i="48"/>
  <c r="B30" i="48"/>
  <c r="AA29" i="48"/>
  <c r="U29" i="64" s="1"/>
  <c r="K29" i="48"/>
  <c r="B29" i="48"/>
  <c r="AA28" i="48"/>
  <c r="U28" i="64" s="1"/>
  <c r="K28" i="48"/>
  <c r="B28" i="48"/>
  <c r="AA27" i="48"/>
  <c r="U27" i="64" s="1"/>
  <c r="K27" i="48"/>
  <c r="B27" i="48"/>
  <c r="AA26" i="48"/>
  <c r="U26" i="64" s="1"/>
  <c r="K26" i="48"/>
  <c r="B26" i="48"/>
  <c r="A25" i="48"/>
  <c r="AA23" i="48"/>
  <c r="U23" i="64" s="1"/>
  <c r="K23" i="48"/>
  <c r="B23" i="48"/>
  <c r="AA22" i="48"/>
  <c r="U22" i="64" s="1"/>
  <c r="K22" i="48"/>
  <c r="B22" i="48"/>
  <c r="AA21" i="48"/>
  <c r="U21" i="64" s="1"/>
  <c r="K21" i="48"/>
  <c r="B21" i="48"/>
  <c r="AA20" i="48"/>
  <c r="U20" i="64" s="1"/>
  <c r="K20" i="48"/>
  <c r="B20" i="48"/>
  <c r="AA19" i="48"/>
  <c r="U19" i="64" s="1"/>
  <c r="K19" i="48"/>
  <c r="B19" i="48"/>
  <c r="AA18" i="48"/>
  <c r="U18" i="64" s="1"/>
  <c r="K18" i="48"/>
  <c r="B18" i="48"/>
  <c r="AA17" i="48"/>
  <c r="U17" i="64" s="1"/>
  <c r="K17" i="48"/>
  <c r="B17" i="48"/>
  <c r="AA16" i="48"/>
  <c r="U16" i="64" s="1"/>
  <c r="K16" i="48"/>
  <c r="B16" i="48"/>
  <c r="AA15" i="48"/>
  <c r="U15" i="64" s="1"/>
  <c r="K15" i="48"/>
  <c r="B15" i="48"/>
  <c r="AA14" i="48"/>
  <c r="U14" i="64" s="1"/>
  <c r="K14" i="48"/>
  <c r="B14" i="48"/>
  <c r="AA13" i="48"/>
  <c r="U13" i="64" s="1"/>
  <c r="K13" i="48"/>
  <c r="B13" i="48"/>
  <c r="AA12" i="48"/>
  <c r="U12" i="64" s="1"/>
  <c r="K12" i="48"/>
  <c r="B12" i="48"/>
  <c r="AA11" i="48"/>
  <c r="U11" i="64" s="1"/>
  <c r="K11" i="48"/>
  <c r="B11" i="48"/>
  <c r="AA10" i="48"/>
  <c r="U10" i="64" s="1"/>
  <c r="K10" i="48"/>
  <c r="B10" i="48"/>
  <c r="AA9" i="48"/>
  <c r="U9" i="64" s="1"/>
  <c r="K9" i="48"/>
  <c r="B9" i="48"/>
  <c r="A8" i="48"/>
  <c r="AA223" i="47"/>
  <c r="V223" i="64" s="1"/>
  <c r="K223" i="47"/>
  <c r="AA222" i="47"/>
  <c r="V222" i="64" s="1"/>
  <c r="K222" i="47"/>
  <c r="AA221" i="47"/>
  <c r="V221" i="64" s="1"/>
  <c r="K221" i="47"/>
  <c r="AA220" i="47"/>
  <c r="V220" i="64" s="1"/>
  <c r="K220" i="47"/>
  <c r="AA219" i="47"/>
  <c r="V219" i="64" s="1"/>
  <c r="K219" i="47"/>
  <c r="AA218" i="47"/>
  <c r="V218" i="64" s="1"/>
  <c r="K218" i="47"/>
  <c r="AA217" i="47"/>
  <c r="V217" i="64" s="1"/>
  <c r="K217" i="47"/>
  <c r="AA216" i="47"/>
  <c r="V216" i="64" s="1"/>
  <c r="K216" i="47"/>
  <c r="AA215" i="47"/>
  <c r="V215" i="64" s="1"/>
  <c r="K215" i="47"/>
  <c r="AA214" i="47"/>
  <c r="V214" i="64" s="1"/>
  <c r="K214" i="47"/>
  <c r="AA213" i="47"/>
  <c r="V213" i="64" s="1"/>
  <c r="K213" i="47"/>
  <c r="AA212" i="47"/>
  <c r="V212" i="64" s="1"/>
  <c r="K212" i="47"/>
  <c r="AA211" i="47"/>
  <c r="V211" i="64" s="1"/>
  <c r="K211" i="47"/>
  <c r="AA210" i="47"/>
  <c r="V210" i="64" s="1"/>
  <c r="K210" i="47"/>
  <c r="AA209" i="47"/>
  <c r="V209" i="64" s="1"/>
  <c r="K209" i="47"/>
  <c r="AA208" i="47"/>
  <c r="V208" i="64" s="1"/>
  <c r="K208" i="47"/>
  <c r="A207" i="47"/>
  <c r="AA205" i="47"/>
  <c r="V205" i="64" s="1"/>
  <c r="K205" i="47"/>
  <c r="B205" i="47"/>
  <c r="AA204" i="47"/>
  <c r="V204" i="64" s="1"/>
  <c r="K204" i="47"/>
  <c r="B204" i="47"/>
  <c r="AA203" i="47"/>
  <c r="V203" i="64" s="1"/>
  <c r="K203" i="47"/>
  <c r="B203" i="47"/>
  <c r="AA202" i="47"/>
  <c r="V202" i="64" s="1"/>
  <c r="K202" i="47"/>
  <c r="B202" i="47"/>
  <c r="AA201" i="47"/>
  <c r="V201" i="64" s="1"/>
  <c r="K201" i="47"/>
  <c r="B201" i="47"/>
  <c r="AA200" i="47"/>
  <c r="V200" i="64" s="1"/>
  <c r="K200" i="47"/>
  <c r="B200" i="47"/>
  <c r="AA199" i="47"/>
  <c r="V199" i="64" s="1"/>
  <c r="K199" i="47"/>
  <c r="B199" i="47"/>
  <c r="A198" i="47"/>
  <c r="AA196" i="47"/>
  <c r="V196" i="64" s="1"/>
  <c r="K196" i="47"/>
  <c r="AA195" i="47"/>
  <c r="V195" i="64" s="1"/>
  <c r="K195" i="47"/>
  <c r="AA194" i="47"/>
  <c r="V194" i="64" s="1"/>
  <c r="K194" i="47"/>
  <c r="K193" i="47"/>
  <c r="AA191" i="47"/>
  <c r="V191" i="64" s="1"/>
  <c r="K191" i="47"/>
  <c r="AA190" i="47"/>
  <c r="V190" i="64" s="1"/>
  <c r="K190" i="47"/>
  <c r="AA189" i="47"/>
  <c r="V189" i="64" s="1"/>
  <c r="K189" i="47"/>
  <c r="B189" i="47"/>
  <c r="A188" i="47"/>
  <c r="AA186" i="47"/>
  <c r="V186" i="64" s="1"/>
  <c r="K186" i="47"/>
  <c r="B186" i="47"/>
  <c r="AA185" i="47"/>
  <c r="V185" i="64" s="1"/>
  <c r="K185" i="47"/>
  <c r="B185" i="47"/>
  <c r="AA184" i="47"/>
  <c r="V184" i="64" s="1"/>
  <c r="K184" i="47"/>
  <c r="B184" i="47"/>
  <c r="AA183" i="47"/>
  <c r="V183" i="64" s="1"/>
  <c r="K183" i="47"/>
  <c r="B183" i="47"/>
  <c r="AA182" i="47"/>
  <c r="V182" i="64" s="1"/>
  <c r="K182" i="47"/>
  <c r="B182" i="47"/>
  <c r="AA181" i="47"/>
  <c r="V181" i="64" s="1"/>
  <c r="K181" i="47"/>
  <c r="B181" i="47"/>
  <c r="AA180" i="47"/>
  <c r="V180" i="64" s="1"/>
  <c r="K180" i="47"/>
  <c r="B180" i="47"/>
  <c r="A179" i="47"/>
  <c r="AA177" i="47"/>
  <c r="V177" i="64" s="1"/>
  <c r="K177" i="47"/>
  <c r="B177" i="47"/>
  <c r="AA176" i="47"/>
  <c r="V176" i="64" s="1"/>
  <c r="K176" i="47"/>
  <c r="B176" i="47"/>
  <c r="AA175" i="47"/>
  <c r="V175" i="64" s="1"/>
  <c r="K175" i="47"/>
  <c r="B175" i="47"/>
  <c r="AA174" i="47"/>
  <c r="V174" i="64" s="1"/>
  <c r="K174" i="47"/>
  <c r="B174" i="47"/>
  <c r="AA173" i="47"/>
  <c r="V173" i="64" s="1"/>
  <c r="K173" i="47"/>
  <c r="B173" i="47"/>
  <c r="AA172" i="47"/>
  <c r="V172" i="64" s="1"/>
  <c r="K172" i="47"/>
  <c r="B172" i="47"/>
  <c r="AA171" i="47"/>
  <c r="V171" i="64" s="1"/>
  <c r="K171" i="47"/>
  <c r="B171" i="47"/>
  <c r="A170" i="47"/>
  <c r="AA168" i="47"/>
  <c r="V168" i="64" s="1"/>
  <c r="K168" i="47"/>
  <c r="B168" i="47"/>
  <c r="AA167" i="47"/>
  <c r="V167" i="64" s="1"/>
  <c r="K167" i="47"/>
  <c r="B167" i="47"/>
  <c r="AA166" i="47"/>
  <c r="V166" i="64" s="1"/>
  <c r="K166" i="47"/>
  <c r="B166" i="47"/>
  <c r="AA165" i="47"/>
  <c r="V165" i="64" s="1"/>
  <c r="K165" i="47"/>
  <c r="B165" i="47"/>
  <c r="AA164" i="47"/>
  <c r="V164" i="64" s="1"/>
  <c r="K164" i="47"/>
  <c r="B164" i="47"/>
  <c r="AA163" i="47"/>
  <c r="V163" i="64" s="1"/>
  <c r="K163" i="47"/>
  <c r="B163" i="47"/>
  <c r="AA162" i="47"/>
  <c r="V162" i="64" s="1"/>
  <c r="K162" i="47"/>
  <c r="B162" i="47"/>
  <c r="A161" i="47"/>
  <c r="AA159" i="47"/>
  <c r="V159" i="64" s="1"/>
  <c r="K159" i="47"/>
  <c r="B159" i="47"/>
  <c r="AA158" i="47"/>
  <c r="V158" i="64" s="1"/>
  <c r="K158" i="47"/>
  <c r="B158" i="47"/>
  <c r="AA157" i="47"/>
  <c r="V157" i="64" s="1"/>
  <c r="K157" i="47"/>
  <c r="B157" i="47"/>
  <c r="AA156" i="47"/>
  <c r="V156" i="64" s="1"/>
  <c r="K156" i="47"/>
  <c r="B156" i="47"/>
  <c r="AA155" i="47"/>
  <c r="V155" i="64" s="1"/>
  <c r="K155" i="47"/>
  <c r="B155" i="47"/>
  <c r="AA154" i="47"/>
  <c r="V154" i="64" s="1"/>
  <c r="K154" i="47"/>
  <c r="B154" i="47"/>
  <c r="AA153" i="47"/>
  <c r="V153" i="64" s="1"/>
  <c r="K153" i="47"/>
  <c r="B153" i="47"/>
  <c r="AA152" i="47"/>
  <c r="V152" i="64" s="1"/>
  <c r="K152" i="47"/>
  <c r="B152" i="47"/>
  <c r="AA151" i="47"/>
  <c r="V151" i="64" s="1"/>
  <c r="K151" i="47"/>
  <c r="B151" i="47"/>
  <c r="AA150" i="47"/>
  <c r="V150" i="64" s="1"/>
  <c r="K150" i="47"/>
  <c r="B150" i="47"/>
  <c r="A149" i="47"/>
  <c r="AA147" i="47"/>
  <c r="V147" i="64" s="1"/>
  <c r="K147" i="47"/>
  <c r="B147" i="47"/>
  <c r="AA146" i="47"/>
  <c r="V146" i="64" s="1"/>
  <c r="K146" i="47"/>
  <c r="B146" i="47"/>
  <c r="AA145" i="47"/>
  <c r="V145" i="64" s="1"/>
  <c r="K145" i="47"/>
  <c r="B145" i="47"/>
  <c r="AA144" i="47"/>
  <c r="V144" i="64" s="1"/>
  <c r="K144" i="47"/>
  <c r="B144" i="47"/>
  <c r="AA143" i="47"/>
  <c r="V143" i="64" s="1"/>
  <c r="K143" i="47"/>
  <c r="B143" i="47"/>
  <c r="AA142" i="47"/>
  <c r="V142" i="64" s="1"/>
  <c r="K142" i="47"/>
  <c r="B142" i="47"/>
  <c r="AA141" i="47"/>
  <c r="V141" i="64" s="1"/>
  <c r="K141" i="47"/>
  <c r="B141" i="47"/>
  <c r="AA140" i="47"/>
  <c r="V140" i="64" s="1"/>
  <c r="K140" i="47"/>
  <c r="B140" i="47"/>
  <c r="AA139" i="47"/>
  <c r="V139" i="64" s="1"/>
  <c r="K139" i="47"/>
  <c r="B139" i="47"/>
  <c r="AA138" i="47"/>
  <c r="V138" i="64" s="1"/>
  <c r="K138" i="47"/>
  <c r="B138" i="47"/>
  <c r="AA137" i="47"/>
  <c r="V137" i="64" s="1"/>
  <c r="K137" i="47"/>
  <c r="B137" i="47"/>
  <c r="A136" i="47"/>
  <c r="AA134" i="47"/>
  <c r="V134" i="64" s="1"/>
  <c r="K134" i="47"/>
  <c r="B134" i="47"/>
  <c r="AA133" i="47"/>
  <c r="V133" i="64" s="1"/>
  <c r="K133" i="47"/>
  <c r="B133" i="47"/>
  <c r="AA132" i="47"/>
  <c r="V132" i="64" s="1"/>
  <c r="K132" i="47"/>
  <c r="B132" i="47"/>
  <c r="AA131" i="47"/>
  <c r="V131" i="64" s="1"/>
  <c r="K131" i="47"/>
  <c r="B131" i="47"/>
  <c r="AA130" i="47"/>
  <c r="V130" i="64" s="1"/>
  <c r="K130" i="47"/>
  <c r="B130" i="47"/>
  <c r="A129" i="47"/>
  <c r="AA127" i="47"/>
  <c r="V127" i="64" s="1"/>
  <c r="K127" i="47"/>
  <c r="B127" i="47"/>
  <c r="AA126" i="47"/>
  <c r="V126" i="64" s="1"/>
  <c r="K126" i="47"/>
  <c r="B126" i="47"/>
  <c r="AA125" i="47"/>
  <c r="V125" i="64" s="1"/>
  <c r="K125" i="47"/>
  <c r="B125" i="47"/>
  <c r="AA124" i="47"/>
  <c r="V124" i="64" s="1"/>
  <c r="K124" i="47"/>
  <c r="B124" i="47"/>
  <c r="AA123" i="47"/>
  <c r="V123" i="64" s="1"/>
  <c r="K123" i="47"/>
  <c r="B123" i="47"/>
  <c r="AA122" i="47"/>
  <c r="V122" i="64" s="1"/>
  <c r="K122" i="47"/>
  <c r="B122" i="47"/>
  <c r="AA121" i="47"/>
  <c r="V121" i="64" s="1"/>
  <c r="K121" i="47"/>
  <c r="B121" i="47"/>
  <c r="AA120" i="47"/>
  <c r="V120" i="64" s="1"/>
  <c r="K120" i="47"/>
  <c r="B120" i="47"/>
  <c r="AA119" i="47"/>
  <c r="V119" i="64" s="1"/>
  <c r="K119" i="47"/>
  <c r="B119" i="47"/>
  <c r="AA118" i="47"/>
  <c r="V118" i="64" s="1"/>
  <c r="K118" i="47"/>
  <c r="AA117" i="47"/>
  <c r="V117" i="64" s="1"/>
  <c r="K117" i="47"/>
  <c r="A116" i="47"/>
  <c r="AA114" i="47"/>
  <c r="V114" i="64" s="1"/>
  <c r="K114" i="47"/>
  <c r="B114" i="47"/>
  <c r="AA113" i="47"/>
  <c r="V113" i="64" s="1"/>
  <c r="K113" i="47"/>
  <c r="B113" i="47"/>
  <c r="AA112" i="47"/>
  <c r="V112" i="64" s="1"/>
  <c r="K112" i="47"/>
  <c r="B112" i="47"/>
  <c r="AA111" i="47"/>
  <c r="V111" i="64" s="1"/>
  <c r="K111" i="47"/>
  <c r="B111" i="47"/>
  <c r="AA110" i="47"/>
  <c r="V110" i="64" s="1"/>
  <c r="K110" i="47"/>
  <c r="B110" i="47"/>
  <c r="AA109" i="47"/>
  <c r="V109" i="64" s="1"/>
  <c r="K109" i="47"/>
  <c r="B109" i="47"/>
  <c r="AA108" i="47"/>
  <c r="V108" i="64" s="1"/>
  <c r="K108" i="47"/>
  <c r="B108" i="47"/>
  <c r="AA107" i="47"/>
  <c r="V107" i="64" s="1"/>
  <c r="K107" i="47"/>
  <c r="B107" i="47"/>
  <c r="AA106" i="47"/>
  <c r="V106" i="64" s="1"/>
  <c r="K106" i="47"/>
  <c r="B106" i="47"/>
  <c r="AA105" i="47"/>
  <c r="V105" i="64" s="1"/>
  <c r="K105" i="47"/>
  <c r="B105" i="47"/>
  <c r="AA104" i="47"/>
  <c r="V104" i="64" s="1"/>
  <c r="K104" i="47"/>
  <c r="B104" i="47"/>
  <c r="A103" i="47"/>
  <c r="AA101" i="47"/>
  <c r="V101" i="64" s="1"/>
  <c r="K101" i="47"/>
  <c r="B101" i="47"/>
  <c r="AA100" i="47"/>
  <c r="V100" i="64" s="1"/>
  <c r="K100" i="47"/>
  <c r="B100" i="47"/>
  <c r="AA99" i="47"/>
  <c r="V99" i="64" s="1"/>
  <c r="K99" i="47"/>
  <c r="B99" i="47"/>
  <c r="AA98" i="47"/>
  <c r="V98" i="64" s="1"/>
  <c r="K98" i="47"/>
  <c r="B98" i="47"/>
  <c r="AA97" i="47"/>
  <c r="V97" i="64" s="1"/>
  <c r="K97" i="47"/>
  <c r="B97" i="47"/>
  <c r="AA96" i="47"/>
  <c r="V96" i="64" s="1"/>
  <c r="K96" i="47"/>
  <c r="B96" i="47"/>
  <c r="AA95" i="47"/>
  <c r="V95" i="64" s="1"/>
  <c r="K95" i="47"/>
  <c r="B95" i="47"/>
  <c r="AA94" i="47"/>
  <c r="V94" i="64" s="1"/>
  <c r="K94" i="47"/>
  <c r="B94" i="47"/>
  <c r="AA93" i="47"/>
  <c r="V93" i="64" s="1"/>
  <c r="K93" i="47"/>
  <c r="B93" i="47"/>
  <c r="AA92" i="47"/>
  <c r="V92" i="64" s="1"/>
  <c r="K92" i="47"/>
  <c r="B92" i="47"/>
  <c r="AA91" i="47"/>
  <c r="V91" i="64" s="1"/>
  <c r="K91" i="47"/>
  <c r="B91" i="47"/>
  <c r="A90" i="47"/>
  <c r="AA88" i="47"/>
  <c r="V88" i="64" s="1"/>
  <c r="K88" i="47"/>
  <c r="B88" i="47"/>
  <c r="AA87" i="47"/>
  <c r="V87" i="64" s="1"/>
  <c r="K87" i="47"/>
  <c r="B87" i="47"/>
  <c r="AA86" i="47"/>
  <c r="V86" i="64" s="1"/>
  <c r="K86" i="47"/>
  <c r="B86" i="47"/>
  <c r="AA85" i="47"/>
  <c r="V85" i="64" s="1"/>
  <c r="K85" i="47"/>
  <c r="B85" i="47"/>
  <c r="AA84" i="47"/>
  <c r="V84" i="64" s="1"/>
  <c r="K84" i="47"/>
  <c r="B84" i="47"/>
  <c r="AA83" i="47"/>
  <c r="V83" i="64" s="1"/>
  <c r="K83" i="47"/>
  <c r="B83" i="47"/>
  <c r="AA82" i="47"/>
  <c r="V82" i="64" s="1"/>
  <c r="K82" i="47"/>
  <c r="B82" i="47"/>
  <c r="AA81" i="47"/>
  <c r="V81" i="64" s="1"/>
  <c r="K81" i="47"/>
  <c r="B81" i="47"/>
  <c r="AA80" i="47"/>
  <c r="V80" i="64" s="1"/>
  <c r="K80" i="47"/>
  <c r="B80" i="47"/>
  <c r="AA79" i="47"/>
  <c r="V79" i="64" s="1"/>
  <c r="K79" i="47"/>
  <c r="B79" i="47"/>
  <c r="AA78" i="47"/>
  <c r="V78" i="64" s="1"/>
  <c r="K78" i="47"/>
  <c r="B78" i="47"/>
  <c r="AA77" i="47"/>
  <c r="V77" i="64" s="1"/>
  <c r="K77" i="47"/>
  <c r="B77" i="47"/>
  <c r="AA76" i="47"/>
  <c r="V76" i="64" s="1"/>
  <c r="K76" i="47"/>
  <c r="B76" i="47"/>
  <c r="AA75" i="47"/>
  <c r="V75" i="64" s="1"/>
  <c r="K75" i="47"/>
  <c r="B75" i="47"/>
  <c r="AA74" i="47"/>
  <c r="V74" i="64" s="1"/>
  <c r="K74" i="47"/>
  <c r="B74" i="47"/>
  <c r="AA73" i="47"/>
  <c r="V73" i="64" s="1"/>
  <c r="K73" i="47"/>
  <c r="B73" i="47"/>
  <c r="AA72" i="47"/>
  <c r="V72" i="64" s="1"/>
  <c r="K72" i="47"/>
  <c r="B72" i="47"/>
  <c r="AA71" i="47"/>
  <c r="V71" i="64" s="1"/>
  <c r="K71" i="47"/>
  <c r="B71" i="47"/>
  <c r="AA70" i="47"/>
  <c r="V70" i="64" s="1"/>
  <c r="K70" i="47"/>
  <c r="B70" i="47"/>
  <c r="AA69" i="47"/>
  <c r="V69" i="64" s="1"/>
  <c r="K69" i="47"/>
  <c r="B69" i="47"/>
  <c r="AA68" i="47"/>
  <c r="V68" i="64" s="1"/>
  <c r="K68" i="47"/>
  <c r="B68" i="47"/>
  <c r="AA67" i="47"/>
  <c r="V67" i="64" s="1"/>
  <c r="K67" i="47"/>
  <c r="B67" i="47"/>
  <c r="AA66" i="47"/>
  <c r="V66" i="64" s="1"/>
  <c r="K66" i="47"/>
  <c r="B66" i="47"/>
  <c r="AA65" i="47"/>
  <c r="V65" i="64" s="1"/>
  <c r="K65" i="47"/>
  <c r="B65" i="47"/>
  <c r="AA64" i="47"/>
  <c r="V64" i="64" s="1"/>
  <c r="K64" i="47"/>
  <c r="B64" i="47"/>
  <c r="AA63" i="47"/>
  <c r="V63" i="64" s="1"/>
  <c r="K63" i="47"/>
  <c r="B63" i="47"/>
  <c r="AA62" i="47"/>
  <c r="V62" i="64" s="1"/>
  <c r="K62" i="47"/>
  <c r="B62" i="47"/>
  <c r="AA61" i="47"/>
  <c r="V61" i="64" s="1"/>
  <c r="K61" i="47"/>
  <c r="B61" i="47"/>
  <c r="AA60" i="47"/>
  <c r="V60" i="64" s="1"/>
  <c r="K60" i="47"/>
  <c r="B60" i="47"/>
  <c r="AA59" i="47"/>
  <c r="V59" i="64" s="1"/>
  <c r="K59" i="47"/>
  <c r="B59" i="47"/>
  <c r="AA58" i="47"/>
  <c r="V58" i="64" s="1"/>
  <c r="K58" i="47"/>
  <c r="B58" i="47"/>
  <c r="AA57" i="47"/>
  <c r="V57" i="64" s="1"/>
  <c r="K57" i="47"/>
  <c r="B57" i="47"/>
  <c r="A56" i="47"/>
  <c r="AA54" i="47"/>
  <c r="V54" i="64" s="1"/>
  <c r="K54" i="47"/>
  <c r="B54" i="47"/>
  <c r="AA53" i="47"/>
  <c r="V53" i="64" s="1"/>
  <c r="K53" i="47"/>
  <c r="B53" i="47"/>
  <c r="AA52" i="47"/>
  <c r="V52" i="64" s="1"/>
  <c r="K52" i="47"/>
  <c r="B52" i="47"/>
  <c r="AA51" i="47"/>
  <c r="V51" i="64" s="1"/>
  <c r="K51" i="47"/>
  <c r="B51" i="47"/>
  <c r="AA50" i="47"/>
  <c r="V50" i="64" s="1"/>
  <c r="K50" i="47"/>
  <c r="B50" i="47"/>
  <c r="AA49" i="47"/>
  <c r="V49" i="64" s="1"/>
  <c r="K49" i="47"/>
  <c r="B49" i="47"/>
  <c r="AA48" i="47"/>
  <c r="V48" i="64" s="1"/>
  <c r="K48" i="47"/>
  <c r="B48" i="47"/>
  <c r="AA47" i="47"/>
  <c r="V47" i="64" s="1"/>
  <c r="K47" i="47"/>
  <c r="B47" i="47"/>
  <c r="AA46" i="47"/>
  <c r="V46" i="64" s="1"/>
  <c r="K46" i="47"/>
  <c r="B46" i="47"/>
  <c r="AA45" i="47"/>
  <c r="V45" i="64" s="1"/>
  <c r="K45" i="47"/>
  <c r="B45" i="47"/>
  <c r="AA44" i="47"/>
  <c r="V44" i="64" s="1"/>
  <c r="K44" i="47"/>
  <c r="B44" i="47"/>
  <c r="AA43" i="47"/>
  <c r="V43" i="64" s="1"/>
  <c r="K43" i="47"/>
  <c r="B43" i="47"/>
  <c r="AA42" i="47"/>
  <c r="V42" i="64" s="1"/>
  <c r="K42" i="47"/>
  <c r="B42" i="47"/>
  <c r="A41" i="47"/>
  <c r="AA39" i="47"/>
  <c r="V39" i="64" s="1"/>
  <c r="K39" i="47"/>
  <c r="B39" i="47"/>
  <c r="AA38" i="47"/>
  <c r="V38" i="64" s="1"/>
  <c r="K38" i="47"/>
  <c r="B38" i="47"/>
  <c r="AA37" i="47"/>
  <c r="V37" i="64" s="1"/>
  <c r="K37" i="47"/>
  <c r="B37" i="47"/>
  <c r="AA36" i="47"/>
  <c r="V36" i="64" s="1"/>
  <c r="K36" i="47"/>
  <c r="B36" i="47"/>
  <c r="AA35" i="47"/>
  <c r="V35" i="64" s="1"/>
  <c r="K35" i="47"/>
  <c r="B35" i="47"/>
  <c r="AA34" i="47"/>
  <c r="V34" i="64" s="1"/>
  <c r="K34" i="47"/>
  <c r="B34" i="47"/>
  <c r="AA33" i="47"/>
  <c r="V33" i="64" s="1"/>
  <c r="K33" i="47"/>
  <c r="B33" i="47"/>
  <c r="AA32" i="47"/>
  <c r="V32" i="64" s="1"/>
  <c r="K32" i="47"/>
  <c r="B32" i="47"/>
  <c r="AA31" i="47"/>
  <c r="V31" i="64" s="1"/>
  <c r="K31" i="47"/>
  <c r="B31" i="47"/>
  <c r="AA30" i="47"/>
  <c r="V30" i="64" s="1"/>
  <c r="K30" i="47"/>
  <c r="B30" i="47"/>
  <c r="AA29" i="47"/>
  <c r="V29" i="64" s="1"/>
  <c r="K29" i="47"/>
  <c r="B29" i="47"/>
  <c r="AA28" i="47"/>
  <c r="V28" i="64" s="1"/>
  <c r="K28" i="47"/>
  <c r="B28" i="47"/>
  <c r="AA27" i="47"/>
  <c r="V27" i="64" s="1"/>
  <c r="K27" i="47"/>
  <c r="B27" i="47"/>
  <c r="AA26" i="47"/>
  <c r="V26" i="64" s="1"/>
  <c r="K26" i="47"/>
  <c r="B26" i="47"/>
  <c r="A25" i="47"/>
  <c r="AA23" i="47"/>
  <c r="V23" i="64" s="1"/>
  <c r="K23" i="47"/>
  <c r="B23" i="47"/>
  <c r="AA22" i="47"/>
  <c r="V22" i="64" s="1"/>
  <c r="K22" i="47"/>
  <c r="B22" i="47"/>
  <c r="AA21" i="47"/>
  <c r="V21" i="64" s="1"/>
  <c r="K21" i="47"/>
  <c r="B21" i="47"/>
  <c r="AA20" i="47"/>
  <c r="V20" i="64" s="1"/>
  <c r="K20" i="47"/>
  <c r="B20" i="47"/>
  <c r="AA19" i="47"/>
  <c r="V19" i="64" s="1"/>
  <c r="K19" i="47"/>
  <c r="B19" i="47"/>
  <c r="AA18" i="47"/>
  <c r="V18" i="64" s="1"/>
  <c r="K18" i="47"/>
  <c r="B18" i="47"/>
  <c r="AA17" i="47"/>
  <c r="V17" i="64" s="1"/>
  <c r="K17" i="47"/>
  <c r="B17" i="47"/>
  <c r="AA16" i="47"/>
  <c r="V16" i="64" s="1"/>
  <c r="K16" i="47"/>
  <c r="B16" i="47"/>
  <c r="AA15" i="47"/>
  <c r="V15" i="64" s="1"/>
  <c r="K15" i="47"/>
  <c r="B15" i="47"/>
  <c r="AA14" i="47"/>
  <c r="V14" i="64" s="1"/>
  <c r="K14" i="47"/>
  <c r="B14" i="47"/>
  <c r="AA13" i="47"/>
  <c r="V13" i="64" s="1"/>
  <c r="K13" i="47"/>
  <c r="B13" i="47"/>
  <c r="AA12" i="47"/>
  <c r="V12" i="64" s="1"/>
  <c r="K12" i="47"/>
  <c r="B12" i="47"/>
  <c r="AA11" i="47"/>
  <c r="V11" i="64" s="1"/>
  <c r="K11" i="47"/>
  <c r="B11" i="47"/>
  <c r="AA10" i="47"/>
  <c r="V10" i="64" s="1"/>
  <c r="K10" i="47"/>
  <c r="B10" i="47"/>
  <c r="AA9" i="47"/>
  <c r="V9" i="64" s="1"/>
  <c r="K9" i="47"/>
  <c r="B9" i="47"/>
  <c r="A8" i="47"/>
  <c r="AA223" i="46"/>
  <c r="W223" i="64" s="1"/>
  <c r="K223" i="46"/>
  <c r="AA222" i="46"/>
  <c r="W222" i="64" s="1"/>
  <c r="K222" i="46"/>
  <c r="AA221" i="46"/>
  <c r="W221" i="64" s="1"/>
  <c r="K221" i="46"/>
  <c r="AA220" i="46"/>
  <c r="W220" i="64" s="1"/>
  <c r="K220" i="46"/>
  <c r="AA219" i="46"/>
  <c r="W219" i="64" s="1"/>
  <c r="K219" i="46"/>
  <c r="AA218" i="46"/>
  <c r="W218" i="64" s="1"/>
  <c r="K218" i="46"/>
  <c r="AA217" i="46"/>
  <c r="W217" i="64" s="1"/>
  <c r="K217" i="46"/>
  <c r="AA216" i="46"/>
  <c r="W216" i="64" s="1"/>
  <c r="K216" i="46"/>
  <c r="AA215" i="46"/>
  <c r="W215" i="64" s="1"/>
  <c r="K215" i="46"/>
  <c r="AA214" i="46"/>
  <c r="W214" i="64" s="1"/>
  <c r="K214" i="46"/>
  <c r="AA213" i="46"/>
  <c r="W213" i="64" s="1"/>
  <c r="K213" i="46"/>
  <c r="AA212" i="46"/>
  <c r="W212" i="64" s="1"/>
  <c r="K212" i="46"/>
  <c r="AA211" i="46"/>
  <c r="W211" i="64" s="1"/>
  <c r="K211" i="46"/>
  <c r="AA210" i="46"/>
  <c r="W210" i="64" s="1"/>
  <c r="K210" i="46"/>
  <c r="AA209" i="46"/>
  <c r="W209" i="64" s="1"/>
  <c r="K209" i="46"/>
  <c r="AA208" i="46"/>
  <c r="W208" i="64" s="1"/>
  <c r="K208" i="46"/>
  <c r="A207" i="46"/>
  <c r="AA205" i="46"/>
  <c r="W205" i="64" s="1"/>
  <c r="K205" i="46"/>
  <c r="B205" i="46"/>
  <c r="AA204" i="46"/>
  <c r="W204" i="64" s="1"/>
  <c r="K204" i="46"/>
  <c r="B204" i="46"/>
  <c r="AA203" i="46"/>
  <c r="W203" i="64" s="1"/>
  <c r="K203" i="46"/>
  <c r="B203" i="46"/>
  <c r="AA202" i="46"/>
  <c r="W202" i="64" s="1"/>
  <c r="K202" i="46"/>
  <c r="B202" i="46"/>
  <c r="AA201" i="46"/>
  <c r="W201" i="64" s="1"/>
  <c r="K201" i="46"/>
  <c r="B201" i="46"/>
  <c r="AA200" i="46"/>
  <c r="W200" i="64" s="1"/>
  <c r="K200" i="46"/>
  <c r="B200" i="46"/>
  <c r="AA199" i="46"/>
  <c r="W199" i="64" s="1"/>
  <c r="K199" i="46"/>
  <c r="B199" i="46"/>
  <c r="A198" i="46"/>
  <c r="AA196" i="46"/>
  <c r="W196" i="64" s="1"/>
  <c r="K196" i="46"/>
  <c r="AA195" i="46"/>
  <c r="W195" i="64" s="1"/>
  <c r="K195" i="46"/>
  <c r="AA194" i="46"/>
  <c r="W194" i="64" s="1"/>
  <c r="K194" i="46"/>
  <c r="K193" i="46"/>
  <c r="AA191" i="46"/>
  <c r="W191" i="64" s="1"/>
  <c r="K191" i="46"/>
  <c r="AA190" i="46"/>
  <c r="W190" i="64" s="1"/>
  <c r="K190" i="46"/>
  <c r="AA189" i="46"/>
  <c r="W189" i="64" s="1"/>
  <c r="K189" i="46"/>
  <c r="B189" i="46"/>
  <c r="A188" i="46"/>
  <c r="AA186" i="46"/>
  <c r="W186" i="64" s="1"/>
  <c r="K186" i="46"/>
  <c r="B186" i="46"/>
  <c r="AA185" i="46"/>
  <c r="W185" i="64" s="1"/>
  <c r="K185" i="46"/>
  <c r="B185" i="46"/>
  <c r="AA184" i="46"/>
  <c r="W184" i="64" s="1"/>
  <c r="K184" i="46"/>
  <c r="B184" i="46"/>
  <c r="AA183" i="46"/>
  <c r="W183" i="64" s="1"/>
  <c r="K183" i="46"/>
  <c r="B183" i="46"/>
  <c r="AA182" i="46"/>
  <c r="W182" i="64" s="1"/>
  <c r="K182" i="46"/>
  <c r="B182" i="46"/>
  <c r="AA181" i="46"/>
  <c r="W181" i="64" s="1"/>
  <c r="K181" i="46"/>
  <c r="B181" i="46"/>
  <c r="AA180" i="46"/>
  <c r="W180" i="64" s="1"/>
  <c r="K180" i="46"/>
  <c r="B180" i="46"/>
  <c r="A179" i="46"/>
  <c r="AA177" i="46"/>
  <c r="W177" i="64" s="1"/>
  <c r="K177" i="46"/>
  <c r="B177" i="46"/>
  <c r="AA176" i="46"/>
  <c r="W176" i="64" s="1"/>
  <c r="K176" i="46"/>
  <c r="B176" i="46"/>
  <c r="AA175" i="46"/>
  <c r="W175" i="64" s="1"/>
  <c r="K175" i="46"/>
  <c r="B175" i="46"/>
  <c r="AA174" i="46"/>
  <c r="W174" i="64" s="1"/>
  <c r="K174" i="46"/>
  <c r="B174" i="46"/>
  <c r="AA173" i="46"/>
  <c r="W173" i="64" s="1"/>
  <c r="K173" i="46"/>
  <c r="B173" i="46"/>
  <c r="AA172" i="46"/>
  <c r="W172" i="64" s="1"/>
  <c r="K172" i="46"/>
  <c r="B172" i="46"/>
  <c r="AA171" i="46"/>
  <c r="W171" i="64" s="1"/>
  <c r="K171" i="46"/>
  <c r="B171" i="46"/>
  <c r="A170" i="46"/>
  <c r="AA168" i="46"/>
  <c r="W168" i="64" s="1"/>
  <c r="K168" i="46"/>
  <c r="B168" i="46"/>
  <c r="AA167" i="46"/>
  <c r="W167" i="64" s="1"/>
  <c r="K167" i="46"/>
  <c r="B167" i="46"/>
  <c r="AA166" i="46"/>
  <c r="W166" i="64" s="1"/>
  <c r="K166" i="46"/>
  <c r="B166" i="46"/>
  <c r="AA165" i="46"/>
  <c r="W165" i="64" s="1"/>
  <c r="K165" i="46"/>
  <c r="B165" i="46"/>
  <c r="AA164" i="46"/>
  <c r="W164" i="64" s="1"/>
  <c r="K164" i="46"/>
  <c r="B164" i="46"/>
  <c r="AA163" i="46"/>
  <c r="W163" i="64" s="1"/>
  <c r="K163" i="46"/>
  <c r="B163" i="46"/>
  <c r="AA162" i="46"/>
  <c r="W162" i="64" s="1"/>
  <c r="K162" i="46"/>
  <c r="B162" i="46"/>
  <c r="A161" i="46"/>
  <c r="AA159" i="46"/>
  <c r="W159" i="64" s="1"/>
  <c r="K159" i="46"/>
  <c r="B159" i="46"/>
  <c r="AA158" i="46"/>
  <c r="W158" i="64" s="1"/>
  <c r="K158" i="46"/>
  <c r="B158" i="46"/>
  <c r="AA157" i="46"/>
  <c r="W157" i="64" s="1"/>
  <c r="K157" i="46"/>
  <c r="B157" i="46"/>
  <c r="AA156" i="46"/>
  <c r="W156" i="64" s="1"/>
  <c r="K156" i="46"/>
  <c r="B156" i="46"/>
  <c r="AA155" i="46"/>
  <c r="W155" i="64" s="1"/>
  <c r="K155" i="46"/>
  <c r="B155" i="46"/>
  <c r="AA154" i="46"/>
  <c r="W154" i="64" s="1"/>
  <c r="K154" i="46"/>
  <c r="B154" i="46"/>
  <c r="AA153" i="46"/>
  <c r="W153" i="64" s="1"/>
  <c r="K153" i="46"/>
  <c r="B153" i="46"/>
  <c r="AA152" i="46"/>
  <c r="W152" i="64" s="1"/>
  <c r="K152" i="46"/>
  <c r="B152" i="46"/>
  <c r="AA151" i="46"/>
  <c r="W151" i="64" s="1"/>
  <c r="K151" i="46"/>
  <c r="B151" i="46"/>
  <c r="AA150" i="46"/>
  <c r="W150" i="64" s="1"/>
  <c r="K150" i="46"/>
  <c r="B150" i="46"/>
  <c r="A149" i="46"/>
  <c r="AA147" i="46"/>
  <c r="W147" i="64" s="1"/>
  <c r="K147" i="46"/>
  <c r="B147" i="46"/>
  <c r="AA146" i="46"/>
  <c r="W146" i="64" s="1"/>
  <c r="K146" i="46"/>
  <c r="B146" i="46"/>
  <c r="AA145" i="46"/>
  <c r="W145" i="64" s="1"/>
  <c r="K145" i="46"/>
  <c r="B145" i="46"/>
  <c r="AA144" i="46"/>
  <c r="W144" i="64" s="1"/>
  <c r="K144" i="46"/>
  <c r="B144" i="46"/>
  <c r="AA143" i="46"/>
  <c r="W143" i="64" s="1"/>
  <c r="K143" i="46"/>
  <c r="B143" i="46"/>
  <c r="AA142" i="46"/>
  <c r="W142" i="64" s="1"/>
  <c r="K142" i="46"/>
  <c r="B142" i="46"/>
  <c r="AA141" i="46"/>
  <c r="W141" i="64" s="1"/>
  <c r="K141" i="46"/>
  <c r="B141" i="46"/>
  <c r="AA140" i="46"/>
  <c r="W140" i="64" s="1"/>
  <c r="K140" i="46"/>
  <c r="B140" i="46"/>
  <c r="AA139" i="46"/>
  <c r="W139" i="64" s="1"/>
  <c r="K139" i="46"/>
  <c r="B139" i="46"/>
  <c r="AA138" i="46"/>
  <c r="W138" i="64" s="1"/>
  <c r="K138" i="46"/>
  <c r="B138" i="46"/>
  <c r="AA137" i="46"/>
  <c r="W137" i="64" s="1"/>
  <c r="K137" i="46"/>
  <c r="B137" i="46"/>
  <c r="A136" i="46"/>
  <c r="AA134" i="46"/>
  <c r="W134" i="64" s="1"/>
  <c r="K134" i="46"/>
  <c r="B134" i="46"/>
  <c r="AA133" i="46"/>
  <c r="W133" i="64" s="1"/>
  <c r="K133" i="46"/>
  <c r="B133" i="46"/>
  <c r="AA132" i="46"/>
  <c r="W132" i="64" s="1"/>
  <c r="K132" i="46"/>
  <c r="B132" i="46"/>
  <c r="AA131" i="46"/>
  <c r="W131" i="64" s="1"/>
  <c r="K131" i="46"/>
  <c r="B131" i="46"/>
  <c r="AA130" i="46"/>
  <c r="W130" i="64" s="1"/>
  <c r="K130" i="46"/>
  <c r="B130" i="46"/>
  <c r="A129" i="46"/>
  <c r="AA127" i="46"/>
  <c r="W127" i="64" s="1"/>
  <c r="K127" i="46"/>
  <c r="B127" i="46"/>
  <c r="AA126" i="46"/>
  <c r="W126" i="64" s="1"/>
  <c r="K126" i="46"/>
  <c r="B126" i="46"/>
  <c r="AA125" i="46"/>
  <c r="W125" i="64" s="1"/>
  <c r="K125" i="46"/>
  <c r="B125" i="46"/>
  <c r="AA124" i="46"/>
  <c r="W124" i="64" s="1"/>
  <c r="K124" i="46"/>
  <c r="B124" i="46"/>
  <c r="AA123" i="46"/>
  <c r="W123" i="64" s="1"/>
  <c r="K123" i="46"/>
  <c r="B123" i="46"/>
  <c r="AA122" i="46"/>
  <c r="W122" i="64" s="1"/>
  <c r="K122" i="46"/>
  <c r="B122" i="46"/>
  <c r="AA121" i="46"/>
  <c r="W121" i="64" s="1"/>
  <c r="K121" i="46"/>
  <c r="B121" i="46"/>
  <c r="AA120" i="46"/>
  <c r="W120" i="64" s="1"/>
  <c r="K120" i="46"/>
  <c r="B120" i="46"/>
  <c r="AA119" i="46"/>
  <c r="W119" i="64" s="1"/>
  <c r="K119" i="46"/>
  <c r="B119" i="46"/>
  <c r="AA118" i="46"/>
  <c r="W118" i="64" s="1"/>
  <c r="K118" i="46"/>
  <c r="K117" i="46"/>
  <c r="A116" i="46"/>
  <c r="AA114" i="46"/>
  <c r="W114" i="64" s="1"/>
  <c r="K114" i="46"/>
  <c r="B114" i="46"/>
  <c r="AA113" i="46"/>
  <c r="W113" i="64" s="1"/>
  <c r="K113" i="46"/>
  <c r="B113" i="46"/>
  <c r="AA112" i="46"/>
  <c r="W112" i="64" s="1"/>
  <c r="K112" i="46"/>
  <c r="B112" i="46"/>
  <c r="AA111" i="46"/>
  <c r="W111" i="64" s="1"/>
  <c r="K111" i="46"/>
  <c r="B111" i="46"/>
  <c r="AA110" i="46"/>
  <c r="W110" i="64" s="1"/>
  <c r="K110" i="46"/>
  <c r="B110" i="46"/>
  <c r="AA109" i="46"/>
  <c r="W109" i="64" s="1"/>
  <c r="K109" i="46"/>
  <c r="B109" i="46"/>
  <c r="AA108" i="46"/>
  <c r="W108" i="64" s="1"/>
  <c r="K108" i="46"/>
  <c r="B108" i="46"/>
  <c r="AA107" i="46"/>
  <c r="W107" i="64" s="1"/>
  <c r="K107" i="46"/>
  <c r="B107" i="46"/>
  <c r="AA106" i="46"/>
  <c r="W106" i="64" s="1"/>
  <c r="K106" i="46"/>
  <c r="B106" i="46"/>
  <c r="AA105" i="46"/>
  <c r="W105" i="64" s="1"/>
  <c r="K105" i="46"/>
  <c r="B105" i="46"/>
  <c r="AA104" i="46"/>
  <c r="W104" i="64" s="1"/>
  <c r="K104" i="46"/>
  <c r="B104" i="46"/>
  <c r="A103" i="46"/>
  <c r="AA101" i="46"/>
  <c r="W101" i="64" s="1"/>
  <c r="K101" i="46"/>
  <c r="B101" i="46"/>
  <c r="AA100" i="46"/>
  <c r="W100" i="64" s="1"/>
  <c r="K100" i="46"/>
  <c r="B100" i="46"/>
  <c r="AA99" i="46"/>
  <c r="W99" i="64" s="1"/>
  <c r="K99" i="46"/>
  <c r="B99" i="46"/>
  <c r="AA98" i="46"/>
  <c r="W98" i="64" s="1"/>
  <c r="K98" i="46"/>
  <c r="B98" i="46"/>
  <c r="AA97" i="46"/>
  <c r="W97" i="64" s="1"/>
  <c r="K97" i="46"/>
  <c r="B97" i="46"/>
  <c r="AA96" i="46"/>
  <c r="W96" i="64" s="1"/>
  <c r="K96" i="46"/>
  <c r="B96" i="46"/>
  <c r="AA95" i="46"/>
  <c r="W95" i="64" s="1"/>
  <c r="K95" i="46"/>
  <c r="B95" i="46"/>
  <c r="AA94" i="46"/>
  <c r="W94" i="64" s="1"/>
  <c r="K94" i="46"/>
  <c r="B94" i="46"/>
  <c r="AA93" i="46"/>
  <c r="W93" i="64" s="1"/>
  <c r="K93" i="46"/>
  <c r="B93" i="46"/>
  <c r="AA92" i="46"/>
  <c r="W92" i="64" s="1"/>
  <c r="K92" i="46"/>
  <c r="B92" i="46"/>
  <c r="AA91" i="46"/>
  <c r="W91" i="64" s="1"/>
  <c r="K91" i="46"/>
  <c r="B91" i="46"/>
  <c r="A90" i="46"/>
  <c r="AA88" i="46"/>
  <c r="W88" i="64" s="1"/>
  <c r="K88" i="46"/>
  <c r="B88" i="46"/>
  <c r="AA87" i="46"/>
  <c r="W87" i="64" s="1"/>
  <c r="K87" i="46"/>
  <c r="B87" i="46"/>
  <c r="AA86" i="46"/>
  <c r="W86" i="64" s="1"/>
  <c r="K86" i="46"/>
  <c r="B86" i="46"/>
  <c r="AA85" i="46"/>
  <c r="W85" i="64" s="1"/>
  <c r="K85" i="46"/>
  <c r="B85" i="46"/>
  <c r="AA84" i="46"/>
  <c r="W84" i="64" s="1"/>
  <c r="K84" i="46"/>
  <c r="B84" i="46"/>
  <c r="AA83" i="46"/>
  <c r="W83" i="64" s="1"/>
  <c r="K83" i="46"/>
  <c r="B83" i="46"/>
  <c r="AA82" i="46"/>
  <c r="W82" i="64" s="1"/>
  <c r="K82" i="46"/>
  <c r="B82" i="46"/>
  <c r="AA81" i="46"/>
  <c r="W81" i="64" s="1"/>
  <c r="K81" i="46"/>
  <c r="B81" i="46"/>
  <c r="AA80" i="46"/>
  <c r="W80" i="64" s="1"/>
  <c r="K80" i="46"/>
  <c r="B80" i="46"/>
  <c r="AA79" i="46"/>
  <c r="W79" i="64" s="1"/>
  <c r="K79" i="46"/>
  <c r="B79" i="46"/>
  <c r="AA78" i="46"/>
  <c r="W78" i="64" s="1"/>
  <c r="K78" i="46"/>
  <c r="B78" i="46"/>
  <c r="AA77" i="46"/>
  <c r="W77" i="64" s="1"/>
  <c r="K77" i="46"/>
  <c r="B77" i="46"/>
  <c r="AA76" i="46"/>
  <c r="W76" i="64" s="1"/>
  <c r="K76" i="46"/>
  <c r="B76" i="46"/>
  <c r="AA75" i="46"/>
  <c r="W75" i="64" s="1"/>
  <c r="K75" i="46"/>
  <c r="B75" i="46"/>
  <c r="AA74" i="46"/>
  <c r="W74" i="64" s="1"/>
  <c r="K74" i="46"/>
  <c r="B74" i="46"/>
  <c r="AA73" i="46"/>
  <c r="W73" i="64" s="1"/>
  <c r="K73" i="46"/>
  <c r="B73" i="46"/>
  <c r="AA72" i="46"/>
  <c r="W72" i="64" s="1"/>
  <c r="K72" i="46"/>
  <c r="B72" i="46"/>
  <c r="AA71" i="46"/>
  <c r="W71" i="64" s="1"/>
  <c r="K71" i="46"/>
  <c r="B71" i="46"/>
  <c r="AA70" i="46"/>
  <c r="W70" i="64" s="1"/>
  <c r="K70" i="46"/>
  <c r="B70" i="46"/>
  <c r="AA69" i="46"/>
  <c r="W69" i="64" s="1"/>
  <c r="K69" i="46"/>
  <c r="B69" i="46"/>
  <c r="AA68" i="46"/>
  <c r="W68" i="64" s="1"/>
  <c r="K68" i="46"/>
  <c r="B68" i="46"/>
  <c r="AA67" i="46"/>
  <c r="W67" i="64" s="1"/>
  <c r="K67" i="46"/>
  <c r="B67" i="46"/>
  <c r="AA66" i="46"/>
  <c r="W66" i="64" s="1"/>
  <c r="K66" i="46"/>
  <c r="B66" i="46"/>
  <c r="AA65" i="46"/>
  <c r="W65" i="64" s="1"/>
  <c r="K65" i="46"/>
  <c r="B65" i="46"/>
  <c r="AA64" i="46"/>
  <c r="W64" i="64" s="1"/>
  <c r="K64" i="46"/>
  <c r="B64" i="46"/>
  <c r="AA63" i="46"/>
  <c r="W63" i="64" s="1"/>
  <c r="K63" i="46"/>
  <c r="B63" i="46"/>
  <c r="AA62" i="46"/>
  <c r="W62" i="64" s="1"/>
  <c r="K62" i="46"/>
  <c r="B62" i="46"/>
  <c r="AA61" i="46"/>
  <c r="W61" i="64" s="1"/>
  <c r="K61" i="46"/>
  <c r="B61" i="46"/>
  <c r="AA60" i="46"/>
  <c r="W60" i="64" s="1"/>
  <c r="K60" i="46"/>
  <c r="B60" i="46"/>
  <c r="AA59" i="46"/>
  <c r="W59" i="64" s="1"/>
  <c r="K59" i="46"/>
  <c r="B59" i="46"/>
  <c r="AA58" i="46"/>
  <c r="W58" i="64" s="1"/>
  <c r="K58" i="46"/>
  <c r="B58" i="46"/>
  <c r="AA57" i="46"/>
  <c r="W57" i="64" s="1"/>
  <c r="K57" i="46"/>
  <c r="B57" i="46"/>
  <c r="A56" i="46"/>
  <c r="AA54" i="46"/>
  <c r="W54" i="64" s="1"/>
  <c r="K54" i="46"/>
  <c r="B54" i="46"/>
  <c r="AA53" i="46"/>
  <c r="W53" i="64" s="1"/>
  <c r="K53" i="46"/>
  <c r="B53" i="46"/>
  <c r="AA52" i="46"/>
  <c r="W52" i="64" s="1"/>
  <c r="K52" i="46"/>
  <c r="B52" i="46"/>
  <c r="AA51" i="46"/>
  <c r="W51" i="64" s="1"/>
  <c r="K51" i="46"/>
  <c r="B51" i="46"/>
  <c r="AA50" i="46"/>
  <c r="W50" i="64" s="1"/>
  <c r="K50" i="46"/>
  <c r="B50" i="46"/>
  <c r="AA49" i="46"/>
  <c r="W49" i="64" s="1"/>
  <c r="K49" i="46"/>
  <c r="B49" i="46"/>
  <c r="AA48" i="46"/>
  <c r="W48" i="64" s="1"/>
  <c r="K48" i="46"/>
  <c r="AA47" i="46"/>
  <c r="W47" i="64" s="1"/>
  <c r="K47" i="46"/>
  <c r="B47" i="46"/>
  <c r="AA46" i="46"/>
  <c r="W46" i="64" s="1"/>
  <c r="K46" i="46"/>
  <c r="AA45" i="46"/>
  <c r="W45" i="64" s="1"/>
  <c r="K45" i="46"/>
  <c r="B45" i="46"/>
  <c r="AA44" i="46"/>
  <c r="W44" i="64" s="1"/>
  <c r="K44" i="46"/>
  <c r="B44" i="46"/>
  <c r="AA43" i="46"/>
  <c r="W43" i="64" s="1"/>
  <c r="K43" i="46"/>
  <c r="B43" i="46"/>
  <c r="AA42" i="46"/>
  <c r="W42" i="64" s="1"/>
  <c r="K42" i="46"/>
  <c r="B42" i="46"/>
  <c r="A41" i="46"/>
  <c r="AA39" i="46"/>
  <c r="W39" i="64" s="1"/>
  <c r="K39" i="46"/>
  <c r="B39" i="46"/>
  <c r="AA38" i="46"/>
  <c r="W38" i="64" s="1"/>
  <c r="K38" i="46"/>
  <c r="B38" i="46"/>
  <c r="AA37" i="46"/>
  <c r="W37" i="64" s="1"/>
  <c r="K37" i="46"/>
  <c r="B37" i="46"/>
  <c r="AA36" i="46"/>
  <c r="W36" i="64" s="1"/>
  <c r="K36" i="46"/>
  <c r="B36" i="46"/>
  <c r="AA35" i="46"/>
  <c r="W35" i="64" s="1"/>
  <c r="K35" i="46"/>
  <c r="B35" i="46"/>
  <c r="AA34" i="46"/>
  <c r="W34" i="64" s="1"/>
  <c r="K34" i="46"/>
  <c r="B34" i="46"/>
  <c r="AA33" i="46"/>
  <c r="W33" i="64" s="1"/>
  <c r="K33" i="46"/>
  <c r="B33" i="46"/>
  <c r="AA32" i="46"/>
  <c r="W32" i="64" s="1"/>
  <c r="K32" i="46"/>
  <c r="B32" i="46"/>
  <c r="AA31" i="46"/>
  <c r="W31" i="64" s="1"/>
  <c r="K31" i="46"/>
  <c r="B31" i="46"/>
  <c r="AA30" i="46"/>
  <c r="W30" i="64" s="1"/>
  <c r="K30" i="46"/>
  <c r="B30" i="46"/>
  <c r="AA29" i="46"/>
  <c r="W29" i="64" s="1"/>
  <c r="K29" i="46"/>
  <c r="B29" i="46"/>
  <c r="AA28" i="46"/>
  <c r="W28" i="64" s="1"/>
  <c r="K28" i="46"/>
  <c r="B28" i="46"/>
  <c r="AA27" i="46"/>
  <c r="W27" i="64" s="1"/>
  <c r="K27" i="46"/>
  <c r="B27" i="46"/>
  <c r="AA26" i="46"/>
  <c r="W26" i="64" s="1"/>
  <c r="K26" i="46"/>
  <c r="B26" i="46"/>
  <c r="A25" i="46"/>
  <c r="AA23" i="46"/>
  <c r="W23" i="64" s="1"/>
  <c r="K23" i="46"/>
  <c r="B23" i="46"/>
  <c r="AA22" i="46"/>
  <c r="W22" i="64" s="1"/>
  <c r="K22" i="46"/>
  <c r="B22" i="46"/>
  <c r="AA21" i="46"/>
  <c r="W21" i="64" s="1"/>
  <c r="K21" i="46"/>
  <c r="B21" i="46"/>
  <c r="AA20" i="46"/>
  <c r="W20" i="64" s="1"/>
  <c r="K20" i="46"/>
  <c r="B20" i="46"/>
  <c r="AA19" i="46"/>
  <c r="W19" i="64" s="1"/>
  <c r="K19" i="46"/>
  <c r="B19" i="46"/>
  <c r="AA18" i="46"/>
  <c r="W18" i="64" s="1"/>
  <c r="K18" i="46"/>
  <c r="B18" i="46"/>
  <c r="AA17" i="46"/>
  <c r="W17" i="64" s="1"/>
  <c r="K17" i="46"/>
  <c r="B17" i="46"/>
  <c r="AA16" i="46"/>
  <c r="W16" i="64" s="1"/>
  <c r="K16" i="46"/>
  <c r="B16" i="46"/>
  <c r="AA15" i="46"/>
  <c r="W15" i="64" s="1"/>
  <c r="K15" i="46"/>
  <c r="B15" i="46"/>
  <c r="AA14" i="46"/>
  <c r="W14" i="64" s="1"/>
  <c r="K14" i="46"/>
  <c r="B14" i="46"/>
  <c r="AA13" i="46"/>
  <c r="W13" i="64" s="1"/>
  <c r="K13" i="46"/>
  <c r="B13" i="46"/>
  <c r="AA12" i="46"/>
  <c r="W12" i="64" s="1"/>
  <c r="K12" i="46"/>
  <c r="B12" i="46"/>
  <c r="AA11" i="46"/>
  <c r="W11" i="64" s="1"/>
  <c r="K11" i="46"/>
  <c r="B11" i="46"/>
  <c r="AA10" i="46"/>
  <c r="W10" i="64" s="1"/>
  <c r="K10" i="46"/>
  <c r="B10" i="46"/>
  <c r="AA9" i="46"/>
  <c r="W9" i="64" s="1"/>
  <c r="K9" i="46"/>
  <c r="A8" i="46"/>
  <c r="AA223" i="45"/>
  <c r="X223" i="64" s="1"/>
  <c r="K223" i="45"/>
  <c r="AA222" i="45"/>
  <c r="X222" i="64" s="1"/>
  <c r="K222" i="45"/>
  <c r="AA221" i="45"/>
  <c r="X221" i="64" s="1"/>
  <c r="K221" i="45"/>
  <c r="AA220" i="45"/>
  <c r="X220" i="64" s="1"/>
  <c r="K220" i="45"/>
  <c r="AA219" i="45"/>
  <c r="X219" i="64" s="1"/>
  <c r="K219" i="45"/>
  <c r="AA218" i="45"/>
  <c r="X218" i="64" s="1"/>
  <c r="K218" i="45"/>
  <c r="AA217" i="45"/>
  <c r="X217" i="64" s="1"/>
  <c r="K217" i="45"/>
  <c r="AA216" i="45"/>
  <c r="X216" i="64" s="1"/>
  <c r="K216" i="45"/>
  <c r="AA215" i="45"/>
  <c r="X215" i="64" s="1"/>
  <c r="K215" i="45"/>
  <c r="AA214" i="45"/>
  <c r="X214" i="64" s="1"/>
  <c r="K214" i="45"/>
  <c r="AA213" i="45"/>
  <c r="X213" i="64" s="1"/>
  <c r="K213" i="45"/>
  <c r="AA212" i="45"/>
  <c r="X212" i="64" s="1"/>
  <c r="K212" i="45"/>
  <c r="AA211" i="45"/>
  <c r="X211" i="64" s="1"/>
  <c r="K211" i="45"/>
  <c r="AA210" i="45"/>
  <c r="X210" i="64" s="1"/>
  <c r="K210" i="45"/>
  <c r="AA209" i="45"/>
  <c r="X209" i="64" s="1"/>
  <c r="K209" i="45"/>
  <c r="AA208" i="45"/>
  <c r="X208" i="64" s="1"/>
  <c r="K208" i="45"/>
  <c r="A207" i="45"/>
  <c r="AA205" i="45"/>
  <c r="X205" i="64" s="1"/>
  <c r="K205" i="45"/>
  <c r="B205" i="45"/>
  <c r="AA204" i="45"/>
  <c r="X204" i="64" s="1"/>
  <c r="K204" i="45"/>
  <c r="B204" i="45"/>
  <c r="AA203" i="45"/>
  <c r="X203" i="64" s="1"/>
  <c r="K203" i="45"/>
  <c r="B203" i="45"/>
  <c r="AA202" i="45"/>
  <c r="X202" i="64" s="1"/>
  <c r="K202" i="45"/>
  <c r="B202" i="45"/>
  <c r="AA201" i="45"/>
  <c r="X201" i="64" s="1"/>
  <c r="K201" i="45"/>
  <c r="B201" i="45"/>
  <c r="AA200" i="45"/>
  <c r="X200" i="64" s="1"/>
  <c r="K200" i="45"/>
  <c r="B200" i="45"/>
  <c r="AA199" i="45"/>
  <c r="X199" i="64" s="1"/>
  <c r="K199" i="45"/>
  <c r="B199" i="45"/>
  <c r="A198" i="45"/>
  <c r="AA196" i="45"/>
  <c r="X196" i="64" s="1"/>
  <c r="K196" i="45"/>
  <c r="AA195" i="45"/>
  <c r="X195" i="64" s="1"/>
  <c r="K195" i="45"/>
  <c r="AA194" i="45"/>
  <c r="X194" i="64" s="1"/>
  <c r="K194" i="45"/>
  <c r="K193" i="45"/>
  <c r="AA191" i="45"/>
  <c r="X191" i="64" s="1"/>
  <c r="K191" i="45"/>
  <c r="AA190" i="45"/>
  <c r="X190" i="64" s="1"/>
  <c r="K190" i="45"/>
  <c r="AA189" i="45"/>
  <c r="X189" i="64" s="1"/>
  <c r="K189" i="45"/>
  <c r="B189" i="45"/>
  <c r="A188" i="45"/>
  <c r="AA186" i="45"/>
  <c r="X186" i="64" s="1"/>
  <c r="K186" i="45"/>
  <c r="B186" i="45"/>
  <c r="AA185" i="45"/>
  <c r="X185" i="64" s="1"/>
  <c r="K185" i="45"/>
  <c r="B185" i="45"/>
  <c r="AA184" i="45"/>
  <c r="X184" i="64" s="1"/>
  <c r="K184" i="45"/>
  <c r="B184" i="45"/>
  <c r="AA183" i="45"/>
  <c r="X183" i="64" s="1"/>
  <c r="K183" i="45"/>
  <c r="B183" i="45"/>
  <c r="AA182" i="45"/>
  <c r="X182" i="64" s="1"/>
  <c r="K182" i="45"/>
  <c r="B182" i="45"/>
  <c r="AA181" i="45"/>
  <c r="X181" i="64" s="1"/>
  <c r="K181" i="45"/>
  <c r="B181" i="45"/>
  <c r="AA180" i="45"/>
  <c r="X180" i="64" s="1"/>
  <c r="K180" i="45"/>
  <c r="B180" i="45"/>
  <c r="A179" i="45"/>
  <c r="AA177" i="45"/>
  <c r="X177" i="64" s="1"/>
  <c r="K177" i="45"/>
  <c r="B177" i="45"/>
  <c r="AA176" i="45"/>
  <c r="X176" i="64" s="1"/>
  <c r="K176" i="45"/>
  <c r="B176" i="45"/>
  <c r="AA175" i="45"/>
  <c r="X175" i="64" s="1"/>
  <c r="K175" i="45"/>
  <c r="B175" i="45"/>
  <c r="AA174" i="45"/>
  <c r="X174" i="64" s="1"/>
  <c r="K174" i="45"/>
  <c r="B174" i="45"/>
  <c r="AA173" i="45"/>
  <c r="X173" i="64" s="1"/>
  <c r="K173" i="45"/>
  <c r="B173" i="45"/>
  <c r="AA172" i="45"/>
  <c r="X172" i="64" s="1"/>
  <c r="K172" i="45"/>
  <c r="B172" i="45"/>
  <c r="AA171" i="45"/>
  <c r="X171" i="64" s="1"/>
  <c r="K171" i="45"/>
  <c r="B171" i="45"/>
  <c r="A170" i="45"/>
  <c r="AA168" i="45"/>
  <c r="X168" i="64" s="1"/>
  <c r="K168" i="45"/>
  <c r="B168" i="45"/>
  <c r="AA167" i="45"/>
  <c r="X167" i="64" s="1"/>
  <c r="K167" i="45"/>
  <c r="B167" i="45"/>
  <c r="AA166" i="45"/>
  <c r="X166" i="64" s="1"/>
  <c r="K166" i="45"/>
  <c r="B166" i="45"/>
  <c r="AA165" i="45"/>
  <c r="X165" i="64" s="1"/>
  <c r="K165" i="45"/>
  <c r="B165" i="45"/>
  <c r="AA164" i="45"/>
  <c r="X164" i="64" s="1"/>
  <c r="K164" i="45"/>
  <c r="B164" i="45"/>
  <c r="AA163" i="45"/>
  <c r="X163" i="64" s="1"/>
  <c r="K163" i="45"/>
  <c r="B163" i="45"/>
  <c r="AA162" i="45"/>
  <c r="X162" i="64" s="1"/>
  <c r="K162" i="45"/>
  <c r="B162" i="45"/>
  <c r="A161" i="45"/>
  <c r="AA159" i="45"/>
  <c r="X159" i="64" s="1"/>
  <c r="K159" i="45"/>
  <c r="B159" i="45"/>
  <c r="AA158" i="45"/>
  <c r="X158" i="64" s="1"/>
  <c r="K158" i="45"/>
  <c r="B158" i="45"/>
  <c r="AA157" i="45"/>
  <c r="X157" i="64" s="1"/>
  <c r="K157" i="45"/>
  <c r="B157" i="45"/>
  <c r="AA156" i="45"/>
  <c r="X156" i="64" s="1"/>
  <c r="K156" i="45"/>
  <c r="B156" i="45"/>
  <c r="AA155" i="45"/>
  <c r="X155" i="64" s="1"/>
  <c r="K155" i="45"/>
  <c r="B155" i="45"/>
  <c r="AA154" i="45"/>
  <c r="X154" i="64" s="1"/>
  <c r="K154" i="45"/>
  <c r="B154" i="45"/>
  <c r="AA153" i="45"/>
  <c r="X153" i="64" s="1"/>
  <c r="K153" i="45"/>
  <c r="B153" i="45"/>
  <c r="AA152" i="45"/>
  <c r="X152" i="64" s="1"/>
  <c r="K152" i="45"/>
  <c r="B152" i="45"/>
  <c r="AA151" i="45"/>
  <c r="X151" i="64" s="1"/>
  <c r="K151" i="45"/>
  <c r="B151" i="45"/>
  <c r="AA150" i="45"/>
  <c r="X150" i="64" s="1"/>
  <c r="K150" i="45"/>
  <c r="B150" i="45"/>
  <c r="A149" i="45"/>
  <c r="AA147" i="45"/>
  <c r="X147" i="64" s="1"/>
  <c r="K147" i="45"/>
  <c r="B147" i="45"/>
  <c r="AA146" i="45"/>
  <c r="X146" i="64" s="1"/>
  <c r="K146" i="45"/>
  <c r="B146" i="45"/>
  <c r="AA145" i="45"/>
  <c r="X145" i="64" s="1"/>
  <c r="K145" i="45"/>
  <c r="B145" i="45"/>
  <c r="AA144" i="45"/>
  <c r="X144" i="64" s="1"/>
  <c r="K144" i="45"/>
  <c r="B144" i="45"/>
  <c r="AA143" i="45"/>
  <c r="X143" i="64" s="1"/>
  <c r="K143" i="45"/>
  <c r="B143" i="45"/>
  <c r="AA142" i="45"/>
  <c r="X142" i="64" s="1"/>
  <c r="K142" i="45"/>
  <c r="B142" i="45"/>
  <c r="AA141" i="45"/>
  <c r="X141" i="64" s="1"/>
  <c r="K141" i="45"/>
  <c r="B141" i="45"/>
  <c r="AA140" i="45"/>
  <c r="X140" i="64" s="1"/>
  <c r="K140" i="45"/>
  <c r="B140" i="45"/>
  <c r="AA139" i="45"/>
  <c r="X139" i="64" s="1"/>
  <c r="K139" i="45"/>
  <c r="B139" i="45"/>
  <c r="AA138" i="45"/>
  <c r="X138" i="64" s="1"/>
  <c r="K138" i="45"/>
  <c r="B138" i="45"/>
  <c r="AA137" i="45"/>
  <c r="X137" i="64" s="1"/>
  <c r="K137" i="45"/>
  <c r="B137" i="45"/>
  <c r="A136" i="45"/>
  <c r="AA134" i="45"/>
  <c r="X134" i="64" s="1"/>
  <c r="K134" i="45"/>
  <c r="B134" i="45"/>
  <c r="AA133" i="45"/>
  <c r="X133" i="64" s="1"/>
  <c r="K133" i="45"/>
  <c r="B133" i="45"/>
  <c r="AA132" i="45"/>
  <c r="X132" i="64" s="1"/>
  <c r="K132" i="45"/>
  <c r="B132" i="45"/>
  <c r="AA131" i="45"/>
  <c r="X131" i="64" s="1"/>
  <c r="K131" i="45"/>
  <c r="B131" i="45"/>
  <c r="AA130" i="45"/>
  <c r="X130" i="64" s="1"/>
  <c r="K130" i="45"/>
  <c r="B130" i="45"/>
  <c r="A129" i="45"/>
  <c r="AA127" i="45"/>
  <c r="X127" i="64" s="1"/>
  <c r="K127" i="45"/>
  <c r="B127" i="45"/>
  <c r="AA126" i="45"/>
  <c r="X126" i="64" s="1"/>
  <c r="K126" i="45"/>
  <c r="B126" i="45"/>
  <c r="AA125" i="45"/>
  <c r="X125" i="64" s="1"/>
  <c r="K125" i="45"/>
  <c r="B125" i="45"/>
  <c r="AA124" i="45"/>
  <c r="X124" i="64" s="1"/>
  <c r="K124" i="45"/>
  <c r="B124" i="45"/>
  <c r="AA123" i="45"/>
  <c r="X123" i="64" s="1"/>
  <c r="K123" i="45"/>
  <c r="B123" i="45"/>
  <c r="AA122" i="45"/>
  <c r="X122" i="64" s="1"/>
  <c r="K122" i="45"/>
  <c r="B122" i="45"/>
  <c r="AA121" i="45"/>
  <c r="X121" i="64" s="1"/>
  <c r="K121" i="45"/>
  <c r="B121" i="45"/>
  <c r="AA120" i="45"/>
  <c r="X120" i="64" s="1"/>
  <c r="K120" i="45"/>
  <c r="B120" i="45"/>
  <c r="AA119" i="45"/>
  <c r="X119" i="64" s="1"/>
  <c r="K119" i="45"/>
  <c r="B119" i="45"/>
  <c r="AA118" i="45"/>
  <c r="X118" i="64" s="1"/>
  <c r="K118" i="45"/>
  <c r="AA117" i="45"/>
  <c r="X117" i="64" s="1"/>
  <c r="K117" i="45"/>
  <c r="A116" i="45"/>
  <c r="AA114" i="45"/>
  <c r="X114" i="64" s="1"/>
  <c r="K114" i="45"/>
  <c r="B114" i="45"/>
  <c r="AA113" i="45"/>
  <c r="X113" i="64" s="1"/>
  <c r="K113" i="45"/>
  <c r="B113" i="45"/>
  <c r="AA112" i="45"/>
  <c r="X112" i="64" s="1"/>
  <c r="K112" i="45"/>
  <c r="B112" i="45"/>
  <c r="AA111" i="45"/>
  <c r="X111" i="64" s="1"/>
  <c r="K111" i="45"/>
  <c r="B111" i="45"/>
  <c r="AA110" i="45"/>
  <c r="X110" i="64" s="1"/>
  <c r="K110" i="45"/>
  <c r="B110" i="45"/>
  <c r="AA109" i="45"/>
  <c r="X109" i="64" s="1"/>
  <c r="K109" i="45"/>
  <c r="B109" i="45"/>
  <c r="AA108" i="45"/>
  <c r="X108" i="64" s="1"/>
  <c r="K108" i="45"/>
  <c r="B108" i="45"/>
  <c r="AA107" i="45"/>
  <c r="X107" i="64" s="1"/>
  <c r="K107" i="45"/>
  <c r="B107" i="45"/>
  <c r="AA106" i="45"/>
  <c r="X106" i="64" s="1"/>
  <c r="K106" i="45"/>
  <c r="B106" i="45"/>
  <c r="AA105" i="45"/>
  <c r="X105" i="64" s="1"/>
  <c r="K105" i="45"/>
  <c r="B105" i="45"/>
  <c r="AA104" i="45"/>
  <c r="X104" i="64" s="1"/>
  <c r="K104" i="45"/>
  <c r="B104" i="45"/>
  <c r="A103" i="45"/>
  <c r="AA101" i="45"/>
  <c r="X101" i="64" s="1"/>
  <c r="K101" i="45"/>
  <c r="B101" i="45"/>
  <c r="AA100" i="45"/>
  <c r="X100" i="64" s="1"/>
  <c r="K100" i="45"/>
  <c r="B100" i="45"/>
  <c r="AA99" i="45"/>
  <c r="X99" i="64" s="1"/>
  <c r="K99" i="45"/>
  <c r="B99" i="45"/>
  <c r="AA98" i="45"/>
  <c r="X98" i="64" s="1"/>
  <c r="K98" i="45"/>
  <c r="B98" i="45"/>
  <c r="AA97" i="45"/>
  <c r="X97" i="64" s="1"/>
  <c r="K97" i="45"/>
  <c r="B97" i="45"/>
  <c r="AA96" i="45"/>
  <c r="X96" i="64" s="1"/>
  <c r="K96" i="45"/>
  <c r="B96" i="45"/>
  <c r="AA95" i="45"/>
  <c r="X95" i="64" s="1"/>
  <c r="K95" i="45"/>
  <c r="B95" i="45"/>
  <c r="AA94" i="45"/>
  <c r="X94" i="64" s="1"/>
  <c r="K94" i="45"/>
  <c r="B94" i="45"/>
  <c r="AA93" i="45"/>
  <c r="X93" i="64" s="1"/>
  <c r="K93" i="45"/>
  <c r="B93" i="45"/>
  <c r="AA92" i="45"/>
  <c r="X92" i="64" s="1"/>
  <c r="K92" i="45"/>
  <c r="B92" i="45"/>
  <c r="AA91" i="45"/>
  <c r="X91" i="64" s="1"/>
  <c r="K91" i="45"/>
  <c r="B91" i="45"/>
  <c r="A90" i="45"/>
  <c r="AA88" i="45"/>
  <c r="X88" i="64" s="1"/>
  <c r="K88" i="45"/>
  <c r="B88" i="45"/>
  <c r="AA87" i="45"/>
  <c r="X87" i="64" s="1"/>
  <c r="K87" i="45"/>
  <c r="B87" i="45"/>
  <c r="AA86" i="45"/>
  <c r="X86" i="64" s="1"/>
  <c r="K86" i="45"/>
  <c r="B86" i="45"/>
  <c r="AA85" i="45"/>
  <c r="X85" i="64" s="1"/>
  <c r="K85" i="45"/>
  <c r="B85" i="45"/>
  <c r="AA84" i="45"/>
  <c r="X84" i="64" s="1"/>
  <c r="K84" i="45"/>
  <c r="B84" i="45"/>
  <c r="AA83" i="45"/>
  <c r="X83" i="64" s="1"/>
  <c r="K83" i="45"/>
  <c r="B83" i="45"/>
  <c r="AA82" i="45"/>
  <c r="X82" i="64" s="1"/>
  <c r="K82" i="45"/>
  <c r="B82" i="45"/>
  <c r="AA81" i="45"/>
  <c r="X81" i="64" s="1"/>
  <c r="K81" i="45"/>
  <c r="B81" i="45"/>
  <c r="AA80" i="45"/>
  <c r="X80" i="64" s="1"/>
  <c r="K80" i="45"/>
  <c r="B80" i="45"/>
  <c r="AA79" i="45"/>
  <c r="X79" i="64" s="1"/>
  <c r="K79" i="45"/>
  <c r="B79" i="45"/>
  <c r="AA78" i="45"/>
  <c r="X78" i="64" s="1"/>
  <c r="K78" i="45"/>
  <c r="B78" i="45"/>
  <c r="AA77" i="45"/>
  <c r="X77" i="64" s="1"/>
  <c r="K77" i="45"/>
  <c r="B77" i="45"/>
  <c r="AA76" i="45"/>
  <c r="X76" i="64" s="1"/>
  <c r="K76" i="45"/>
  <c r="B76" i="45"/>
  <c r="AA75" i="45"/>
  <c r="X75" i="64" s="1"/>
  <c r="K75" i="45"/>
  <c r="B75" i="45"/>
  <c r="AA74" i="45"/>
  <c r="X74" i="64" s="1"/>
  <c r="K74" i="45"/>
  <c r="B74" i="45"/>
  <c r="AA73" i="45"/>
  <c r="X73" i="64" s="1"/>
  <c r="K73" i="45"/>
  <c r="B73" i="45"/>
  <c r="AA72" i="45"/>
  <c r="X72" i="64" s="1"/>
  <c r="K72" i="45"/>
  <c r="B72" i="45"/>
  <c r="AA71" i="45"/>
  <c r="X71" i="64" s="1"/>
  <c r="K71" i="45"/>
  <c r="B71" i="45"/>
  <c r="AA70" i="45"/>
  <c r="X70" i="64" s="1"/>
  <c r="K70" i="45"/>
  <c r="B70" i="45"/>
  <c r="AA69" i="45"/>
  <c r="X69" i="64" s="1"/>
  <c r="K69" i="45"/>
  <c r="B69" i="45"/>
  <c r="AA68" i="45"/>
  <c r="X68" i="64" s="1"/>
  <c r="K68" i="45"/>
  <c r="B68" i="45"/>
  <c r="AA67" i="45"/>
  <c r="X67" i="64" s="1"/>
  <c r="K67" i="45"/>
  <c r="B67" i="45"/>
  <c r="AA66" i="45"/>
  <c r="X66" i="64" s="1"/>
  <c r="K66" i="45"/>
  <c r="B66" i="45"/>
  <c r="AA65" i="45"/>
  <c r="X65" i="64" s="1"/>
  <c r="K65" i="45"/>
  <c r="B65" i="45"/>
  <c r="AA64" i="45"/>
  <c r="X64" i="64" s="1"/>
  <c r="K64" i="45"/>
  <c r="B64" i="45"/>
  <c r="AA63" i="45"/>
  <c r="X63" i="64" s="1"/>
  <c r="K63" i="45"/>
  <c r="B63" i="45"/>
  <c r="AA62" i="45"/>
  <c r="X62" i="64" s="1"/>
  <c r="K62" i="45"/>
  <c r="B62" i="45"/>
  <c r="AA61" i="45"/>
  <c r="X61" i="64" s="1"/>
  <c r="K61" i="45"/>
  <c r="B61" i="45"/>
  <c r="AA60" i="45"/>
  <c r="X60" i="64" s="1"/>
  <c r="K60" i="45"/>
  <c r="B60" i="45"/>
  <c r="AA59" i="45"/>
  <c r="X59" i="64" s="1"/>
  <c r="K59" i="45"/>
  <c r="B59" i="45"/>
  <c r="AA58" i="45"/>
  <c r="X58" i="64" s="1"/>
  <c r="K58" i="45"/>
  <c r="B58" i="45"/>
  <c r="AA57" i="45"/>
  <c r="X57" i="64" s="1"/>
  <c r="K57" i="45"/>
  <c r="B57" i="45"/>
  <c r="A56" i="45"/>
  <c r="AA54" i="45"/>
  <c r="X54" i="64" s="1"/>
  <c r="K54" i="45"/>
  <c r="B54" i="45"/>
  <c r="AA53" i="45"/>
  <c r="X53" i="64" s="1"/>
  <c r="K53" i="45"/>
  <c r="B53" i="45"/>
  <c r="AA52" i="45"/>
  <c r="X52" i="64" s="1"/>
  <c r="K52" i="45"/>
  <c r="B52" i="45"/>
  <c r="AA51" i="45"/>
  <c r="X51" i="64" s="1"/>
  <c r="K51" i="45"/>
  <c r="B51" i="45"/>
  <c r="AA50" i="45"/>
  <c r="X50" i="64" s="1"/>
  <c r="K50" i="45"/>
  <c r="B50" i="45"/>
  <c r="AA49" i="45"/>
  <c r="X49" i="64" s="1"/>
  <c r="K49" i="45"/>
  <c r="B49" i="45"/>
  <c r="AA48" i="45"/>
  <c r="X48" i="64" s="1"/>
  <c r="K48" i="45"/>
  <c r="B48" i="45"/>
  <c r="AA47" i="45"/>
  <c r="X47" i="64" s="1"/>
  <c r="K47" i="45"/>
  <c r="B47" i="45"/>
  <c r="AA46" i="45"/>
  <c r="X46" i="64" s="1"/>
  <c r="K46" i="45"/>
  <c r="B46" i="45"/>
  <c r="AA45" i="45"/>
  <c r="X45" i="64" s="1"/>
  <c r="K45" i="45"/>
  <c r="B45" i="45"/>
  <c r="AA44" i="45"/>
  <c r="X44" i="64" s="1"/>
  <c r="K44" i="45"/>
  <c r="B44" i="45"/>
  <c r="AA43" i="45"/>
  <c r="X43" i="64" s="1"/>
  <c r="K43" i="45"/>
  <c r="B43" i="45"/>
  <c r="AA42" i="45"/>
  <c r="X42" i="64" s="1"/>
  <c r="K42" i="45"/>
  <c r="B42" i="45"/>
  <c r="A41" i="45"/>
  <c r="AA39" i="45"/>
  <c r="X39" i="64" s="1"/>
  <c r="K39" i="45"/>
  <c r="B39" i="45"/>
  <c r="AA38" i="45"/>
  <c r="X38" i="64" s="1"/>
  <c r="K38" i="45"/>
  <c r="B38" i="45"/>
  <c r="AA37" i="45"/>
  <c r="X37" i="64" s="1"/>
  <c r="K37" i="45"/>
  <c r="B37" i="45"/>
  <c r="AA36" i="45"/>
  <c r="X36" i="64" s="1"/>
  <c r="K36" i="45"/>
  <c r="B36" i="45"/>
  <c r="AA35" i="45"/>
  <c r="X35" i="64" s="1"/>
  <c r="K35" i="45"/>
  <c r="B35" i="45"/>
  <c r="AA34" i="45"/>
  <c r="X34" i="64" s="1"/>
  <c r="K34" i="45"/>
  <c r="B34" i="45"/>
  <c r="AA33" i="45"/>
  <c r="X33" i="64" s="1"/>
  <c r="K33" i="45"/>
  <c r="B33" i="45"/>
  <c r="AA32" i="45"/>
  <c r="X32" i="64" s="1"/>
  <c r="K32" i="45"/>
  <c r="B32" i="45"/>
  <c r="AA31" i="45"/>
  <c r="X31" i="64" s="1"/>
  <c r="K31" i="45"/>
  <c r="B31" i="45"/>
  <c r="AA30" i="45"/>
  <c r="X30" i="64" s="1"/>
  <c r="K30" i="45"/>
  <c r="B30" i="45"/>
  <c r="AA29" i="45"/>
  <c r="X29" i="64" s="1"/>
  <c r="K29" i="45"/>
  <c r="B29" i="45"/>
  <c r="AA28" i="45"/>
  <c r="X28" i="64" s="1"/>
  <c r="K28" i="45"/>
  <c r="B28" i="45"/>
  <c r="AA27" i="45"/>
  <c r="X27" i="64" s="1"/>
  <c r="K27" i="45"/>
  <c r="B27" i="45"/>
  <c r="AA26" i="45"/>
  <c r="X26" i="64" s="1"/>
  <c r="K26" i="45"/>
  <c r="B26" i="45"/>
  <c r="A25" i="45"/>
  <c r="AA23" i="45"/>
  <c r="X23" i="64" s="1"/>
  <c r="K23" i="45"/>
  <c r="B23" i="45"/>
  <c r="AA22" i="45"/>
  <c r="X22" i="64" s="1"/>
  <c r="K22" i="45"/>
  <c r="B22" i="45"/>
  <c r="AA21" i="45"/>
  <c r="X21" i="64" s="1"/>
  <c r="K21" i="45"/>
  <c r="B21" i="45"/>
  <c r="AA20" i="45"/>
  <c r="X20" i="64" s="1"/>
  <c r="K20" i="45"/>
  <c r="B20" i="45"/>
  <c r="AA19" i="45"/>
  <c r="X19" i="64" s="1"/>
  <c r="K19" i="45"/>
  <c r="B19" i="45"/>
  <c r="AA18" i="45"/>
  <c r="X18" i="64" s="1"/>
  <c r="K18" i="45"/>
  <c r="B18" i="45"/>
  <c r="AA17" i="45"/>
  <c r="X17" i="64" s="1"/>
  <c r="K17" i="45"/>
  <c r="B17" i="45"/>
  <c r="AA16" i="45"/>
  <c r="X16" i="64" s="1"/>
  <c r="K16" i="45"/>
  <c r="B16" i="45"/>
  <c r="AA15" i="45"/>
  <c r="X15" i="64" s="1"/>
  <c r="K15" i="45"/>
  <c r="B15" i="45"/>
  <c r="AA14" i="45"/>
  <c r="X14" i="64" s="1"/>
  <c r="K14" i="45"/>
  <c r="B14" i="45"/>
  <c r="AA13" i="45"/>
  <c r="X13" i="64" s="1"/>
  <c r="K13" i="45"/>
  <c r="B13" i="45"/>
  <c r="AA12" i="45"/>
  <c r="X12" i="64" s="1"/>
  <c r="K12" i="45"/>
  <c r="B12" i="45"/>
  <c r="AA11" i="45"/>
  <c r="X11" i="64" s="1"/>
  <c r="K11" i="45"/>
  <c r="B11" i="45"/>
  <c r="AA10" i="45"/>
  <c r="X10" i="64" s="1"/>
  <c r="K10" i="45"/>
  <c r="B10" i="45"/>
  <c r="AA9" i="45"/>
  <c r="X9" i="64" s="1"/>
  <c r="K9" i="45"/>
  <c r="B9" i="45"/>
  <c r="A8" i="45"/>
  <c r="AA223" i="44"/>
  <c r="Y223" i="64" s="1"/>
  <c r="K223" i="44"/>
  <c r="AA222" i="44"/>
  <c r="Y222" i="64" s="1"/>
  <c r="K222" i="44"/>
  <c r="AA221" i="44"/>
  <c r="Y221" i="64" s="1"/>
  <c r="K221" i="44"/>
  <c r="AA220" i="44"/>
  <c r="Y220" i="64" s="1"/>
  <c r="K220" i="44"/>
  <c r="AA219" i="44"/>
  <c r="Y219" i="64" s="1"/>
  <c r="K219" i="44"/>
  <c r="AA218" i="44"/>
  <c r="Y218" i="64" s="1"/>
  <c r="K218" i="44"/>
  <c r="AA217" i="44"/>
  <c r="Y217" i="64" s="1"/>
  <c r="K217" i="44"/>
  <c r="AA216" i="44"/>
  <c r="Y216" i="64" s="1"/>
  <c r="K216" i="44"/>
  <c r="AA215" i="44"/>
  <c r="Y215" i="64" s="1"/>
  <c r="K215" i="44"/>
  <c r="AA214" i="44"/>
  <c r="Y214" i="64" s="1"/>
  <c r="K214" i="44"/>
  <c r="AA213" i="44"/>
  <c r="Y213" i="64" s="1"/>
  <c r="K213" i="44"/>
  <c r="AA212" i="44"/>
  <c r="Y212" i="64" s="1"/>
  <c r="K212" i="44"/>
  <c r="AA211" i="44"/>
  <c r="Y211" i="64" s="1"/>
  <c r="K211" i="44"/>
  <c r="AA210" i="44"/>
  <c r="Y210" i="64" s="1"/>
  <c r="K210" i="44"/>
  <c r="AA209" i="44"/>
  <c r="Y209" i="64" s="1"/>
  <c r="K209" i="44"/>
  <c r="AA208" i="44"/>
  <c r="Y208" i="64" s="1"/>
  <c r="K208" i="44"/>
  <c r="A207" i="44"/>
  <c r="AA205" i="44"/>
  <c r="Y205" i="64" s="1"/>
  <c r="K205" i="44"/>
  <c r="B205" i="44"/>
  <c r="AA204" i="44"/>
  <c r="Y204" i="64" s="1"/>
  <c r="K204" i="44"/>
  <c r="B204" i="44"/>
  <c r="AA203" i="44"/>
  <c r="Y203" i="64" s="1"/>
  <c r="K203" i="44"/>
  <c r="B203" i="44"/>
  <c r="AA202" i="44"/>
  <c r="Y202" i="64" s="1"/>
  <c r="K202" i="44"/>
  <c r="B202" i="44"/>
  <c r="AA201" i="44"/>
  <c r="Y201" i="64" s="1"/>
  <c r="K201" i="44"/>
  <c r="B201" i="44"/>
  <c r="AA200" i="44"/>
  <c r="Y200" i="64" s="1"/>
  <c r="K200" i="44"/>
  <c r="B200" i="44"/>
  <c r="AA199" i="44"/>
  <c r="Y199" i="64" s="1"/>
  <c r="K199" i="44"/>
  <c r="B199" i="44"/>
  <c r="A198" i="44"/>
  <c r="AA196" i="44"/>
  <c r="Y196" i="64" s="1"/>
  <c r="K196" i="44"/>
  <c r="AA195" i="44"/>
  <c r="Y195" i="64" s="1"/>
  <c r="K195" i="44"/>
  <c r="AA194" i="44"/>
  <c r="Y194" i="64" s="1"/>
  <c r="K194" i="44"/>
  <c r="K193" i="44"/>
  <c r="AA191" i="44"/>
  <c r="Y191" i="64" s="1"/>
  <c r="K191" i="44"/>
  <c r="AA190" i="44"/>
  <c r="Y190" i="64" s="1"/>
  <c r="K190" i="44"/>
  <c r="AA189" i="44"/>
  <c r="Y189" i="64" s="1"/>
  <c r="K189" i="44"/>
  <c r="B189" i="44"/>
  <c r="A188" i="44"/>
  <c r="AA186" i="44"/>
  <c r="Y186" i="64" s="1"/>
  <c r="K186" i="44"/>
  <c r="B186" i="44"/>
  <c r="AA185" i="44"/>
  <c r="Y185" i="64" s="1"/>
  <c r="K185" i="44"/>
  <c r="B185" i="44"/>
  <c r="AA184" i="44"/>
  <c r="Y184" i="64" s="1"/>
  <c r="K184" i="44"/>
  <c r="B184" i="44"/>
  <c r="AA183" i="44"/>
  <c r="Y183" i="64" s="1"/>
  <c r="K183" i="44"/>
  <c r="B183" i="44"/>
  <c r="AA182" i="44"/>
  <c r="Y182" i="64" s="1"/>
  <c r="K182" i="44"/>
  <c r="B182" i="44"/>
  <c r="AA181" i="44"/>
  <c r="Y181" i="64" s="1"/>
  <c r="K181" i="44"/>
  <c r="B181" i="44"/>
  <c r="AA180" i="44"/>
  <c r="Y180" i="64" s="1"/>
  <c r="K180" i="44"/>
  <c r="B180" i="44"/>
  <c r="A179" i="44"/>
  <c r="AA177" i="44"/>
  <c r="Y177" i="64" s="1"/>
  <c r="K177" i="44"/>
  <c r="B177" i="44"/>
  <c r="AA176" i="44"/>
  <c r="Y176" i="64" s="1"/>
  <c r="K176" i="44"/>
  <c r="B176" i="44"/>
  <c r="AA175" i="44"/>
  <c r="Y175" i="64" s="1"/>
  <c r="K175" i="44"/>
  <c r="B175" i="44"/>
  <c r="AA174" i="44"/>
  <c r="Y174" i="64" s="1"/>
  <c r="K174" i="44"/>
  <c r="B174" i="44"/>
  <c r="AA173" i="44"/>
  <c r="Y173" i="64" s="1"/>
  <c r="K173" i="44"/>
  <c r="B173" i="44"/>
  <c r="AA172" i="44"/>
  <c r="Y172" i="64" s="1"/>
  <c r="K172" i="44"/>
  <c r="B172" i="44"/>
  <c r="AA171" i="44"/>
  <c r="Y171" i="64" s="1"/>
  <c r="K171" i="44"/>
  <c r="B171" i="44"/>
  <c r="A170" i="44"/>
  <c r="AA168" i="44"/>
  <c r="Y168" i="64" s="1"/>
  <c r="K168" i="44"/>
  <c r="B168" i="44"/>
  <c r="AA167" i="44"/>
  <c r="Y167" i="64" s="1"/>
  <c r="K167" i="44"/>
  <c r="B167" i="44"/>
  <c r="AA166" i="44"/>
  <c r="Y166" i="64" s="1"/>
  <c r="K166" i="44"/>
  <c r="B166" i="44"/>
  <c r="AA165" i="44"/>
  <c r="Y165" i="64" s="1"/>
  <c r="K165" i="44"/>
  <c r="B165" i="44"/>
  <c r="AA164" i="44"/>
  <c r="Y164" i="64" s="1"/>
  <c r="K164" i="44"/>
  <c r="B164" i="44"/>
  <c r="AA163" i="44"/>
  <c r="Y163" i="64" s="1"/>
  <c r="K163" i="44"/>
  <c r="B163" i="44"/>
  <c r="AA162" i="44"/>
  <c r="Y162" i="64" s="1"/>
  <c r="K162" i="44"/>
  <c r="B162" i="44"/>
  <c r="A161" i="44"/>
  <c r="AA159" i="44"/>
  <c r="Y159" i="64" s="1"/>
  <c r="K159" i="44"/>
  <c r="B159" i="44"/>
  <c r="AA158" i="44"/>
  <c r="Y158" i="64" s="1"/>
  <c r="K158" i="44"/>
  <c r="B158" i="44"/>
  <c r="AA157" i="44"/>
  <c r="Y157" i="64" s="1"/>
  <c r="K157" i="44"/>
  <c r="B157" i="44"/>
  <c r="AA156" i="44"/>
  <c r="Y156" i="64" s="1"/>
  <c r="K156" i="44"/>
  <c r="B156" i="44"/>
  <c r="AA155" i="44"/>
  <c r="Y155" i="64" s="1"/>
  <c r="K155" i="44"/>
  <c r="B155" i="44"/>
  <c r="AA154" i="44"/>
  <c r="Y154" i="64" s="1"/>
  <c r="K154" i="44"/>
  <c r="B154" i="44"/>
  <c r="AA153" i="44"/>
  <c r="Y153" i="64" s="1"/>
  <c r="K153" i="44"/>
  <c r="B153" i="44"/>
  <c r="AA152" i="44"/>
  <c r="Y152" i="64" s="1"/>
  <c r="K152" i="44"/>
  <c r="B152" i="44"/>
  <c r="AA151" i="44"/>
  <c r="Y151" i="64" s="1"/>
  <c r="K151" i="44"/>
  <c r="B151" i="44"/>
  <c r="AA150" i="44"/>
  <c r="Y150" i="64" s="1"/>
  <c r="K150" i="44"/>
  <c r="B150" i="44"/>
  <c r="A149" i="44"/>
  <c r="AA147" i="44"/>
  <c r="Y147" i="64" s="1"/>
  <c r="K147" i="44"/>
  <c r="B147" i="44"/>
  <c r="AA146" i="44"/>
  <c r="Y146" i="64" s="1"/>
  <c r="K146" i="44"/>
  <c r="B146" i="44"/>
  <c r="AA145" i="44"/>
  <c r="Y145" i="64" s="1"/>
  <c r="K145" i="44"/>
  <c r="B145" i="44"/>
  <c r="AA144" i="44"/>
  <c r="Y144" i="64" s="1"/>
  <c r="K144" i="44"/>
  <c r="B144" i="44"/>
  <c r="AA143" i="44"/>
  <c r="Y143" i="64" s="1"/>
  <c r="K143" i="44"/>
  <c r="B143" i="44"/>
  <c r="AA142" i="44"/>
  <c r="Y142" i="64" s="1"/>
  <c r="K142" i="44"/>
  <c r="B142" i="44"/>
  <c r="AA141" i="44"/>
  <c r="Y141" i="64" s="1"/>
  <c r="K141" i="44"/>
  <c r="B141" i="44"/>
  <c r="AA140" i="44"/>
  <c r="Y140" i="64" s="1"/>
  <c r="K140" i="44"/>
  <c r="B140" i="44"/>
  <c r="AA139" i="44"/>
  <c r="Y139" i="64" s="1"/>
  <c r="K139" i="44"/>
  <c r="B139" i="44"/>
  <c r="AA138" i="44"/>
  <c r="Y138" i="64" s="1"/>
  <c r="K138" i="44"/>
  <c r="B138" i="44"/>
  <c r="AA137" i="44"/>
  <c r="Y137" i="64" s="1"/>
  <c r="K137" i="44"/>
  <c r="B137" i="44"/>
  <c r="A136" i="44"/>
  <c r="AA134" i="44"/>
  <c r="Y134" i="64" s="1"/>
  <c r="K134" i="44"/>
  <c r="B134" i="44"/>
  <c r="AA133" i="44"/>
  <c r="Y133" i="64" s="1"/>
  <c r="K133" i="44"/>
  <c r="B133" i="44"/>
  <c r="AA132" i="44"/>
  <c r="Y132" i="64" s="1"/>
  <c r="K132" i="44"/>
  <c r="B132" i="44"/>
  <c r="AA131" i="44"/>
  <c r="Y131" i="64" s="1"/>
  <c r="K131" i="44"/>
  <c r="B131" i="44"/>
  <c r="AA130" i="44"/>
  <c r="Y130" i="64" s="1"/>
  <c r="K130" i="44"/>
  <c r="B130" i="44"/>
  <c r="A129" i="44"/>
  <c r="AA127" i="44"/>
  <c r="Y127" i="64" s="1"/>
  <c r="K127" i="44"/>
  <c r="B127" i="44"/>
  <c r="AA126" i="44"/>
  <c r="Y126" i="64" s="1"/>
  <c r="K126" i="44"/>
  <c r="B126" i="44"/>
  <c r="AA125" i="44"/>
  <c r="Y125" i="64" s="1"/>
  <c r="K125" i="44"/>
  <c r="B125" i="44"/>
  <c r="AA124" i="44"/>
  <c r="Y124" i="64" s="1"/>
  <c r="K124" i="44"/>
  <c r="B124" i="44"/>
  <c r="AA123" i="44"/>
  <c r="Y123" i="64" s="1"/>
  <c r="K123" i="44"/>
  <c r="B123" i="44"/>
  <c r="AA122" i="44"/>
  <c r="Y122" i="64" s="1"/>
  <c r="K122" i="44"/>
  <c r="B122" i="44"/>
  <c r="AA121" i="44"/>
  <c r="Y121" i="64" s="1"/>
  <c r="K121" i="44"/>
  <c r="B121" i="44"/>
  <c r="AA120" i="44"/>
  <c r="Y120" i="64" s="1"/>
  <c r="K120" i="44"/>
  <c r="B120" i="44"/>
  <c r="AA119" i="44"/>
  <c r="Y119" i="64" s="1"/>
  <c r="K119" i="44"/>
  <c r="B119" i="44"/>
  <c r="AA118" i="44"/>
  <c r="Y118" i="64" s="1"/>
  <c r="K118" i="44"/>
  <c r="AA117" i="44"/>
  <c r="Y117" i="64" s="1"/>
  <c r="K117" i="44"/>
  <c r="A116" i="44"/>
  <c r="AA114" i="44"/>
  <c r="Y114" i="64" s="1"/>
  <c r="K114" i="44"/>
  <c r="B114" i="44"/>
  <c r="AA113" i="44"/>
  <c r="Y113" i="64" s="1"/>
  <c r="K113" i="44"/>
  <c r="B113" i="44"/>
  <c r="AA112" i="44"/>
  <c r="Y112" i="64" s="1"/>
  <c r="K112" i="44"/>
  <c r="B112" i="44"/>
  <c r="AA111" i="44"/>
  <c r="Y111" i="64" s="1"/>
  <c r="K111" i="44"/>
  <c r="B111" i="44"/>
  <c r="AA110" i="44"/>
  <c r="Y110" i="64" s="1"/>
  <c r="K110" i="44"/>
  <c r="B110" i="44"/>
  <c r="AA109" i="44"/>
  <c r="Y109" i="64" s="1"/>
  <c r="K109" i="44"/>
  <c r="B109" i="44"/>
  <c r="AA108" i="44"/>
  <c r="Y108" i="64" s="1"/>
  <c r="K108" i="44"/>
  <c r="B108" i="44"/>
  <c r="AA107" i="44"/>
  <c r="Y107" i="64" s="1"/>
  <c r="K107" i="44"/>
  <c r="B107" i="44"/>
  <c r="AA106" i="44"/>
  <c r="Y106" i="64" s="1"/>
  <c r="K106" i="44"/>
  <c r="B106" i="44"/>
  <c r="AA105" i="44"/>
  <c r="Y105" i="64" s="1"/>
  <c r="K105" i="44"/>
  <c r="B105" i="44"/>
  <c r="AA104" i="44"/>
  <c r="Y104" i="64" s="1"/>
  <c r="K104" i="44"/>
  <c r="B104" i="44"/>
  <c r="A103" i="44"/>
  <c r="AA101" i="44"/>
  <c r="Y101" i="64" s="1"/>
  <c r="K101" i="44"/>
  <c r="B101" i="44"/>
  <c r="AA100" i="44"/>
  <c r="Y100" i="64" s="1"/>
  <c r="K100" i="44"/>
  <c r="B100" i="44"/>
  <c r="AA99" i="44"/>
  <c r="Y99" i="64" s="1"/>
  <c r="K99" i="44"/>
  <c r="B99" i="44"/>
  <c r="AA98" i="44"/>
  <c r="Y98" i="64" s="1"/>
  <c r="K98" i="44"/>
  <c r="B98" i="44"/>
  <c r="AA97" i="44"/>
  <c r="Y97" i="64" s="1"/>
  <c r="K97" i="44"/>
  <c r="B97" i="44"/>
  <c r="AA96" i="44"/>
  <c r="Y96" i="64" s="1"/>
  <c r="K96" i="44"/>
  <c r="B96" i="44"/>
  <c r="AA95" i="44"/>
  <c r="Y95" i="64" s="1"/>
  <c r="K95" i="44"/>
  <c r="B95" i="44"/>
  <c r="AA94" i="44"/>
  <c r="Y94" i="64" s="1"/>
  <c r="K94" i="44"/>
  <c r="B94" i="44"/>
  <c r="AA93" i="44"/>
  <c r="Y93" i="64" s="1"/>
  <c r="K93" i="44"/>
  <c r="B93" i="44"/>
  <c r="AA92" i="44"/>
  <c r="Y92" i="64" s="1"/>
  <c r="K92" i="44"/>
  <c r="B92" i="44"/>
  <c r="AA91" i="44"/>
  <c r="Y91" i="64" s="1"/>
  <c r="K91" i="44"/>
  <c r="B91" i="44"/>
  <c r="A90" i="44"/>
  <c r="AA88" i="44"/>
  <c r="Y88" i="64" s="1"/>
  <c r="K88" i="44"/>
  <c r="B88" i="44"/>
  <c r="AA87" i="44"/>
  <c r="Y87" i="64" s="1"/>
  <c r="K87" i="44"/>
  <c r="B87" i="44"/>
  <c r="AA86" i="44"/>
  <c r="Y86" i="64" s="1"/>
  <c r="K86" i="44"/>
  <c r="B86" i="44"/>
  <c r="AA85" i="44"/>
  <c r="Y85" i="64" s="1"/>
  <c r="K85" i="44"/>
  <c r="B85" i="44"/>
  <c r="AA84" i="44"/>
  <c r="Y84" i="64" s="1"/>
  <c r="K84" i="44"/>
  <c r="B84" i="44"/>
  <c r="AA83" i="44"/>
  <c r="Y83" i="64" s="1"/>
  <c r="K83" i="44"/>
  <c r="B83" i="44"/>
  <c r="AA82" i="44"/>
  <c r="Y82" i="64" s="1"/>
  <c r="K82" i="44"/>
  <c r="B82" i="44"/>
  <c r="AA81" i="44"/>
  <c r="Y81" i="64" s="1"/>
  <c r="K81" i="44"/>
  <c r="B81" i="44"/>
  <c r="AA80" i="44"/>
  <c r="Y80" i="64" s="1"/>
  <c r="K80" i="44"/>
  <c r="B80" i="44"/>
  <c r="AA79" i="44"/>
  <c r="Y79" i="64" s="1"/>
  <c r="K79" i="44"/>
  <c r="B79" i="44"/>
  <c r="AA78" i="44"/>
  <c r="Y78" i="64" s="1"/>
  <c r="K78" i="44"/>
  <c r="B78" i="44"/>
  <c r="AA77" i="44"/>
  <c r="Y77" i="64" s="1"/>
  <c r="K77" i="44"/>
  <c r="B77" i="44"/>
  <c r="AA76" i="44"/>
  <c r="Y76" i="64" s="1"/>
  <c r="K76" i="44"/>
  <c r="B76" i="44"/>
  <c r="AA75" i="44"/>
  <c r="Y75" i="64" s="1"/>
  <c r="K75" i="44"/>
  <c r="B75" i="44"/>
  <c r="AA74" i="44"/>
  <c r="Y74" i="64" s="1"/>
  <c r="K74" i="44"/>
  <c r="B74" i="44"/>
  <c r="AA73" i="44"/>
  <c r="Y73" i="64" s="1"/>
  <c r="K73" i="44"/>
  <c r="B73" i="44"/>
  <c r="AA72" i="44"/>
  <c r="Y72" i="64" s="1"/>
  <c r="K72" i="44"/>
  <c r="B72" i="44"/>
  <c r="AA71" i="44"/>
  <c r="Y71" i="64" s="1"/>
  <c r="K71" i="44"/>
  <c r="B71" i="44"/>
  <c r="AA70" i="44"/>
  <c r="Y70" i="64" s="1"/>
  <c r="K70" i="44"/>
  <c r="B70" i="44"/>
  <c r="AA69" i="44"/>
  <c r="Y69" i="64" s="1"/>
  <c r="K69" i="44"/>
  <c r="B69" i="44"/>
  <c r="AA68" i="44"/>
  <c r="Y68" i="64" s="1"/>
  <c r="K68" i="44"/>
  <c r="B68" i="44"/>
  <c r="AA67" i="44"/>
  <c r="Y67" i="64" s="1"/>
  <c r="K67" i="44"/>
  <c r="B67" i="44"/>
  <c r="AA66" i="44"/>
  <c r="Y66" i="64" s="1"/>
  <c r="K66" i="44"/>
  <c r="B66" i="44"/>
  <c r="AA65" i="44"/>
  <c r="Y65" i="64" s="1"/>
  <c r="K65" i="44"/>
  <c r="B65" i="44"/>
  <c r="AA64" i="44"/>
  <c r="Y64" i="64" s="1"/>
  <c r="K64" i="44"/>
  <c r="B64" i="44"/>
  <c r="AA63" i="44"/>
  <c r="Y63" i="64" s="1"/>
  <c r="K63" i="44"/>
  <c r="B63" i="44"/>
  <c r="AA62" i="44"/>
  <c r="Y62" i="64" s="1"/>
  <c r="K62" i="44"/>
  <c r="B62" i="44"/>
  <c r="AA61" i="44"/>
  <c r="Y61" i="64" s="1"/>
  <c r="K61" i="44"/>
  <c r="B61" i="44"/>
  <c r="AA60" i="44"/>
  <c r="Y60" i="64" s="1"/>
  <c r="K60" i="44"/>
  <c r="B60" i="44"/>
  <c r="AA59" i="44"/>
  <c r="Y59" i="64" s="1"/>
  <c r="K59" i="44"/>
  <c r="B59" i="44"/>
  <c r="AA58" i="44"/>
  <c r="Y58" i="64" s="1"/>
  <c r="K58" i="44"/>
  <c r="B58" i="44"/>
  <c r="AA57" i="44"/>
  <c r="Y57" i="64" s="1"/>
  <c r="K57" i="44"/>
  <c r="B57" i="44"/>
  <c r="A56" i="44"/>
  <c r="AA54" i="44"/>
  <c r="Y54" i="64" s="1"/>
  <c r="K54" i="44"/>
  <c r="B54" i="44"/>
  <c r="AA53" i="44"/>
  <c r="Y53" i="64" s="1"/>
  <c r="K53" i="44"/>
  <c r="B53" i="44"/>
  <c r="AA52" i="44"/>
  <c r="Y52" i="64" s="1"/>
  <c r="K52" i="44"/>
  <c r="B52" i="44"/>
  <c r="AA51" i="44"/>
  <c r="Y51" i="64" s="1"/>
  <c r="K51" i="44"/>
  <c r="B51" i="44"/>
  <c r="AA50" i="44"/>
  <c r="Y50" i="64" s="1"/>
  <c r="K50" i="44"/>
  <c r="B50" i="44"/>
  <c r="AA49" i="44"/>
  <c r="Y49" i="64" s="1"/>
  <c r="K49" i="44"/>
  <c r="B49" i="44"/>
  <c r="AA48" i="44"/>
  <c r="Y48" i="64" s="1"/>
  <c r="K48" i="44"/>
  <c r="B48" i="44"/>
  <c r="AA47" i="44"/>
  <c r="Y47" i="64" s="1"/>
  <c r="K47" i="44"/>
  <c r="B47" i="44"/>
  <c r="AA46" i="44"/>
  <c r="Y46" i="64" s="1"/>
  <c r="K46" i="44"/>
  <c r="B46" i="44"/>
  <c r="AA45" i="44"/>
  <c r="Y45" i="64" s="1"/>
  <c r="K45" i="44"/>
  <c r="B45" i="44"/>
  <c r="AA44" i="44"/>
  <c r="Y44" i="64" s="1"/>
  <c r="K44" i="44"/>
  <c r="B44" i="44"/>
  <c r="AA43" i="44"/>
  <c r="Y43" i="64" s="1"/>
  <c r="K43" i="44"/>
  <c r="B43" i="44"/>
  <c r="AA42" i="44"/>
  <c r="Y42" i="64" s="1"/>
  <c r="K42" i="44"/>
  <c r="B42" i="44"/>
  <c r="A41" i="44"/>
  <c r="AA39" i="44"/>
  <c r="Y39" i="64" s="1"/>
  <c r="K39" i="44"/>
  <c r="B39" i="44"/>
  <c r="AA38" i="44"/>
  <c r="Y38" i="64" s="1"/>
  <c r="K38" i="44"/>
  <c r="B38" i="44"/>
  <c r="AA37" i="44"/>
  <c r="Y37" i="64" s="1"/>
  <c r="K37" i="44"/>
  <c r="B37" i="44"/>
  <c r="AA36" i="44"/>
  <c r="Y36" i="64" s="1"/>
  <c r="K36" i="44"/>
  <c r="B36" i="44"/>
  <c r="AA35" i="44"/>
  <c r="Y35" i="64" s="1"/>
  <c r="K35" i="44"/>
  <c r="B35" i="44"/>
  <c r="AA34" i="44"/>
  <c r="Y34" i="64" s="1"/>
  <c r="K34" i="44"/>
  <c r="B34" i="44"/>
  <c r="AA33" i="44"/>
  <c r="Y33" i="64" s="1"/>
  <c r="K33" i="44"/>
  <c r="B33" i="44"/>
  <c r="AA32" i="44"/>
  <c r="Y32" i="64" s="1"/>
  <c r="K32" i="44"/>
  <c r="B32" i="44"/>
  <c r="AA31" i="44"/>
  <c r="Y31" i="64" s="1"/>
  <c r="K31" i="44"/>
  <c r="B31" i="44"/>
  <c r="AA30" i="44"/>
  <c r="Y30" i="64" s="1"/>
  <c r="K30" i="44"/>
  <c r="B30" i="44"/>
  <c r="AA29" i="44"/>
  <c r="Y29" i="64" s="1"/>
  <c r="K29" i="44"/>
  <c r="B29" i="44"/>
  <c r="AA28" i="44"/>
  <c r="Y28" i="64" s="1"/>
  <c r="K28" i="44"/>
  <c r="B28" i="44"/>
  <c r="AA27" i="44"/>
  <c r="Y27" i="64" s="1"/>
  <c r="K27" i="44"/>
  <c r="B27" i="44"/>
  <c r="AA26" i="44"/>
  <c r="Y26" i="64" s="1"/>
  <c r="K26" i="44"/>
  <c r="B26" i="44"/>
  <c r="A25" i="44"/>
  <c r="AA23" i="44"/>
  <c r="Y23" i="64" s="1"/>
  <c r="K23" i="44"/>
  <c r="B23" i="44"/>
  <c r="AA22" i="44"/>
  <c r="Y22" i="64" s="1"/>
  <c r="K22" i="44"/>
  <c r="B22" i="44"/>
  <c r="AA21" i="44"/>
  <c r="Y21" i="64" s="1"/>
  <c r="K21" i="44"/>
  <c r="B21" i="44"/>
  <c r="AA20" i="44"/>
  <c r="Y20" i="64" s="1"/>
  <c r="K20" i="44"/>
  <c r="B20" i="44"/>
  <c r="AA19" i="44"/>
  <c r="Y19" i="64" s="1"/>
  <c r="K19" i="44"/>
  <c r="B19" i="44"/>
  <c r="AA18" i="44"/>
  <c r="Y18" i="64" s="1"/>
  <c r="K18" i="44"/>
  <c r="B18" i="44"/>
  <c r="AA17" i="44"/>
  <c r="Y17" i="64" s="1"/>
  <c r="K17" i="44"/>
  <c r="B17" i="44"/>
  <c r="AA16" i="44"/>
  <c r="Y16" i="64" s="1"/>
  <c r="K16" i="44"/>
  <c r="B16" i="44"/>
  <c r="AA15" i="44"/>
  <c r="Y15" i="64" s="1"/>
  <c r="K15" i="44"/>
  <c r="B15" i="44"/>
  <c r="AA14" i="44"/>
  <c r="Y14" i="64" s="1"/>
  <c r="K14" i="44"/>
  <c r="B14" i="44"/>
  <c r="AA13" i="44"/>
  <c r="Y13" i="64" s="1"/>
  <c r="K13" i="44"/>
  <c r="B13" i="44"/>
  <c r="AA12" i="44"/>
  <c r="Y12" i="64" s="1"/>
  <c r="K12" i="44"/>
  <c r="B12" i="44"/>
  <c r="AA11" i="44"/>
  <c r="Y11" i="64" s="1"/>
  <c r="K11" i="44"/>
  <c r="B11" i="44"/>
  <c r="AA10" i="44"/>
  <c r="Y10" i="64" s="1"/>
  <c r="K10" i="44"/>
  <c r="B10" i="44"/>
  <c r="AA9" i="44"/>
  <c r="Y9" i="64" s="1"/>
  <c r="K9" i="44"/>
  <c r="B9" i="44"/>
  <c r="A8" i="44"/>
  <c r="AA223" i="43"/>
  <c r="Z223" i="64" s="1"/>
  <c r="K223" i="43"/>
  <c r="AA222" i="43"/>
  <c r="Z222" i="64" s="1"/>
  <c r="K222" i="43"/>
  <c r="AA221" i="43"/>
  <c r="Z221" i="64" s="1"/>
  <c r="K221" i="43"/>
  <c r="AA220" i="43"/>
  <c r="Z220" i="64" s="1"/>
  <c r="K220" i="43"/>
  <c r="AA219" i="43"/>
  <c r="Z219" i="64" s="1"/>
  <c r="K219" i="43"/>
  <c r="AA218" i="43"/>
  <c r="Z218" i="64" s="1"/>
  <c r="K218" i="43"/>
  <c r="AA217" i="43"/>
  <c r="Z217" i="64" s="1"/>
  <c r="K217" i="43"/>
  <c r="AA216" i="43"/>
  <c r="Z216" i="64" s="1"/>
  <c r="K216" i="43"/>
  <c r="AA215" i="43"/>
  <c r="Z215" i="64" s="1"/>
  <c r="K215" i="43"/>
  <c r="AA214" i="43"/>
  <c r="Z214" i="64" s="1"/>
  <c r="K214" i="43"/>
  <c r="AA213" i="43"/>
  <c r="Z213" i="64" s="1"/>
  <c r="K213" i="43"/>
  <c r="AA212" i="43"/>
  <c r="Z212" i="64" s="1"/>
  <c r="K212" i="43"/>
  <c r="AA211" i="43"/>
  <c r="Z211" i="64" s="1"/>
  <c r="K211" i="43"/>
  <c r="AA210" i="43"/>
  <c r="Z210" i="64" s="1"/>
  <c r="K210" i="43"/>
  <c r="AA209" i="43"/>
  <c r="Z209" i="64" s="1"/>
  <c r="K209" i="43"/>
  <c r="AA208" i="43"/>
  <c r="Z208" i="64" s="1"/>
  <c r="K208" i="43"/>
  <c r="A207" i="43"/>
  <c r="AA205" i="43"/>
  <c r="Z205" i="64" s="1"/>
  <c r="K205" i="43"/>
  <c r="B205" i="43"/>
  <c r="AA204" i="43"/>
  <c r="Z204" i="64" s="1"/>
  <c r="K204" i="43"/>
  <c r="B204" i="43"/>
  <c r="AA203" i="43"/>
  <c r="Z203" i="64" s="1"/>
  <c r="K203" i="43"/>
  <c r="B203" i="43"/>
  <c r="AA202" i="43"/>
  <c r="Z202" i="64" s="1"/>
  <c r="K202" i="43"/>
  <c r="B202" i="43"/>
  <c r="AA201" i="43"/>
  <c r="Z201" i="64" s="1"/>
  <c r="K201" i="43"/>
  <c r="B201" i="43"/>
  <c r="AA200" i="43"/>
  <c r="Z200" i="64" s="1"/>
  <c r="K200" i="43"/>
  <c r="B200" i="43"/>
  <c r="AA199" i="43"/>
  <c r="Z199" i="64" s="1"/>
  <c r="K199" i="43"/>
  <c r="B199" i="43"/>
  <c r="A198" i="43"/>
  <c r="AA196" i="43"/>
  <c r="Z196" i="64" s="1"/>
  <c r="K196" i="43"/>
  <c r="AA195" i="43"/>
  <c r="Z195" i="64" s="1"/>
  <c r="K195" i="43"/>
  <c r="AA194" i="43"/>
  <c r="Z194" i="64" s="1"/>
  <c r="K194" i="43"/>
  <c r="K193" i="43"/>
  <c r="AA191" i="43"/>
  <c r="Z191" i="64" s="1"/>
  <c r="K191" i="43"/>
  <c r="AA190" i="43"/>
  <c r="Z190" i="64" s="1"/>
  <c r="K190" i="43"/>
  <c r="AA189" i="43"/>
  <c r="Z189" i="64" s="1"/>
  <c r="K189" i="43"/>
  <c r="B189" i="43"/>
  <c r="A188" i="43"/>
  <c r="AA186" i="43"/>
  <c r="Z186" i="64" s="1"/>
  <c r="K186" i="43"/>
  <c r="B186" i="43"/>
  <c r="AA185" i="43"/>
  <c r="Z185" i="64" s="1"/>
  <c r="K185" i="43"/>
  <c r="B185" i="43"/>
  <c r="AA184" i="43"/>
  <c r="Z184" i="64" s="1"/>
  <c r="K184" i="43"/>
  <c r="B184" i="43"/>
  <c r="AA183" i="43"/>
  <c r="Z183" i="64" s="1"/>
  <c r="K183" i="43"/>
  <c r="B183" i="43"/>
  <c r="AA182" i="43"/>
  <c r="Z182" i="64" s="1"/>
  <c r="K182" i="43"/>
  <c r="B182" i="43"/>
  <c r="AA181" i="43"/>
  <c r="Z181" i="64" s="1"/>
  <c r="K181" i="43"/>
  <c r="B181" i="43"/>
  <c r="AA180" i="43"/>
  <c r="Z180" i="64" s="1"/>
  <c r="K180" i="43"/>
  <c r="B180" i="43"/>
  <c r="A179" i="43"/>
  <c r="AA177" i="43"/>
  <c r="Z177" i="64" s="1"/>
  <c r="K177" i="43"/>
  <c r="B177" i="43"/>
  <c r="AA176" i="43"/>
  <c r="Z176" i="64" s="1"/>
  <c r="K176" i="43"/>
  <c r="B176" i="43"/>
  <c r="AA175" i="43"/>
  <c r="Z175" i="64" s="1"/>
  <c r="K175" i="43"/>
  <c r="B175" i="43"/>
  <c r="AA174" i="43"/>
  <c r="Z174" i="64" s="1"/>
  <c r="K174" i="43"/>
  <c r="B174" i="43"/>
  <c r="AA173" i="43"/>
  <c r="Z173" i="64" s="1"/>
  <c r="K173" i="43"/>
  <c r="B173" i="43"/>
  <c r="AA172" i="43"/>
  <c r="Z172" i="64" s="1"/>
  <c r="K172" i="43"/>
  <c r="B172" i="43"/>
  <c r="AA171" i="43"/>
  <c r="Z171" i="64" s="1"/>
  <c r="K171" i="43"/>
  <c r="B171" i="43"/>
  <c r="A170" i="43"/>
  <c r="AA168" i="43"/>
  <c r="Z168" i="64" s="1"/>
  <c r="K168" i="43"/>
  <c r="B168" i="43"/>
  <c r="AA167" i="43"/>
  <c r="Z167" i="64" s="1"/>
  <c r="K167" i="43"/>
  <c r="B167" i="43"/>
  <c r="AA166" i="43"/>
  <c r="Z166" i="64" s="1"/>
  <c r="K166" i="43"/>
  <c r="B166" i="43"/>
  <c r="AA165" i="43"/>
  <c r="Z165" i="64" s="1"/>
  <c r="K165" i="43"/>
  <c r="B165" i="43"/>
  <c r="AA164" i="43"/>
  <c r="Z164" i="64" s="1"/>
  <c r="K164" i="43"/>
  <c r="B164" i="43"/>
  <c r="AA163" i="43"/>
  <c r="Z163" i="64" s="1"/>
  <c r="K163" i="43"/>
  <c r="B163" i="43"/>
  <c r="AA162" i="43"/>
  <c r="Z162" i="64" s="1"/>
  <c r="K162" i="43"/>
  <c r="B162" i="43"/>
  <c r="A161" i="43"/>
  <c r="AA159" i="43"/>
  <c r="Z159" i="64" s="1"/>
  <c r="K159" i="43"/>
  <c r="B159" i="43"/>
  <c r="AA158" i="43"/>
  <c r="Z158" i="64" s="1"/>
  <c r="K158" i="43"/>
  <c r="B158" i="43"/>
  <c r="AA157" i="43"/>
  <c r="Z157" i="64" s="1"/>
  <c r="K157" i="43"/>
  <c r="B157" i="43"/>
  <c r="AA156" i="43"/>
  <c r="Z156" i="64" s="1"/>
  <c r="K156" i="43"/>
  <c r="B156" i="43"/>
  <c r="AA155" i="43"/>
  <c r="Z155" i="64" s="1"/>
  <c r="K155" i="43"/>
  <c r="B155" i="43"/>
  <c r="AA154" i="43"/>
  <c r="Z154" i="64" s="1"/>
  <c r="K154" i="43"/>
  <c r="B154" i="43"/>
  <c r="AA153" i="43"/>
  <c r="Z153" i="64" s="1"/>
  <c r="K153" i="43"/>
  <c r="B153" i="43"/>
  <c r="AA152" i="43"/>
  <c r="Z152" i="64" s="1"/>
  <c r="K152" i="43"/>
  <c r="B152" i="43"/>
  <c r="AA151" i="43"/>
  <c r="Z151" i="64" s="1"/>
  <c r="K151" i="43"/>
  <c r="B151" i="43"/>
  <c r="AA150" i="43"/>
  <c r="Z150" i="64" s="1"/>
  <c r="K150" i="43"/>
  <c r="B150" i="43"/>
  <c r="A149" i="43"/>
  <c r="AA147" i="43"/>
  <c r="Z147" i="64" s="1"/>
  <c r="K147" i="43"/>
  <c r="B147" i="43"/>
  <c r="AA146" i="43"/>
  <c r="Z146" i="64" s="1"/>
  <c r="K146" i="43"/>
  <c r="B146" i="43"/>
  <c r="AA145" i="43"/>
  <c r="Z145" i="64" s="1"/>
  <c r="K145" i="43"/>
  <c r="B145" i="43"/>
  <c r="AA144" i="43"/>
  <c r="Z144" i="64" s="1"/>
  <c r="K144" i="43"/>
  <c r="B144" i="43"/>
  <c r="AA143" i="43"/>
  <c r="Z143" i="64" s="1"/>
  <c r="K143" i="43"/>
  <c r="B143" i="43"/>
  <c r="AA142" i="43"/>
  <c r="Z142" i="64" s="1"/>
  <c r="K142" i="43"/>
  <c r="B142" i="43"/>
  <c r="AA141" i="43"/>
  <c r="Z141" i="64" s="1"/>
  <c r="K141" i="43"/>
  <c r="B141" i="43"/>
  <c r="AA140" i="43"/>
  <c r="Z140" i="64" s="1"/>
  <c r="K140" i="43"/>
  <c r="B140" i="43"/>
  <c r="AA139" i="43"/>
  <c r="Z139" i="64" s="1"/>
  <c r="K139" i="43"/>
  <c r="B139" i="43"/>
  <c r="AA138" i="43"/>
  <c r="Z138" i="64" s="1"/>
  <c r="K138" i="43"/>
  <c r="B138" i="43"/>
  <c r="AA137" i="43"/>
  <c r="Z137" i="64" s="1"/>
  <c r="K137" i="43"/>
  <c r="B137" i="43"/>
  <c r="A136" i="43"/>
  <c r="AA134" i="43"/>
  <c r="Z134" i="64" s="1"/>
  <c r="K134" i="43"/>
  <c r="B134" i="43"/>
  <c r="AA133" i="43"/>
  <c r="Z133" i="64" s="1"/>
  <c r="K133" i="43"/>
  <c r="B133" i="43"/>
  <c r="AA132" i="43"/>
  <c r="Z132" i="64" s="1"/>
  <c r="K132" i="43"/>
  <c r="B132" i="43"/>
  <c r="AA131" i="43"/>
  <c r="Z131" i="64" s="1"/>
  <c r="K131" i="43"/>
  <c r="B131" i="43"/>
  <c r="AA130" i="43"/>
  <c r="Z130" i="64" s="1"/>
  <c r="K130" i="43"/>
  <c r="B130" i="43"/>
  <c r="A129" i="43"/>
  <c r="AA127" i="43"/>
  <c r="Z127" i="64" s="1"/>
  <c r="K127" i="43"/>
  <c r="B127" i="43"/>
  <c r="AA126" i="43"/>
  <c r="Z126" i="64" s="1"/>
  <c r="K126" i="43"/>
  <c r="B126" i="43"/>
  <c r="AA125" i="43"/>
  <c r="Z125" i="64" s="1"/>
  <c r="K125" i="43"/>
  <c r="B125" i="43"/>
  <c r="AA124" i="43"/>
  <c r="Z124" i="64" s="1"/>
  <c r="K124" i="43"/>
  <c r="B124" i="43"/>
  <c r="AA123" i="43"/>
  <c r="Z123" i="64" s="1"/>
  <c r="K123" i="43"/>
  <c r="B123" i="43"/>
  <c r="AA122" i="43"/>
  <c r="Z122" i="64" s="1"/>
  <c r="K122" i="43"/>
  <c r="B122" i="43"/>
  <c r="AA121" i="43"/>
  <c r="Z121" i="64" s="1"/>
  <c r="K121" i="43"/>
  <c r="B121" i="43"/>
  <c r="AA120" i="43"/>
  <c r="Z120" i="64" s="1"/>
  <c r="K120" i="43"/>
  <c r="B120" i="43"/>
  <c r="AA119" i="43"/>
  <c r="Z119" i="64" s="1"/>
  <c r="K119" i="43"/>
  <c r="B119" i="43"/>
  <c r="AA118" i="43"/>
  <c r="Z118" i="64" s="1"/>
  <c r="K118" i="43"/>
  <c r="AA117" i="43"/>
  <c r="Z117" i="64" s="1"/>
  <c r="K117" i="43"/>
  <c r="A116" i="43"/>
  <c r="AA114" i="43"/>
  <c r="Z114" i="64" s="1"/>
  <c r="K114" i="43"/>
  <c r="B114" i="43"/>
  <c r="AA113" i="43"/>
  <c r="Z113" i="64" s="1"/>
  <c r="K113" i="43"/>
  <c r="B113" i="43"/>
  <c r="AA112" i="43"/>
  <c r="Z112" i="64" s="1"/>
  <c r="K112" i="43"/>
  <c r="B112" i="43"/>
  <c r="AA111" i="43"/>
  <c r="Z111" i="64" s="1"/>
  <c r="K111" i="43"/>
  <c r="B111" i="43"/>
  <c r="AA110" i="43"/>
  <c r="Z110" i="64" s="1"/>
  <c r="K110" i="43"/>
  <c r="B110" i="43"/>
  <c r="AA109" i="43"/>
  <c r="Z109" i="64" s="1"/>
  <c r="K109" i="43"/>
  <c r="B109" i="43"/>
  <c r="AA108" i="43"/>
  <c r="Z108" i="64" s="1"/>
  <c r="K108" i="43"/>
  <c r="B108" i="43"/>
  <c r="AA107" i="43"/>
  <c r="Z107" i="64" s="1"/>
  <c r="K107" i="43"/>
  <c r="B107" i="43"/>
  <c r="AA106" i="43"/>
  <c r="Z106" i="64" s="1"/>
  <c r="K106" i="43"/>
  <c r="B106" i="43"/>
  <c r="AA105" i="43"/>
  <c r="Z105" i="64" s="1"/>
  <c r="K105" i="43"/>
  <c r="B105" i="43"/>
  <c r="AA104" i="43"/>
  <c r="Z104" i="64" s="1"/>
  <c r="K104" i="43"/>
  <c r="B104" i="43"/>
  <c r="A103" i="43"/>
  <c r="AA101" i="43"/>
  <c r="Z101" i="64" s="1"/>
  <c r="K101" i="43"/>
  <c r="B101" i="43"/>
  <c r="AA100" i="43"/>
  <c r="Z100" i="64" s="1"/>
  <c r="K100" i="43"/>
  <c r="B100" i="43"/>
  <c r="AA99" i="43"/>
  <c r="Z99" i="64" s="1"/>
  <c r="K99" i="43"/>
  <c r="B99" i="43"/>
  <c r="AA98" i="43"/>
  <c r="Z98" i="64" s="1"/>
  <c r="K98" i="43"/>
  <c r="B98" i="43"/>
  <c r="AA97" i="43"/>
  <c r="Z97" i="64" s="1"/>
  <c r="K97" i="43"/>
  <c r="B97" i="43"/>
  <c r="AA96" i="43"/>
  <c r="Z96" i="64" s="1"/>
  <c r="K96" i="43"/>
  <c r="B96" i="43"/>
  <c r="AA95" i="43"/>
  <c r="Z95" i="64" s="1"/>
  <c r="K95" i="43"/>
  <c r="B95" i="43"/>
  <c r="AA94" i="43"/>
  <c r="Z94" i="64" s="1"/>
  <c r="K94" i="43"/>
  <c r="B94" i="43"/>
  <c r="AA93" i="43"/>
  <c r="Z93" i="64" s="1"/>
  <c r="K93" i="43"/>
  <c r="B93" i="43"/>
  <c r="AA92" i="43"/>
  <c r="Z92" i="64" s="1"/>
  <c r="K92" i="43"/>
  <c r="B92" i="43"/>
  <c r="AA91" i="43"/>
  <c r="Z91" i="64" s="1"/>
  <c r="K91" i="43"/>
  <c r="B91" i="43"/>
  <c r="A90" i="43"/>
  <c r="AA88" i="43"/>
  <c r="Z88" i="64" s="1"/>
  <c r="K88" i="43"/>
  <c r="B88" i="43"/>
  <c r="AA87" i="43"/>
  <c r="Z87" i="64" s="1"/>
  <c r="K87" i="43"/>
  <c r="B87" i="43"/>
  <c r="AA86" i="43"/>
  <c r="Z86" i="64" s="1"/>
  <c r="K86" i="43"/>
  <c r="B86" i="43"/>
  <c r="AA85" i="43"/>
  <c r="Z85" i="64" s="1"/>
  <c r="K85" i="43"/>
  <c r="B85" i="43"/>
  <c r="AA84" i="43"/>
  <c r="Z84" i="64" s="1"/>
  <c r="K84" i="43"/>
  <c r="B84" i="43"/>
  <c r="AA83" i="43"/>
  <c r="Z83" i="64" s="1"/>
  <c r="K83" i="43"/>
  <c r="B83" i="43"/>
  <c r="AA82" i="43"/>
  <c r="Z82" i="64" s="1"/>
  <c r="K82" i="43"/>
  <c r="B82" i="43"/>
  <c r="AA81" i="43"/>
  <c r="Z81" i="64" s="1"/>
  <c r="K81" i="43"/>
  <c r="B81" i="43"/>
  <c r="AA80" i="43"/>
  <c r="Z80" i="64" s="1"/>
  <c r="K80" i="43"/>
  <c r="B80" i="43"/>
  <c r="AA79" i="43"/>
  <c r="Z79" i="64" s="1"/>
  <c r="K79" i="43"/>
  <c r="B79" i="43"/>
  <c r="AA78" i="43"/>
  <c r="Z78" i="64" s="1"/>
  <c r="K78" i="43"/>
  <c r="B78" i="43"/>
  <c r="AA77" i="43"/>
  <c r="Z77" i="64" s="1"/>
  <c r="K77" i="43"/>
  <c r="B77" i="43"/>
  <c r="AA76" i="43"/>
  <c r="Z76" i="64" s="1"/>
  <c r="K76" i="43"/>
  <c r="B76" i="43"/>
  <c r="AA75" i="43"/>
  <c r="Z75" i="64" s="1"/>
  <c r="K75" i="43"/>
  <c r="B75" i="43"/>
  <c r="AA74" i="43"/>
  <c r="Z74" i="64" s="1"/>
  <c r="K74" i="43"/>
  <c r="B74" i="43"/>
  <c r="AA73" i="43"/>
  <c r="Z73" i="64" s="1"/>
  <c r="K73" i="43"/>
  <c r="B73" i="43"/>
  <c r="AA72" i="43"/>
  <c r="Z72" i="64" s="1"/>
  <c r="K72" i="43"/>
  <c r="B72" i="43"/>
  <c r="AA71" i="43"/>
  <c r="Z71" i="64" s="1"/>
  <c r="K71" i="43"/>
  <c r="B71" i="43"/>
  <c r="AA70" i="43"/>
  <c r="Z70" i="64" s="1"/>
  <c r="K70" i="43"/>
  <c r="B70" i="43"/>
  <c r="AA69" i="43"/>
  <c r="Z69" i="64" s="1"/>
  <c r="K69" i="43"/>
  <c r="B69" i="43"/>
  <c r="AA68" i="43"/>
  <c r="Z68" i="64" s="1"/>
  <c r="K68" i="43"/>
  <c r="B68" i="43"/>
  <c r="AA67" i="43"/>
  <c r="Z67" i="64" s="1"/>
  <c r="K67" i="43"/>
  <c r="B67" i="43"/>
  <c r="AA66" i="43"/>
  <c r="Z66" i="64" s="1"/>
  <c r="K66" i="43"/>
  <c r="B66" i="43"/>
  <c r="AA65" i="43"/>
  <c r="Z65" i="64" s="1"/>
  <c r="K65" i="43"/>
  <c r="B65" i="43"/>
  <c r="AA64" i="43"/>
  <c r="Z64" i="64" s="1"/>
  <c r="K64" i="43"/>
  <c r="B64" i="43"/>
  <c r="AA63" i="43"/>
  <c r="Z63" i="64" s="1"/>
  <c r="K63" i="43"/>
  <c r="B63" i="43"/>
  <c r="AA62" i="43"/>
  <c r="Z62" i="64" s="1"/>
  <c r="K62" i="43"/>
  <c r="B62" i="43"/>
  <c r="AA61" i="43"/>
  <c r="Z61" i="64" s="1"/>
  <c r="K61" i="43"/>
  <c r="B61" i="43"/>
  <c r="AA60" i="43"/>
  <c r="Z60" i="64" s="1"/>
  <c r="K60" i="43"/>
  <c r="B60" i="43"/>
  <c r="AA59" i="43"/>
  <c r="Z59" i="64" s="1"/>
  <c r="K59" i="43"/>
  <c r="B59" i="43"/>
  <c r="AA58" i="43"/>
  <c r="Z58" i="64" s="1"/>
  <c r="K58" i="43"/>
  <c r="B58" i="43"/>
  <c r="AA57" i="43"/>
  <c r="Z57" i="64" s="1"/>
  <c r="K57" i="43"/>
  <c r="B57" i="43"/>
  <c r="A56" i="43"/>
  <c r="AA54" i="43"/>
  <c r="Z54" i="64" s="1"/>
  <c r="K54" i="43"/>
  <c r="B54" i="43"/>
  <c r="AA53" i="43"/>
  <c r="Z53" i="64" s="1"/>
  <c r="K53" i="43"/>
  <c r="B53" i="43"/>
  <c r="AA52" i="43"/>
  <c r="Z52" i="64" s="1"/>
  <c r="K52" i="43"/>
  <c r="B52" i="43"/>
  <c r="AA51" i="43"/>
  <c r="Z51" i="64" s="1"/>
  <c r="K51" i="43"/>
  <c r="B51" i="43"/>
  <c r="AA50" i="43"/>
  <c r="Z50" i="64" s="1"/>
  <c r="K50" i="43"/>
  <c r="B50" i="43"/>
  <c r="AA49" i="43"/>
  <c r="Z49" i="64" s="1"/>
  <c r="K49" i="43"/>
  <c r="B49" i="43"/>
  <c r="AA48" i="43"/>
  <c r="Z48" i="64" s="1"/>
  <c r="K48" i="43"/>
  <c r="B48" i="43"/>
  <c r="AA47" i="43"/>
  <c r="Z47" i="64" s="1"/>
  <c r="K47" i="43"/>
  <c r="B47" i="43"/>
  <c r="AA46" i="43"/>
  <c r="Z46" i="64" s="1"/>
  <c r="K46" i="43"/>
  <c r="B46" i="43"/>
  <c r="AA45" i="43"/>
  <c r="Z45" i="64" s="1"/>
  <c r="K45" i="43"/>
  <c r="B45" i="43"/>
  <c r="AA44" i="43"/>
  <c r="Z44" i="64" s="1"/>
  <c r="K44" i="43"/>
  <c r="B44" i="43"/>
  <c r="AA43" i="43"/>
  <c r="Z43" i="64" s="1"/>
  <c r="K43" i="43"/>
  <c r="B43" i="43"/>
  <c r="AA42" i="43"/>
  <c r="Z42" i="64" s="1"/>
  <c r="K42" i="43"/>
  <c r="B42" i="43"/>
  <c r="A41" i="43"/>
  <c r="AA39" i="43"/>
  <c r="Z39" i="64" s="1"/>
  <c r="K39" i="43"/>
  <c r="B39" i="43"/>
  <c r="AA38" i="43"/>
  <c r="Z38" i="64" s="1"/>
  <c r="K38" i="43"/>
  <c r="B38" i="43"/>
  <c r="AA37" i="43"/>
  <c r="Z37" i="64" s="1"/>
  <c r="K37" i="43"/>
  <c r="B37" i="43"/>
  <c r="AA36" i="43"/>
  <c r="Z36" i="64" s="1"/>
  <c r="K36" i="43"/>
  <c r="B36" i="43"/>
  <c r="AA35" i="43"/>
  <c r="Z35" i="64" s="1"/>
  <c r="K35" i="43"/>
  <c r="B35" i="43"/>
  <c r="AA34" i="43"/>
  <c r="Z34" i="64" s="1"/>
  <c r="K34" i="43"/>
  <c r="B34" i="43"/>
  <c r="AA33" i="43"/>
  <c r="Z33" i="64" s="1"/>
  <c r="K33" i="43"/>
  <c r="B33" i="43"/>
  <c r="AA32" i="43"/>
  <c r="Z32" i="64" s="1"/>
  <c r="K32" i="43"/>
  <c r="B32" i="43"/>
  <c r="AA31" i="43"/>
  <c r="Z31" i="64" s="1"/>
  <c r="K31" i="43"/>
  <c r="B31" i="43"/>
  <c r="AA30" i="43"/>
  <c r="Z30" i="64" s="1"/>
  <c r="K30" i="43"/>
  <c r="B30" i="43"/>
  <c r="AA29" i="43"/>
  <c r="Z29" i="64" s="1"/>
  <c r="K29" i="43"/>
  <c r="B29" i="43"/>
  <c r="AA28" i="43"/>
  <c r="Z28" i="64" s="1"/>
  <c r="K28" i="43"/>
  <c r="B28" i="43"/>
  <c r="AA27" i="43"/>
  <c r="Z27" i="64" s="1"/>
  <c r="K27" i="43"/>
  <c r="B27" i="43"/>
  <c r="AA26" i="43"/>
  <c r="Z26" i="64" s="1"/>
  <c r="K26" i="43"/>
  <c r="B26" i="43"/>
  <c r="A25" i="43"/>
  <c r="AA23" i="43"/>
  <c r="Z23" i="64" s="1"/>
  <c r="K23" i="43"/>
  <c r="B23" i="43"/>
  <c r="AA22" i="43"/>
  <c r="Z22" i="64" s="1"/>
  <c r="K22" i="43"/>
  <c r="B22" i="43"/>
  <c r="AA21" i="43"/>
  <c r="Z21" i="64" s="1"/>
  <c r="K21" i="43"/>
  <c r="B21" i="43"/>
  <c r="AA20" i="43"/>
  <c r="Z20" i="64" s="1"/>
  <c r="K20" i="43"/>
  <c r="B20" i="43"/>
  <c r="AA19" i="43"/>
  <c r="Z19" i="64" s="1"/>
  <c r="K19" i="43"/>
  <c r="B19" i="43"/>
  <c r="AA18" i="43"/>
  <c r="Z18" i="64" s="1"/>
  <c r="K18" i="43"/>
  <c r="B18" i="43"/>
  <c r="AA17" i="43"/>
  <c r="Z17" i="64" s="1"/>
  <c r="K17" i="43"/>
  <c r="B17" i="43"/>
  <c r="AA16" i="43"/>
  <c r="Z16" i="64" s="1"/>
  <c r="K16" i="43"/>
  <c r="B16" i="43"/>
  <c r="AA15" i="43"/>
  <c r="Z15" i="64" s="1"/>
  <c r="K15" i="43"/>
  <c r="B15" i="43"/>
  <c r="AA14" i="43"/>
  <c r="Z14" i="64" s="1"/>
  <c r="K14" i="43"/>
  <c r="B14" i="43"/>
  <c r="AA13" i="43"/>
  <c r="Z13" i="64" s="1"/>
  <c r="K13" i="43"/>
  <c r="B13" i="43"/>
  <c r="AA12" i="43"/>
  <c r="Z12" i="64" s="1"/>
  <c r="K12" i="43"/>
  <c r="B12" i="43"/>
  <c r="AA11" i="43"/>
  <c r="Z11" i="64" s="1"/>
  <c r="K11" i="43"/>
  <c r="B11" i="43"/>
  <c r="AA10" i="43"/>
  <c r="Z10" i="64" s="1"/>
  <c r="K10" i="43"/>
  <c r="B10" i="43"/>
  <c r="AA9" i="43"/>
  <c r="Z9" i="64" s="1"/>
  <c r="K9" i="43"/>
  <c r="B9" i="43"/>
  <c r="A8" i="43"/>
  <c r="AA223" i="42"/>
  <c r="AA223" i="64" s="1"/>
  <c r="K223" i="42"/>
  <c r="AA222" i="42"/>
  <c r="AA222" i="64" s="1"/>
  <c r="K222" i="42"/>
  <c r="AA221" i="42"/>
  <c r="AA221" i="64" s="1"/>
  <c r="K221" i="42"/>
  <c r="AA220" i="42"/>
  <c r="AA220" i="64" s="1"/>
  <c r="K220" i="42"/>
  <c r="AA219" i="42"/>
  <c r="AA219" i="64" s="1"/>
  <c r="K219" i="42"/>
  <c r="AA218" i="42"/>
  <c r="AA218" i="64" s="1"/>
  <c r="K218" i="42"/>
  <c r="AA217" i="42"/>
  <c r="AA217" i="64" s="1"/>
  <c r="K217" i="42"/>
  <c r="AA216" i="42"/>
  <c r="AA216" i="64" s="1"/>
  <c r="K216" i="42"/>
  <c r="AA215" i="42"/>
  <c r="AA215" i="64" s="1"/>
  <c r="K215" i="42"/>
  <c r="AA214" i="42"/>
  <c r="AA214" i="64" s="1"/>
  <c r="K214" i="42"/>
  <c r="AA213" i="42"/>
  <c r="AA213" i="64" s="1"/>
  <c r="K213" i="42"/>
  <c r="AA212" i="42"/>
  <c r="AA212" i="64" s="1"/>
  <c r="K212" i="42"/>
  <c r="AA211" i="42"/>
  <c r="AA211" i="64" s="1"/>
  <c r="K211" i="42"/>
  <c r="AA210" i="42"/>
  <c r="AA210" i="64" s="1"/>
  <c r="K210" i="42"/>
  <c r="AA209" i="42"/>
  <c r="AA209" i="64" s="1"/>
  <c r="K209" i="42"/>
  <c r="AA208" i="42"/>
  <c r="AA208" i="64" s="1"/>
  <c r="K208" i="42"/>
  <c r="A207" i="42"/>
  <c r="AA205" i="42"/>
  <c r="AA205" i="64" s="1"/>
  <c r="K205" i="42"/>
  <c r="B205" i="42"/>
  <c r="AA204" i="42"/>
  <c r="AA204" i="64" s="1"/>
  <c r="K204" i="42"/>
  <c r="B204" i="42"/>
  <c r="AA203" i="42"/>
  <c r="AA203" i="64" s="1"/>
  <c r="K203" i="42"/>
  <c r="B203" i="42"/>
  <c r="AA202" i="42"/>
  <c r="AA202" i="64" s="1"/>
  <c r="K202" i="42"/>
  <c r="B202" i="42"/>
  <c r="AA201" i="42"/>
  <c r="AA201" i="64" s="1"/>
  <c r="K201" i="42"/>
  <c r="B201" i="42"/>
  <c r="AA200" i="42"/>
  <c r="AA200" i="64" s="1"/>
  <c r="K200" i="42"/>
  <c r="B200" i="42"/>
  <c r="AA199" i="42"/>
  <c r="AA199" i="64" s="1"/>
  <c r="K199" i="42"/>
  <c r="B199" i="42"/>
  <c r="A198" i="42"/>
  <c r="AA196" i="42"/>
  <c r="AA196" i="64" s="1"/>
  <c r="K196" i="42"/>
  <c r="AA195" i="42"/>
  <c r="AA195" i="64" s="1"/>
  <c r="K195" i="42"/>
  <c r="AA194" i="42"/>
  <c r="AA194" i="64" s="1"/>
  <c r="K194" i="42"/>
  <c r="K193" i="42"/>
  <c r="AA191" i="42"/>
  <c r="AA191" i="64" s="1"/>
  <c r="K191" i="42"/>
  <c r="AA190" i="42"/>
  <c r="AA190" i="64" s="1"/>
  <c r="K190" i="42"/>
  <c r="AA189" i="42"/>
  <c r="AA189" i="64" s="1"/>
  <c r="K189" i="42"/>
  <c r="B189" i="42"/>
  <c r="A188" i="42"/>
  <c r="AA186" i="42"/>
  <c r="AA186" i="64" s="1"/>
  <c r="K186" i="42"/>
  <c r="B186" i="42"/>
  <c r="AA185" i="42"/>
  <c r="AA185" i="64" s="1"/>
  <c r="K185" i="42"/>
  <c r="B185" i="42"/>
  <c r="AA184" i="42"/>
  <c r="AA184" i="64" s="1"/>
  <c r="K184" i="42"/>
  <c r="B184" i="42"/>
  <c r="AA183" i="42"/>
  <c r="AA183" i="64" s="1"/>
  <c r="K183" i="42"/>
  <c r="B183" i="42"/>
  <c r="AA182" i="42"/>
  <c r="AA182" i="64" s="1"/>
  <c r="K182" i="42"/>
  <c r="B182" i="42"/>
  <c r="AA181" i="42"/>
  <c r="AA181" i="64" s="1"/>
  <c r="K181" i="42"/>
  <c r="B181" i="42"/>
  <c r="AA180" i="42"/>
  <c r="AA180" i="64" s="1"/>
  <c r="K180" i="42"/>
  <c r="B180" i="42"/>
  <c r="A179" i="42"/>
  <c r="AA177" i="42"/>
  <c r="AA177" i="64" s="1"/>
  <c r="K177" i="42"/>
  <c r="B177" i="42"/>
  <c r="AA176" i="42"/>
  <c r="AA176" i="64" s="1"/>
  <c r="K176" i="42"/>
  <c r="B176" i="42"/>
  <c r="AA175" i="42"/>
  <c r="AA175" i="64" s="1"/>
  <c r="K175" i="42"/>
  <c r="B175" i="42"/>
  <c r="AA174" i="42"/>
  <c r="AA174" i="64" s="1"/>
  <c r="K174" i="42"/>
  <c r="B174" i="42"/>
  <c r="AA173" i="42"/>
  <c r="AA173" i="64" s="1"/>
  <c r="K173" i="42"/>
  <c r="B173" i="42"/>
  <c r="AA172" i="42"/>
  <c r="AA172" i="64" s="1"/>
  <c r="K172" i="42"/>
  <c r="B172" i="42"/>
  <c r="AA171" i="42"/>
  <c r="AA171" i="64" s="1"/>
  <c r="K171" i="42"/>
  <c r="B171" i="42"/>
  <c r="A170" i="42"/>
  <c r="AA168" i="42"/>
  <c r="AA168" i="64" s="1"/>
  <c r="K168" i="42"/>
  <c r="B168" i="42"/>
  <c r="AA167" i="42"/>
  <c r="AA167" i="64" s="1"/>
  <c r="K167" i="42"/>
  <c r="B167" i="42"/>
  <c r="AA166" i="42"/>
  <c r="AA166" i="64" s="1"/>
  <c r="K166" i="42"/>
  <c r="B166" i="42"/>
  <c r="AA165" i="42"/>
  <c r="AA165" i="64" s="1"/>
  <c r="K165" i="42"/>
  <c r="B165" i="42"/>
  <c r="AA164" i="42"/>
  <c r="AA164" i="64" s="1"/>
  <c r="K164" i="42"/>
  <c r="B164" i="42"/>
  <c r="AA163" i="42"/>
  <c r="AA163" i="64" s="1"/>
  <c r="K163" i="42"/>
  <c r="B163" i="42"/>
  <c r="AA162" i="42"/>
  <c r="AA162" i="64" s="1"/>
  <c r="K162" i="42"/>
  <c r="B162" i="42"/>
  <c r="A161" i="42"/>
  <c r="AA159" i="42"/>
  <c r="AA159" i="64" s="1"/>
  <c r="K159" i="42"/>
  <c r="B159" i="42"/>
  <c r="AA158" i="42"/>
  <c r="AA158" i="64" s="1"/>
  <c r="K158" i="42"/>
  <c r="B158" i="42"/>
  <c r="AA157" i="42"/>
  <c r="AA157" i="64" s="1"/>
  <c r="K157" i="42"/>
  <c r="B157" i="42"/>
  <c r="AA156" i="42"/>
  <c r="AA156" i="64" s="1"/>
  <c r="K156" i="42"/>
  <c r="B156" i="42"/>
  <c r="AA155" i="42"/>
  <c r="AA155" i="64" s="1"/>
  <c r="K155" i="42"/>
  <c r="B155" i="42"/>
  <c r="AA154" i="42"/>
  <c r="AA154" i="64" s="1"/>
  <c r="K154" i="42"/>
  <c r="B154" i="42"/>
  <c r="AA153" i="42"/>
  <c r="AA153" i="64" s="1"/>
  <c r="K153" i="42"/>
  <c r="B153" i="42"/>
  <c r="AA152" i="42"/>
  <c r="AA152" i="64" s="1"/>
  <c r="K152" i="42"/>
  <c r="B152" i="42"/>
  <c r="AA151" i="42"/>
  <c r="AA151" i="64" s="1"/>
  <c r="K151" i="42"/>
  <c r="B151" i="42"/>
  <c r="AA150" i="42"/>
  <c r="AA150" i="64" s="1"/>
  <c r="K150" i="42"/>
  <c r="B150" i="42"/>
  <c r="A149" i="42"/>
  <c r="AA147" i="42"/>
  <c r="AA147" i="64" s="1"/>
  <c r="K147" i="42"/>
  <c r="B147" i="42"/>
  <c r="AA146" i="42"/>
  <c r="AA146" i="64" s="1"/>
  <c r="K146" i="42"/>
  <c r="B146" i="42"/>
  <c r="AA145" i="42"/>
  <c r="AA145" i="64" s="1"/>
  <c r="K145" i="42"/>
  <c r="B145" i="42"/>
  <c r="AA144" i="42"/>
  <c r="AA144" i="64" s="1"/>
  <c r="K144" i="42"/>
  <c r="B144" i="42"/>
  <c r="AA143" i="42"/>
  <c r="AA143" i="64" s="1"/>
  <c r="K143" i="42"/>
  <c r="B143" i="42"/>
  <c r="AA142" i="42"/>
  <c r="AA142" i="64" s="1"/>
  <c r="K142" i="42"/>
  <c r="B142" i="42"/>
  <c r="AA141" i="42"/>
  <c r="AA141" i="64" s="1"/>
  <c r="K141" i="42"/>
  <c r="B141" i="42"/>
  <c r="AA140" i="42"/>
  <c r="AA140" i="64" s="1"/>
  <c r="K140" i="42"/>
  <c r="B140" i="42"/>
  <c r="AA139" i="42"/>
  <c r="AA139" i="64" s="1"/>
  <c r="K139" i="42"/>
  <c r="B139" i="42"/>
  <c r="AA138" i="42"/>
  <c r="AA138" i="64" s="1"/>
  <c r="K138" i="42"/>
  <c r="B138" i="42"/>
  <c r="AA137" i="42"/>
  <c r="AA137" i="64" s="1"/>
  <c r="K137" i="42"/>
  <c r="B137" i="42"/>
  <c r="A136" i="42"/>
  <c r="AA134" i="42"/>
  <c r="AA134" i="64" s="1"/>
  <c r="K134" i="42"/>
  <c r="B134" i="42"/>
  <c r="AA133" i="42"/>
  <c r="AA133" i="64" s="1"/>
  <c r="K133" i="42"/>
  <c r="B133" i="42"/>
  <c r="AA132" i="42"/>
  <c r="AA132" i="64" s="1"/>
  <c r="K132" i="42"/>
  <c r="B132" i="42"/>
  <c r="AA131" i="42"/>
  <c r="AA131" i="64" s="1"/>
  <c r="K131" i="42"/>
  <c r="B131" i="42"/>
  <c r="AA130" i="42"/>
  <c r="AA130" i="64" s="1"/>
  <c r="K130" i="42"/>
  <c r="B130" i="42"/>
  <c r="A129" i="42"/>
  <c r="AA127" i="42"/>
  <c r="AA127" i="64" s="1"/>
  <c r="K127" i="42"/>
  <c r="B127" i="42"/>
  <c r="AA126" i="42"/>
  <c r="AA126" i="64" s="1"/>
  <c r="K126" i="42"/>
  <c r="B126" i="42"/>
  <c r="AA125" i="42"/>
  <c r="AA125" i="64" s="1"/>
  <c r="K125" i="42"/>
  <c r="B125" i="42"/>
  <c r="AA124" i="42"/>
  <c r="AA124" i="64" s="1"/>
  <c r="K124" i="42"/>
  <c r="B124" i="42"/>
  <c r="AA123" i="42"/>
  <c r="AA123" i="64" s="1"/>
  <c r="K123" i="42"/>
  <c r="B123" i="42"/>
  <c r="AA122" i="42"/>
  <c r="AA122" i="64" s="1"/>
  <c r="K122" i="42"/>
  <c r="B122" i="42"/>
  <c r="AA121" i="42"/>
  <c r="AA121" i="64" s="1"/>
  <c r="K121" i="42"/>
  <c r="B121" i="42"/>
  <c r="AA120" i="42"/>
  <c r="AA120" i="64" s="1"/>
  <c r="K120" i="42"/>
  <c r="B120" i="42"/>
  <c r="AA119" i="42"/>
  <c r="AA119" i="64" s="1"/>
  <c r="K119" i="42"/>
  <c r="B119" i="42"/>
  <c r="AA118" i="42"/>
  <c r="AA118" i="64" s="1"/>
  <c r="K118" i="42"/>
  <c r="AA117" i="42"/>
  <c r="AA117" i="64" s="1"/>
  <c r="K117" i="42"/>
  <c r="A116" i="42"/>
  <c r="AA114" i="42"/>
  <c r="AA114" i="64" s="1"/>
  <c r="K114" i="42"/>
  <c r="B114" i="42"/>
  <c r="AA113" i="42"/>
  <c r="AA113" i="64" s="1"/>
  <c r="K113" i="42"/>
  <c r="B113" i="42"/>
  <c r="AA112" i="42"/>
  <c r="AA112" i="64" s="1"/>
  <c r="K112" i="42"/>
  <c r="B112" i="42"/>
  <c r="AA111" i="42"/>
  <c r="AA111" i="64" s="1"/>
  <c r="K111" i="42"/>
  <c r="B111" i="42"/>
  <c r="AA110" i="42"/>
  <c r="AA110" i="64" s="1"/>
  <c r="K110" i="42"/>
  <c r="B110" i="42"/>
  <c r="AA109" i="42"/>
  <c r="AA109" i="64" s="1"/>
  <c r="K109" i="42"/>
  <c r="B109" i="42"/>
  <c r="AA108" i="42"/>
  <c r="AA108" i="64" s="1"/>
  <c r="K108" i="42"/>
  <c r="B108" i="42"/>
  <c r="AA107" i="42"/>
  <c r="AA107" i="64" s="1"/>
  <c r="K107" i="42"/>
  <c r="B107" i="42"/>
  <c r="AA106" i="42"/>
  <c r="AA106" i="64" s="1"/>
  <c r="K106" i="42"/>
  <c r="B106" i="42"/>
  <c r="AA105" i="42"/>
  <c r="AA105" i="64" s="1"/>
  <c r="K105" i="42"/>
  <c r="B105" i="42"/>
  <c r="AA104" i="42"/>
  <c r="AA104" i="64" s="1"/>
  <c r="K104" i="42"/>
  <c r="B104" i="42"/>
  <c r="A103" i="42"/>
  <c r="AA101" i="42"/>
  <c r="AA101" i="64" s="1"/>
  <c r="K101" i="42"/>
  <c r="B101" i="42"/>
  <c r="AA100" i="42"/>
  <c r="AA100" i="64" s="1"/>
  <c r="K100" i="42"/>
  <c r="B100" i="42"/>
  <c r="AA99" i="42"/>
  <c r="AA99" i="64" s="1"/>
  <c r="K99" i="42"/>
  <c r="B99" i="42"/>
  <c r="AA98" i="42"/>
  <c r="AA98" i="64" s="1"/>
  <c r="K98" i="42"/>
  <c r="B98" i="42"/>
  <c r="AA97" i="42"/>
  <c r="AA97" i="64" s="1"/>
  <c r="K97" i="42"/>
  <c r="B97" i="42"/>
  <c r="AA96" i="42"/>
  <c r="AA96" i="64" s="1"/>
  <c r="K96" i="42"/>
  <c r="B96" i="42"/>
  <c r="AA95" i="42"/>
  <c r="AA95" i="64" s="1"/>
  <c r="K95" i="42"/>
  <c r="B95" i="42"/>
  <c r="AA94" i="42"/>
  <c r="AA94" i="64" s="1"/>
  <c r="K94" i="42"/>
  <c r="B94" i="42"/>
  <c r="AA93" i="42"/>
  <c r="AA93" i="64" s="1"/>
  <c r="K93" i="42"/>
  <c r="B93" i="42"/>
  <c r="AA92" i="42"/>
  <c r="AA92" i="64" s="1"/>
  <c r="K92" i="42"/>
  <c r="B92" i="42"/>
  <c r="AA91" i="42"/>
  <c r="AA91" i="64" s="1"/>
  <c r="K91" i="42"/>
  <c r="B91" i="42"/>
  <c r="A90" i="42"/>
  <c r="AA88" i="42"/>
  <c r="AA88" i="64" s="1"/>
  <c r="K88" i="42"/>
  <c r="B88" i="42"/>
  <c r="AA87" i="42"/>
  <c r="AA87" i="64" s="1"/>
  <c r="K87" i="42"/>
  <c r="B87" i="42"/>
  <c r="AA86" i="42"/>
  <c r="AA86" i="64" s="1"/>
  <c r="K86" i="42"/>
  <c r="B86" i="42"/>
  <c r="AA85" i="42"/>
  <c r="AA85" i="64" s="1"/>
  <c r="K85" i="42"/>
  <c r="B85" i="42"/>
  <c r="AA84" i="42"/>
  <c r="AA84" i="64" s="1"/>
  <c r="K84" i="42"/>
  <c r="B84" i="42"/>
  <c r="AA83" i="42"/>
  <c r="AA83" i="64" s="1"/>
  <c r="K83" i="42"/>
  <c r="B83" i="42"/>
  <c r="AA82" i="42"/>
  <c r="AA82" i="64" s="1"/>
  <c r="K82" i="42"/>
  <c r="B82" i="42"/>
  <c r="AA81" i="42"/>
  <c r="AA81" i="64" s="1"/>
  <c r="K81" i="42"/>
  <c r="B81" i="42"/>
  <c r="AA80" i="42"/>
  <c r="AA80" i="64" s="1"/>
  <c r="K80" i="42"/>
  <c r="B80" i="42"/>
  <c r="AA79" i="42"/>
  <c r="AA79" i="64" s="1"/>
  <c r="K79" i="42"/>
  <c r="B79" i="42"/>
  <c r="AA78" i="42"/>
  <c r="AA78" i="64" s="1"/>
  <c r="K78" i="42"/>
  <c r="B78" i="42"/>
  <c r="AA77" i="42"/>
  <c r="AA77" i="64" s="1"/>
  <c r="K77" i="42"/>
  <c r="B77" i="42"/>
  <c r="AA76" i="42"/>
  <c r="AA76" i="64" s="1"/>
  <c r="K76" i="42"/>
  <c r="B76" i="42"/>
  <c r="AA75" i="42"/>
  <c r="AA75" i="64" s="1"/>
  <c r="K75" i="42"/>
  <c r="B75" i="42"/>
  <c r="AA74" i="42"/>
  <c r="AA74" i="64" s="1"/>
  <c r="K74" i="42"/>
  <c r="B74" i="42"/>
  <c r="AA73" i="42"/>
  <c r="AA73" i="64" s="1"/>
  <c r="K73" i="42"/>
  <c r="B73" i="42"/>
  <c r="AA72" i="42"/>
  <c r="AA72" i="64" s="1"/>
  <c r="K72" i="42"/>
  <c r="B72" i="42"/>
  <c r="AA71" i="42"/>
  <c r="AA71" i="64" s="1"/>
  <c r="K71" i="42"/>
  <c r="B71" i="42"/>
  <c r="AA70" i="42"/>
  <c r="AA70" i="64" s="1"/>
  <c r="K70" i="42"/>
  <c r="B70" i="42"/>
  <c r="AA69" i="42"/>
  <c r="AA69" i="64" s="1"/>
  <c r="K69" i="42"/>
  <c r="B69" i="42"/>
  <c r="AA68" i="42"/>
  <c r="AA68" i="64" s="1"/>
  <c r="K68" i="42"/>
  <c r="B68" i="42"/>
  <c r="AA67" i="42"/>
  <c r="AA67" i="64" s="1"/>
  <c r="K67" i="42"/>
  <c r="B67" i="42"/>
  <c r="AA66" i="42"/>
  <c r="AA66" i="64" s="1"/>
  <c r="K66" i="42"/>
  <c r="B66" i="42"/>
  <c r="AA65" i="42"/>
  <c r="AA65" i="64" s="1"/>
  <c r="K65" i="42"/>
  <c r="B65" i="42"/>
  <c r="AA64" i="42"/>
  <c r="AA64" i="64" s="1"/>
  <c r="K64" i="42"/>
  <c r="B64" i="42"/>
  <c r="AA63" i="42"/>
  <c r="AA63" i="64" s="1"/>
  <c r="K63" i="42"/>
  <c r="B63" i="42"/>
  <c r="AA62" i="42"/>
  <c r="AA62" i="64" s="1"/>
  <c r="K62" i="42"/>
  <c r="B62" i="42"/>
  <c r="AA61" i="42"/>
  <c r="AA61" i="64" s="1"/>
  <c r="K61" i="42"/>
  <c r="B61" i="42"/>
  <c r="AA60" i="42"/>
  <c r="AA60" i="64" s="1"/>
  <c r="K60" i="42"/>
  <c r="B60" i="42"/>
  <c r="AA59" i="42"/>
  <c r="AA59" i="64" s="1"/>
  <c r="K59" i="42"/>
  <c r="B59" i="42"/>
  <c r="AA58" i="42"/>
  <c r="AA58" i="64" s="1"/>
  <c r="K58" i="42"/>
  <c r="B58" i="42"/>
  <c r="AA57" i="42"/>
  <c r="AA57" i="64" s="1"/>
  <c r="K57" i="42"/>
  <c r="B57" i="42"/>
  <c r="A56" i="42"/>
  <c r="AA54" i="42"/>
  <c r="AA54" i="64" s="1"/>
  <c r="K54" i="42"/>
  <c r="B54" i="42"/>
  <c r="AA53" i="42"/>
  <c r="AA53" i="64" s="1"/>
  <c r="K53" i="42"/>
  <c r="B53" i="42"/>
  <c r="AA52" i="42"/>
  <c r="AA52" i="64" s="1"/>
  <c r="K52" i="42"/>
  <c r="B52" i="42"/>
  <c r="AA51" i="42"/>
  <c r="AA51" i="64" s="1"/>
  <c r="K51" i="42"/>
  <c r="B51" i="42"/>
  <c r="AA50" i="42"/>
  <c r="AA50" i="64" s="1"/>
  <c r="K50" i="42"/>
  <c r="B50" i="42"/>
  <c r="AA49" i="42"/>
  <c r="AA49" i="64" s="1"/>
  <c r="K49" i="42"/>
  <c r="B49" i="42"/>
  <c r="AA48" i="42"/>
  <c r="AA48" i="64" s="1"/>
  <c r="K48" i="42"/>
  <c r="B48" i="42"/>
  <c r="AA47" i="42"/>
  <c r="AA47" i="64" s="1"/>
  <c r="K47" i="42"/>
  <c r="B47" i="42"/>
  <c r="AA46" i="42"/>
  <c r="AA46" i="64" s="1"/>
  <c r="K46" i="42"/>
  <c r="B46" i="42"/>
  <c r="AA45" i="42"/>
  <c r="AA45" i="64" s="1"/>
  <c r="K45" i="42"/>
  <c r="B45" i="42"/>
  <c r="AA44" i="42"/>
  <c r="AA44" i="64" s="1"/>
  <c r="K44" i="42"/>
  <c r="B44" i="42"/>
  <c r="AA43" i="42"/>
  <c r="AA43" i="64" s="1"/>
  <c r="K43" i="42"/>
  <c r="B43" i="42"/>
  <c r="AA42" i="42"/>
  <c r="AA42" i="64" s="1"/>
  <c r="K42" i="42"/>
  <c r="A41" i="42"/>
  <c r="AA39" i="42"/>
  <c r="AA39" i="64" s="1"/>
  <c r="K39" i="42"/>
  <c r="B39" i="42"/>
  <c r="AA38" i="42"/>
  <c r="AA38" i="64" s="1"/>
  <c r="K38" i="42"/>
  <c r="B38" i="42"/>
  <c r="AA37" i="42"/>
  <c r="AA37" i="64" s="1"/>
  <c r="K37" i="42"/>
  <c r="B37" i="42"/>
  <c r="AA36" i="42"/>
  <c r="AA36" i="64" s="1"/>
  <c r="K36" i="42"/>
  <c r="B36" i="42"/>
  <c r="AA35" i="42"/>
  <c r="AA35" i="64" s="1"/>
  <c r="K35" i="42"/>
  <c r="B35" i="42"/>
  <c r="AA34" i="42"/>
  <c r="AA34" i="64" s="1"/>
  <c r="K34" i="42"/>
  <c r="B34" i="42"/>
  <c r="AA33" i="42"/>
  <c r="AA33" i="64" s="1"/>
  <c r="K33" i="42"/>
  <c r="B33" i="42"/>
  <c r="AA32" i="42"/>
  <c r="AA32" i="64" s="1"/>
  <c r="K32" i="42"/>
  <c r="B32" i="42"/>
  <c r="AA31" i="42"/>
  <c r="AA31" i="64" s="1"/>
  <c r="K31" i="42"/>
  <c r="B31" i="42"/>
  <c r="AA30" i="42"/>
  <c r="AA30" i="64" s="1"/>
  <c r="K30" i="42"/>
  <c r="B30" i="42"/>
  <c r="AA29" i="42"/>
  <c r="AA29" i="64" s="1"/>
  <c r="K29" i="42"/>
  <c r="B29" i="42"/>
  <c r="AA28" i="42"/>
  <c r="AA28" i="64" s="1"/>
  <c r="K28" i="42"/>
  <c r="B28" i="42"/>
  <c r="AA27" i="42"/>
  <c r="AA27" i="64" s="1"/>
  <c r="K27" i="42"/>
  <c r="B27" i="42"/>
  <c r="AA26" i="42"/>
  <c r="AA26" i="64" s="1"/>
  <c r="K26" i="42"/>
  <c r="B26" i="42"/>
  <c r="A25" i="42"/>
  <c r="AA23" i="42"/>
  <c r="AA23" i="64" s="1"/>
  <c r="K23" i="42"/>
  <c r="B23" i="42"/>
  <c r="AA22" i="42"/>
  <c r="AA22" i="64" s="1"/>
  <c r="K22" i="42"/>
  <c r="B22" i="42"/>
  <c r="AA21" i="42"/>
  <c r="AA21" i="64" s="1"/>
  <c r="K21" i="42"/>
  <c r="B21" i="42"/>
  <c r="AA20" i="42"/>
  <c r="AA20" i="64" s="1"/>
  <c r="K20" i="42"/>
  <c r="B20" i="42"/>
  <c r="AA19" i="42"/>
  <c r="AA19" i="64" s="1"/>
  <c r="K19" i="42"/>
  <c r="B19" i="42"/>
  <c r="AA18" i="42"/>
  <c r="AA18" i="64" s="1"/>
  <c r="K18" i="42"/>
  <c r="B18" i="42"/>
  <c r="AA17" i="42"/>
  <c r="AA17" i="64" s="1"/>
  <c r="K17" i="42"/>
  <c r="B17" i="42"/>
  <c r="AA16" i="42"/>
  <c r="AA16" i="64" s="1"/>
  <c r="K16" i="42"/>
  <c r="B16" i="42"/>
  <c r="AA15" i="42"/>
  <c r="AA15" i="64" s="1"/>
  <c r="K15" i="42"/>
  <c r="B15" i="42"/>
  <c r="AA14" i="42"/>
  <c r="AA14" i="64" s="1"/>
  <c r="K14" i="42"/>
  <c r="B14" i="42"/>
  <c r="AA13" i="42"/>
  <c r="AA13" i="64" s="1"/>
  <c r="K13" i="42"/>
  <c r="B13" i="42"/>
  <c r="AA12" i="42"/>
  <c r="AA12" i="64" s="1"/>
  <c r="K12" i="42"/>
  <c r="B12" i="42"/>
  <c r="AA11" i="42"/>
  <c r="AA11" i="64" s="1"/>
  <c r="K11" i="42"/>
  <c r="B11" i="42"/>
  <c r="AA10" i="42"/>
  <c r="AA10" i="64" s="1"/>
  <c r="K10" i="42"/>
  <c r="B10" i="42"/>
  <c r="AA9" i="42"/>
  <c r="AA9" i="64" s="1"/>
  <c r="K9" i="42"/>
  <c r="B9" i="42"/>
  <c r="A8" i="42"/>
  <c r="AA223" i="41"/>
  <c r="AB223" i="64" s="1"/>
  <c r="K223" i="41"/>
  <c r="AA222" i="41"/>
  <c r="AB222" i="64" s="1"/>
  <c r="K222" i="41"/>
  <c r="AA221" i="41"/>
  <c r="AB221" i="64" s="1"/>
  <c r="K221" i="41"/>
  <c r="AA220" i="41"/>
  <c r="AB220" i="64" s="1"/>
  <c r="K220" i="41"/>
  <c r="AA219" i="41"/>
  <c r="AB219" i="64" s="1"/>
  <c r="K219" i="41"/>
  <c r="AA218" i="41"/>
  <c r="AB218" i="64" s="1"/>
  <c r="K218" i="41"/>
  <c r="AA217" i="41"/>
  <c r="AB217" i="64" s="1"/>
  <c r="K217" i="41"/>
  <c r="AA216" i="41"/>
  <c r="AB216" i="64" s="1"/>
  <c r="K216" i="41"/>
  <c r="AA215" i="41"/>
  <c r="AB215" i="64" s="1"/>
  <c r="K215" i="41"/>
  <c r="AA214" i="41"/>
  <c r="AB214" i="64" s="1"/>
  <c r="K214" i="41"/>
  <c r="AA213" i="41"/>
  <c r="AB213" i="64" s="1"/>
  <c r="K213" i="41"/>
  <c r="AA212" i="41"/>
  <c r="AB212" i="64" s="1"/>
  <c r="K212" i="41"/>
  <c r="AA211" i="41"/>
  <c r="AB211" i="64" s="1"/>
  <c r="K211" i="41"/>
  <c r="AA210" i="41"/>
  <c r="AB210" i="64" s="1"/>
  <c r="K210" i="41"/>
  <c r="AA209" i="41"/>
  <c r="AB209" i="64" s="1"/>
  <c r="K209" i="41"/>
  <c r="AA208" i="41"/>
  <c r="AB208" i="64" s="1"/>
  <c r="K208" i="41"/>
  <c r="A207" i="41"/>
  <c r="AA205" i="41"/>
  <c r="AB205" i="64" s="1"/>
  <c r="K205" i="41"/>
  <c r="B205" i="41"/>
  <c r="AA204" i="41"/>
  <c r="AB204" i="64" s="1"/>
  <c r="K204" i="41"/>
  <c r="B204" i="41"/>
  <c r="AA203" i="41"/>
  <c r="AB203" i="64" s="1"/>
  <c r="K203" i="41"/>
  <c r="B203" i="41"/>
  <c r="AA202" i="41"/>
  <c r="AB202" i="64" s="1"/>
  <c r="K202" i="41"/>
  <c r="B202" i="41"/>
  <c r="AA201" i="41"/>
  <c r="AB201" i="64" s="1"/>
  <c r="K201" i="41"/>
  <c r="B201" i="41"/>
  <c r="AA200" i="41"/>
  <c r="AB200" i="64" s="1"/>
  <c r="K200" i="41"/>
  <c r="B200" i="41"/>
  <c r="AA199" i="41"/>
  <c r="AB199" i="64" s="1"/>
  <c r="K199" i="41"/>
  <c r="B199" i="41"/>
  <c r="A198" i="41"/>
  <c r="AA196" i="41"/>
  <c r="AB196" i="64" s="1"/>
  <c r="K196" i="41"/>
  <c r="AA195" i="41"/>
  <c r="AB195" i="64" s="1"/>
  <c r="K195" i="41"/>
  <c r="AA194" i="41"/>
  <c r="AB194" i="64" s="1"/>
  <c r="K194" i="41"/>
  <c r="K193" i="41"/>
  <c r="AA191" i="41"/>
  <c r="AB191" i="64" s="1"/>
  <c r="K191" i="41"/>
  <c r="AA190" i="41"/>
  <c r="AB190" i="64" s="1"/>
  <c r="K190" i="41"/>
  <c r="AA189" i="41"/>
  <c r="AB189" i="64" s="1"/>
  <c r="K189" i="41"/>
  <c r="B189" i="41"/>
  <c r="A188" i="41"/>
  <c r="AA186" i="41"/>
  <c r="AB186" i="64" s="1"/>
  <c r="K186" i="41"/>
  <c r="B186" i="41"/>
  <c r="AA185" i="41"/>
  <c r="AB185" i="64" s="1"/>
  <c r="K185" i="41"/>
  <c r="B185" i="41"/>
  <c r="AA184" i="41"/>
  <c r="AB184" i="64" s="1"/>
  <c r="K184" i="41"/>
  <c r="B184" i="41"/>
  <c r="AA183" i="41"/>
  <c r="AB183" i="64" s="1"/>
  <c r="K183" i="41"/>
  <c r="B183" i="41"/>
  <c r="AA182" i="41"/>
  <c r="AB182" i="64" s="1"/>
  <c r="K182" i="41"/>
  <c r="B182" i="41"/>
  <c r="AA181" i="41"/>
  <c r="AB181" i="64" s="1"/>
  <c r="K181" i="41"/>
  <c r="B181" i="41"/>
  <c r="AA180" i="41"/>
  <c r="AB180" i="64" s="1"/>
  <c r="K180" i="41"/>
  <c r="B180" i="41"/>
  <c r="A179" i="41"/>
  <c r="AA177" i="41"/>
  <c r="AB177" i="64" s="1"/>
  <c r="K177" i="41"/>
  <c r="B177" i="41"/>
  <c r="AA176" i="41"/>
  <c r="AB176" i="64" s="1"/>
  <c r="K176" i="41"/>
  <c r="B176" i="41"/>
  <c r="AA175" i="41"/>
  <c r="AB175" i="64" s="1"/>
  <c r="K175" i="41"/>
  <c r="B175" i="41"/>
  <c r="AA174" i="41"/>
  <c r="AB174" i="64" s="1"/>
  <c r="K174" i="41"/>
  <c r="B174" i="41"/>
  <c r="AA173" i="41"/>
  <c r="AB173" i="64" s="1"/>
  <c r="K173" i="41"/>
  <c r="B173" i="41"/>
  <c r="AA172" i="41"/>
  <c r="AB172" i="64" s="1"/>
  <c r="K172" i="41"/>
  <c r="B172" i="41"/>
  <c r="AA171" i="41"/>
  <c r="AB171" i="64" s="1"/>
  <c r="K171" i="41"/>
  <c r="B171" i="41"/>
  <c r="A170" i="41"/>
  <c r="AA168" i="41"/>
  <c r="AB168" i="64" s="1"/>
  <c r="K168" i="41"/>
  <c r="B168" i="41"/>
  <c r="AA167" i="41"/>
  <c r="AB167" i="64" s="1"/>
  <c r="K167" i="41"/>
  <c r="B167" i="41"/>
  <c r="AA166" i="41"/>
  <c r="AB166" i="64" s="1"/>
  <c r="K166" i="41"/>
  <c r="B166" i="41"/>
  <c r="AA165" i="41"/>
  <c r="AB165" i="64" s="1"/>
  <c r="K165" i="41"/>
  <c r="B165" i="41"/>
  <c r="AA164" i="41"/>
  <c r="AB164" i="64" s="1"/>
  <c r="K164" i="41"/>
  <c r="B164" i="41"/>
  <c r="AA163" i="41"/>
  <c r="AB163" i="64" s="1"/>
  <c r="K163" i="41"/>
  <c r="B163" i="41"/>
  <c r="AA162" i="41"/>
  <c r="AB162" i="64" s="1"/>
  <c r="K162" i="41"/>
  <c r="B162" i="41"/>
  <c r="A161" i="41"/>
  <c r="AA159" i="41"/>
  <c r="AB159" i="64" s="1"/>
  <c r="K159" i="41"/>
  <c r="B159" i="41"/>
  <c r="AA158" i="41"/>
  <c r="AB158" i="64" s="1"/>
  <c r="K158" i="41"/>
  <c r="B158" i="41"/>
  <c r="AA157" i="41"/>
  <c r="AB157" i="64" s="1"/>
  <c r="K157" i="41"/>
  <c r="B157" i="41"/>
  <c r="AA156" i="41"/>
  <c r="AB156" i="64" s="1"/>
  <c r="K156" i="41"/>
  <c r="B156" i="41"/>
  <c r="AA155" i="41"/>
  <c r="AB155" i="64" s="1"/>
  <c r="K155" i="41"/>
  <c r="B155" i="41"/>
  <c r="AA154" i="41"/>
  <c r="AB154" i="64" s="1"/>
  <c r="K154" i="41"/>
  <c r="B154" i="41"/>
  <c r="AA153" i="41"/>
  <c r="AB153" i="64" s="1"/>
  <c r="K153" i="41"/>
  <c r="B153" i="41"/>
  <c r="AA152" i="41"/>
  <c r="AB152" i="64" s="1"/>
  <c r="K152" i="41"/>
  <c r="B152" i="41"/>
  <c r="AA151" i="41"/>
  <c r="AB151" i="64" s="1"/>
  <c r="K151" i="41"/>
  <c r="B151" i="41"/>
  <c r="AA150" i="41"/>
  <c r="AB150" i="64" s="1"/>
  <c r="K150" i="41"/>
  <c r="B150" i="41"/>
  <c r="A149" i="41"/>
  <c r="AA147" i="41"/>
  <c r="AB147" i="64" s="1"/>
  <c r="K147" i="41"/>
  <c r="B147" i="41"/>
  <c r="AA146" i="41"/>
  <c r="AB146" i="64" s="1"/>
  <c r="K146" i="41"/>
  <c r="B146" i="41"/>
  <c r="AA145" i="41"/>
  <c r="AB145" i="64" s="1"/>
  <c r="K145" i="41"/>
  <c r="B145" i="41"/>
  <c r="AA144" i="41"/>
  <c r="AB144" i="64" s="1"/>
  <c r="K144" i="41"/>
  <c r="B144" i="41"/>
  <c r="AA143" i="41"/>
  <c r="AB143" i="64" s="1"/>
  <c r="K143" i="41"/>
  <c r="B143" i="41"/>
  <c r="AA142" i="41"/>
  <c r="AB142" i="64" s="1"/>
  <c r="K142" i="41"/>
  <c r="B142" i="41"/>
  <c r="AA141" i="41"/>
  <c r="AB141" i="64" s="1"/>
  <c r="K141" i="41"/>
  <c r="B141" i="41"/>
  <c r="AA140" i="41"/>
  <c r="AB140" i="64" s="1"/>
  <c r="K140" i="41"/>
  <c r="B140" i="41"/>
  <c r="AA139" i="41"/>
  <c r="AB139" i="64" s="1"/>
  <c r="K139" i="41"/>
  <c r="B139" i="41"/>
  <c r="AA138" i="41"/>
  <c r="AB138" i="64" s="1"/>
  <c r="K138" i="41"/>
  <c r="B138" i="41"/>
  <c r="AA137" i="41"/>
  <c r="AB137" i="64" s="1"/>
  <c r="K137" i="41"/>
  <c r="B137" i="41"/>
  <c r="A136" i="41"/>
  <c r="AA134" i="41"/>
  <c r="AB134" i="64" s="1"/>
  <c r="K134" i="41"/>
  <c r="B134" i="41"/>
  <c r="AA133" i="41"/>
  <c r="AB133" i="64" s="1"/>
  <c r="K133" i="41"/>
  <c r="B133" i="41"/>
  <c r="AA132" i="41"/>
  <c r="AB132" i="64" s="1"/>
  <c r="K132" i="41"/>
  <c r="B132" i="41"/>
  <c r="AA131" i="41"/>
  <c r="AB131" i="64" s="1"/>
  <c r="K131" i="41"/>
  <c r="B131" i="41"/>
  <c r="AA130" i="41"/>
  <c r="AB130" i="64" s="1"/>
  <c r="K130" i="41"/>
  <c r="B130" i="41"/>
  <c r="A129" i="41"/>
  <c r="AA127" i="41"/>
  <c r="AB127" i="64" s="1"/>
  <c r="K127" i="41"/>
  <c r="B127" i="41"/>
  <c r="AA126" i="41"/>
  <c r="AB126" i="64" s="1"/>
  <c r="K126" i="41"/>
  <c r="B126" i="41"/>
  <c r="AA125" i="41"/>
  <c r="AB125" i="64" s="1"/>
  <c r="K125" i="41"/>
  <c r="B125" i="41"/>
  <c r="AA124" i="41"/>
  <c r="AB124" i="64" s="1"/>
  <c r="K124" i="41"/>
  <c r="B124" i="41"/>
  <c r="AA123" i="41"/>
  <c r="AB123" i="64" s="1"/>
  <c r="K123" i="41"/>
  <c r="B123" i="41"/>
  <c r="AA122" i="41"/>
  <c r="AB122" i="64" s="1"/>
  <c r="K122" i="41"/>
  <c r="B122" i="41"/>
  <c r="AA121" i="41"/>
  <c r="AB121" i="64" s="1"/>
  <c r="K121" i="41"/>
  <c r="B121" i="41"/>
  <c r="AA120" i="41"/>
  <c r="AB120" i="64" s="1"/>
  <c r="K120" i="41"/>
  <c r="B120" i="41"/>
  <c r="AA119" i="41"/>
  <c r="AB119" i="64" s="1"/>
  <c r="K119" i="41"/>
  <c r="B119" i="41"/>
  <c r="AA118" i="41"/>
  <c r="AB118" i="64" s="1"/>
  <c r="K118" i="41"/>
  <c r="AA117" i="41"/>
  <c r="AB117" i="64" s="1"/>
  <c r="K117" i="41"/>
  <c r="A116" i="41"/>
  <c r="AA114" i="41"/>
  <c r="AB114" i="64" s="1"/>
  <c r="K114" i="41"/>
  <c r="B114" i="41"/>
  <c r="AA113" i="41"/>
  <c r="AB113" i="64" s="1"/>
  <c r="K113" i="41"/>
  <c r="B113" i="41"/>
  <c r="AA112" i="41"/>
  <c r="AB112" i="64" s="1"/>
  <c r="K112" i="41"/>
  <c r="B112" i="41"/>
  <c r="AA111" i="41"/>
  <c r="AB111" i="64" s="1"/>
  <c r="K111" i="41"/>
  <c r="B111" i="41"/>
  <c r="AA110" i="41"/>
  <c r="AB110" i="64" s="1"/>
  <c r="K110" i="41"/>
  <c r="B110" i="41"/>
  <c r="AA109" i="41"/>
  <c r="AB109" i="64" s="1"/>
  <c r="K109" i="41"/>
  <c r="B109" i="41"/>
  <c r="AA108" i="41"/>
  <c r="AB108" i="64" s="1"/>
  <c r="K108" i="41"/>
  <c r="B108" i="41"/>
  <c r="AA107" i="41"/>
  <c r="AB107" i="64" s="1"/>
  <c r="K107" i="41"/>
  <c r="B107" i="41"/>
  <c r="AA106" i="41"/>
  <c r="AB106" i="64" s="1"/>
  <c r="K106" i="41"/>
  <c r="B106" i="41"/>
  <c r="AA105" i="41"/>
  <c r="AB105" i="64" s="1"/>
  <c r="K105" i="41"/>
  <c r="B105" i="41"/>
  <c r="AA104" i="41"/>
  <c r="AB104" i="64" s="1"/>
  <c r="K104" i="41"/>
  <c r="B104" i="41"/>
  <c r="A103" i="41"/>
  <c r="AA101" i="41"/>
  <c r="AB101" i="64" s="1"/>
  <c r="K101" i="41"/>
  <c r="B101" i="41"/>
  <c r="AA100" i="41"/>
  <c r="AB100" i="64" s="1"/>
  <c r="K100" i="41"/>
  <c r="B100" i="41"/>
  <c r="AA99" i="41"/>
  <c r="AB99" i="64" s="1"/>
  <c r="K99" i="41"/>
  <c r="B99" i="41"/>
  <c r="AA98" i="41"/>
  <c r="AB98" i="64" s="1"/>
  <c r="K98" i="41"/>
  <c r="B98" i="41"/>
  <c r="AA97" i="41"/>
  <c r="AB97" i="64" s="1"/>
  <c r="K97" i="41"/>
  <c r="B97" i="41"/>
  <c r="AA96" i="41"/>
  <c r="AB96" i="64" s="1"/>
  <c r="K96" i="41"/>
  <c r="B96" i="41"/>
  <c r="AA95" i="41"/>
  <c r="AB95" i="64" s="1"/>
  <c r="K95" i="41"/>
  <c r="B95" i="41"/>
  <c r="AA94" i="41"/>
  <c r="AB94" i="64" s="1"/>
  <c r="K94" i="41"/>
  <c r="B94" i="41"/>
  <c r="AA93" i="41"/>
  <c r="AB93" i="64" s="1"/>
  <c r="K93" i="41"/>
  <c r="B93" i="41"/>
  <c r="AA92" i="41"/>
  <c r="AB92" i="64" s="1"/>
  <c r="K92" i="41"/>
  <c r="B92" i="41"/>
  <c r="AA91" i="41"/>
  <c r="AB91" i="64" s="1"/>
  <c r="K91" i="41"/>
  <c r="B91" i="41"/>
  <c r="A90" i="41"/>
  <c r="AA88" i="41"/>
  <c r="AB88" i="64" s="1"/>
  <c r="K88" i="41"/>
  <c r="B88" i="41"/>
  <c r="AA87" i="41"/>
  <c r="AB87" i="64" s="1"/>
  <c r="K87" i="41"/>
  <c r="B87" i="41"/>
  <c r="AA86" i="41"/>
  <c r="AB86" i="64" s="1"/>
  <c r="K86" i="41"/>
  <c r="B86" i="41"/>
  <c r="AA85" i="41"/>
  <c r="AB85" i="64" s="1"/>
  <c r="K85" i="41"/>
  <c r="B85" i="41"/>
  <c r="AA84" i="41"/>
  <c r="AB84" i="64" s="1"/>
  <c r="K84" i="41"/>
  <c r="B84" i="41"/>
  <c r="AA83" i="41"/>
  <c r="AB83" i="64" s="1"/>
  <c r="K83" i="41"/>
  <c r="B83" i="41"/>
  <c r="AA82" i="41"/>
  <c r="AB82" i="64" s="1"/>
  <c r="K82" i="41"/>
  <c r="B82" i="41"/>
  <c r="AA81" i="41"/>
  <c r="AB81" i="64" s="1"/>
  <c r="K81" i="41"/>
  <c r="B81" i="41"/>
  <c r="AA80" i="41"/>
  <c r="AB80" i="64" s="1"/>
  <c r="K80" i="41"/>
  <c r="B80" i="41"/>
  <c r="AA79" i="41"/>
  <c r="AB79" i="64" s="1"/>
  <c r="K79" i="41"/>
  <c r="B79" i="41"/>
  <c r="AA78" i="41"/>
  <c r="AB78" i="64" s="1"/>
  <c r="K78" i="41"/>
  <c r="B78" i="41"/>
  <c r="AA77" i="41"/>
  <c r="AB77" i="64" s="1"/>
  <c r="K77" i="41"/>
  <c r="B77" i="41"/>
  <c r="AA76" i="41"/>
  <c r="AB76" i="64" s="1"/>
  <c r="K76" i="41"/>
  <c r="B76" i="41"/>
  <c r="AA75" i="41"/>
  <c r="AB75" i="64" s="1"/>
  <c r="K75" i="41"/>
  <c r="B75" i="41"/>
  <c r="AA74" i="41"/>
  <c r="AB74" i="64" s="1"/>
  <c r="K74" i="41"/>
  <c r="B74" i="41"/>
  <c r="AA73" i="41"/>
  <c r="AB73" i="64" s="1"/>
  <c r="K73" i="41"/>
  <c r="B73" i="41"/>
  <c r="AA72" i="41"/>
  <c r="AB72" i="64" s="1"/>
  <c r="K72" i="41"/>
  <c r="B72" i="41"/>
  <c r="AA71" i="41"/>
  <c r="AB71" i="64" s="1"/>
  <c r="K71" i="41"/>
  <c r="B71" i="41"/>
  <c r="AA70" i="41"/>
  <c r="AB70" i="64" s="1"/>
  <c r="K70" i="41"/>
  <c r="B70" i="41"/>
  <c r="AA69" i="41"/>
  <c r="AB69" i="64" s="1"/>
  <c r="K69" i="41"/>
  <c r="B69" i="41"/>
  <c r="AA68" i="41"/>
  <c r="AB68" i="64" s="1"/>
  <c r="K68" i="41"/>
  <c r="B68" i="41"/>
  <c r="AA67" i="41"/>
  <c r="AB67" i="64" s="1"/>
  <c r="K67" i="41"/>
  <c r="B67" i="41"/>
  <c r="AA66" i="41"/>
  <c r="AB66" i="64" s="1"/>
  <c r="K66" i="41"/>
  <c r="B66" i="41"/>
  <c r="AA65" i="41"/>
  <c r="AB65" i="64" s="1"/>
  <c r="K65" i="41"/>
  <c r="B65" i="41"/>
  <c r="AA64" i="41"/>
  <c r="AB64" i="64" s="1"/>
  <c r="K64" i="41"/>
  <c r="B64" i="41"/>
  <c r="AA63" i="41"/>
  <c r="AB63" i="64" s="1"/>
  <c r="K63" i="41"/>
  <c r="B63" i="41"/>
  <c r="AA62" i="41"/>
  <c r="AB62" i="64" s="1"/>
  <c r="K62" i="41"/>
  <c r="B62" i="41"/>
  <c r="AA61" i="41"/>
  <c r="AB61" i="64" s="1"/>
  <c r="K61" i="41"/>
  <c r="B61" i="41"/>
  <c r="AA60" i="41"/>
  <c r="AB60" i="64" s="1"/>
  <c r="K60" i="41"/>
  <c r="B60" i="41"/>
  <c r="AA59" i="41"/>
  <c r="AB59" i="64" s="1"/>
  <c r="K59" i="41"/>
  <c r="B59" i="41"/>
  <c r="AA58" i="41"/>
  <c r="AB58" i="64" s="1"/>
  <c r="K58" i="41"/>
  <c r="AA57" i="41"/>
  <c r="AB57" i="64" s="1"/>
  <c r="K57" i="41"/>
  <c r="A56" i="41"/>
  <c r="AA54" i="41"/>
  <c r="AB54" i="64" s="1"/>
  <c r="K54" i="41"/>
  <c r="B54" i="41"/>
  <c r="AA53" i="41"/>
  <c r="AB53" i="64" s="1"/>
  <c r="K53" i="41"/>
  <c r="B53" i="41"/>
  <c r="AA52" i="41"/>
  <c r="AB52" i="64" s="1"/>
  <c r="K52" i="41"/>
  <c r="B52" i="41"/>
  <c r="AA51" i="41"/>
  <c r="AB51" i="64" s="1"/>
  <c r="K51" i="41"/>
  <c r="B51" i="41"/>
  <c r="AA50" i="41"/>
  <c r="AB50" i="64" s="1"/>
  <c r="K50" i="41"/>
  <c r="B50" i="41"/>
  <c r="AA49" i="41"/>
  <c r="AB49" i="64" s="1"/>
  <c r="K49" i="41"/>
  <c r="B49" i="41"/>
  <c r="AA48" i="41"/>
  <c r="AB48" i="64" s="1"/>
  <c r="K48" i="41"/>
  <c r="B48" i="41"/>
  <c r="AA47" i="41"/>
  <c r="AB47" i="64" s="1"/>
  <c r="K47" i="41"/>
  <c r="B47" i="41"/>
  <c r="AA46" i="41"/>
  <c r="AB46" i="64" s="1"/>
  <c r="K46" i="41"/>
  <c r="B46" i="41"/>
  <c r="AA45" i="41"/>
  <c r="AB45" i="64" s="1"/>
  <c r="K45" i="41"/>
  <c r="B45" i="41"/>
  <c r="AA44" i="41"/>
  <c r="AB44" i="64" s="1"/>
  <c r="K44" i="41"/>
  <c r="B44" i="41"/>
  <c r="AA43" i="41"/>
  <c r="AB43" i="64" s="1"/>
  <c r="K43" i="41"/>
  <c r="B43" i="41"/>
  <c r="AA42" i="41"/>
  <c r="AB42" i="64" s="1"/>
  <c r="K42" i="41"/>
  <c r="B42" i="41"/>
  <c r="A41" i="41"/>
  <c r="AA39" i="41"/>
  <c r="AB39" i="64" s="1"/>
  <c r="K39" i="41"/>
  <c r="B39" i="41"/>
  <c r="AA38" i="41"/>
  <c r="AB38" i="64" s="1"/>
  <c r="K38" i="41"/>
  <c r="B38" i="41"/>
  <c r="AA37" i="41"/>
  <c r="AB37" i="64" s="1"/>
  <c r="K37" i="41"/>
  <c r="B37" i="41"/>
  <c r="AA36" i="41"/>
  <c r="AB36" i="64" s="1"/>
  <c r="K36" i="41"/>
  <c r="B36" i="41"/>
  <c r="AA35" i="41"/>
  <c r="AB35" i="64" s="1"/>
  <c r="K35" i="41"/>
  <c r="B35" i="41"/>
  <c r="AA34" i="41"/>
  <c r="AB34" i="64" s="1"/>
  <c r="K34" i="41"/>
  <c r="B34" i="41"/>
  <c r="AA33" i="41"/>
  <c r="AB33" i="64" s="1"/>
  <c r="K33" i="41"/>
  <c r="B33" i="41"/>
  <c r="AA32" i="41"/>
  <c r="AB32" i="64" s="1"/>
  <c r="K32" i="41"/>
  <c r="B32" i="41"/>
  <c r="AA31" i="41"/>
  <c r="AB31" i="64" s="1"/>
  <c r="K31" i="41"/>
  <c r="B31" i="41"/>
  <c r="AA30" i="41"/>
  <c r="AB30" i="64" s="1"/>
  <c r="K30" i="41"/>
  <c r="B30" i="41"/>
  <c r="AA29" i="41"/>
  <c r="AB29" i="64" s="1"/>
  <c r="K29" i="41"/>
  <c r="B29" i="41"/>
  <c r="AA28" i="41"/>
  <c r="AB28" i="64" s="1"/>
  <c r="K28" i="41"/>
  <c r="B28" i="41"/>
  <c r="AA27" i="41"/>
  <c r="AB27" i="64" s="1"/>
  <c r="K27" i="41"/>
  <c r="AA26" i="41"/>
  <c r="AB26" i="64" s="1"/>
  <c r="K26" i="41"/>
  <c r="B26" i="41"/>
  <c r="A25" i="41"/>
  <c r="AA23" i="41"/>
  <c r="AB23" i="64" s="1"/>
  <c r="K23" i="41"/>
  <c r="B23" i="41"/>
  <c r="AA22" i="41"/>
  <c r="AB22" i="64" s="1"/>
  <c r="K22" i="41"/>
  <c r="B22" i="41"/>
  <c r="AA21" i="41"/>
  <c r="AB21" i="64" s="1"/>
  <c r="K21" i="41"/>
  <c r="B21" i="41"/>
  <c r="AA20" i="41"/>
  <c r="AB20" i="64" s="1"/>
  <c r="K20" i="41"/>
  <c r="B20" i="41"/>
  <c r="AA19" i="41"/>
  <c r="AB19" i="64" s="1"/>
  <c r="K19" i="41"/>
  <c r="B19" i="41"/>
  <c r="AA18" i="41"/>
  <c r="AB18" i="64" s="1"/>
  <c r="K18" i="41"/>
  <c r="B18" i="41"/>
  <c r="AA17" i="41"/>
  <c r="AB17" i="64" s="1"/>
  <c r="K17" i="41"/>
  <c r="B17" i="41"/>
  <c r="AA16" i="41"/>
  <c r="AB16" i="64" s="1"/>
  <c r="K16" i="41"/>
  <c r="B16" i="41"/>
  <c r="AA15" i="41"/>
  <c r="AB15" i="64" s="1"/>
  <c r="K15" i="41"/>
  <c r="B15" i="41"/>
  <c r="AA14" i="41"/>
  <c r="AB14" i="64" s="1"/>
  <c r="K14" i="41"/>
  <c r="B14" i="41"/>
  <c r="AA13" i="41"/>
  <c r="AB13" i="64" s="1"/>
  <c r="K13" i="41"/>
  <c r="B13" i="41"/>
  <c r="AA12" i="41"/>
  <c r="AB12" i="64" s="1"/>
  <c r="K12" i="41"/>
  <c r="B12" i="41"/>
  <c r="AA11" i="41"/>
  <c r="AB11" i="64" s="1"/>
  <c r="K11" i="41"/>
  <c r="B11" i="41"/>
  <c r="AA10" i="41"/>
  <c r="AB10" i="64" s="1"/>
  <c r="K10" i="41"/>
  <c r="B10" i="41"/>
  <c r="AA9" i="41"/>
  <c r="AB9" i="64" s="1"/>
  <c r="K9" i="41"/>
  <c r="B9" i="41"/>
  <c r="A8" i="41"/>
  <c r="AA223" i="40"/>
  <c r="AC223" i="64" s="1"/>
  <c r="K223" i="40"/>
  <c r="AA222" i="40"/>
  <c r="AC222" i="64" s="1"/>
  <c r="K222" i="40"/>
  <c r="AA221" i="40"/>
  <c r="AC221" i="64" s="1"/>
  <c r="K221" i="40"/>
  <c r="AA220" i="40"/>
  <c r="AC220" i="64" s="1"/>
  <c r="K220" i="40"/>
  <c r="AA219" i="40"/>
  <c r="AC219" i="64" s="1"/>
  <c r="K219" i="40"/>
  <c r="AA218" i="40"/>
  <c r="AC218" i="64" s="1"/>
  <c r="K218" i="40"/>
  <c r="AA217" i="40"/>
  <c r="AC217" i="64" s="1"/>
  <c r="K217" i="40"/>
  <c r="AA216" i="40"/>
  <c r="AC216" i="64" s="1"/>
  <c r="K216" i="40"/>
  <c r="AA215" i="40"/>
  <c r="AC215" i="64" s="1"/>
  <c r="K215" i="40"/>
  <c r="AA214" i="40"/>
  <c r="AC214" i="64" s="1"/>
  <c r="K214" i="40"/>
  <c r="AA213" i="40"/>
  <c r="AC213" i="64" s="1"/>
  <c r="K213" i="40"/>
  <c r="AA212" i="40"/>
  <c r="AC212" i="64" s="1"/>
  <c r="K212" i="40"/>
  <c r="AA211" i="40"/>
  <c r="AC211" i="64" s="1"/>
  <c r="K211" i="40"/>
  <c r="AA210" i="40"/>
  <c r="AC210" i="64" s="1"/>
  <c r="K210" i="40"/>
  <c r="AA209" i="40"/>
  <c r="AC209" i="64" s="1"/>
  <c r="K209" i="40"/>
  <c r="AA208" i="40"/>
  <c r="AC208" i="64" s="1"/>
  <c r="K208" i="40"/>
  <c r="A207" i="40"/>
  <c r="AA205" i="40"/>
  <c r="AC205" i="64" s="1"/>
  <c r="K205" i="40"/>
  <c r="B205" i="40"/>
  <c r="AA204" i="40"/>
  <c r="AC204" i="64" s="1"/>
  <c r="K204" i="40"/>
  <c r="B204" i="40"/>
  <c r="AA203" i="40"/>
  <c r="AC203" i="64" s="1"/>
  <c r="K203" i="40"/>
  <c r="B203" i="40"/>
  <c r="AA202" i="40"/>
  <c r="AC202" i="64" s="1"/>
  <c r="K202" i="40"/>
  <c r="B202" i="40"/>
  <c r="AA201" i="40"/>
  <c r="AC201" i="64" s="1"/>
  <c r="K201" i="40"/>
  <c r="B201" i="40"/>
  <c r="AA200" i="40"/>
  <c r="AC200" i="64" s="1"/>
  <c r="K200" i="40"/>
  <c r="B200" i="40"/>
  <c r="AA199" i="40"/>
  <c r="AC199" i="64" s="1"/>
  <c r="K199" i="40"/>
  <c r="B199" i="40"/>
  <c r="A198" i="40"/>
  <c r="AA196" i="40"/>
  <c r="AC196" i="64" s="1"/>
  <c r="K196" i="40"/>
  <c r="AA195" i="40"/>
  <c r="AC195" i="64" s="1"/>
  <c r="K195" i="40"/>
  <c r="AA194" i="40"/>
  <c r="AC194" i="64" s="1"/>
  <c r="K194" i="40"/>
  <c r="K193" i="40"/>
  <c r="AA191" i="40"/>
  <c r="AC191" i="64" s="1"/>
  <c r="K191" i="40"/>
  <c r="AA190" i="40"/>
  <c r="AC190" i="64" s="1"/>
  <c r="K190" i="40"/>
  <c r="AA189" i="40"/>
  <c r="AC189" i="64" s="1"/>
  <c r="K189" i="40"/>
  <c r="B189" i="40"/>
  <c r="A188" i="40"/>
  <c r="AA186" i="40"/>
  <c r="AC186" i="64" s="1"/>
  <c r="K186" i="40"/>
  <c r="B186" i="40"/>
  <c r="AA185" i="40"/>
  <c r="AC185" i="64" s="1"/>
  <c r="K185" i="40"/>
  <c r="B185" i="40"/>
  <c r="AA184" i="40"/>
  <c r="AC184" i="64" s="1"/>
  <c r="K184" i="40"/>
  <c r="B184" i="40"/>
  <c r="AA183" i="40"/>
  <c r="AC183" i="64" s="1"/>
  <c r="K183" i="40"/>
  <c r="B183" i="40"/>
  <c r="AA182" i="40"/>
  <c r="AC182" i="64" s="1"/>
  <c r="K182" i="40"/>
  <c r="B182" i="40"/>
  <c r="AA181" i="40"/>
  <c r="AC181" i="64" s="1"/>
  <c r="K181" i="40"/>
  <c r="B181" i="40"/>
  <c r="AA180" i="40"/>
  <c r="AC180" i="64" s="1"/>
  <c r="K180" i="40"/>
  <c r="B180" i="40"/>
  <c r="A179" i="40"/>
  <c r="AA177" i="40"/>
  <c r="AC177" i="64" s="1"/>
  <c r="K177" i="40"/>
  <c r="B177" i="40"/>
  <c r="AA176" i="40"/>
  <c r="AC176" i="64" s="1"/>
  <c r="K176" i="40"/>
  <c r="B176" i="40"/>
  <c r="AA175" i="40"/>
  <c r="AC175" i="64" s="1"/>
  <c r="K175" i="40"/>
  <c r="B175" i="40"/>
  <c r="AA174" i="40"/>
  <c r="AC174" i="64" s="1"/>
  <c r="K174" i="40"/>
  <c r="B174" i="40"/>
  <c r="AA173" i="40"/>
  <c r="AC173" i="64" s="1"/>
  <c r="K173" i="40"/>
  <c r="B173" i="40"/>
  <c r="AA172" i="40"/>
  <c r="AC172" i="64" s="1"/>
  <c r="K172" i="40"/>
  <c r="B172" i="40"/>
  <c r="AA171" i="40"/>
  <c r="AC171" i="64" s="1"/>
  <c r="K171" i="40"/>
  <c r="B171" i="40"/>
  <c r="A170" i="40"/>
  <c r="AA168" i="40"/>
  <c r="AC168" i="64" s="1"/>
  <c r="K168" i="40"/>
  <c r="B168" i="40"/>
  <c r="AA167" i="40"/>
  <c r="AC167" i="64" s="1"/>
  <c r="K167" i="40"/>
  <c r="B167" i="40"/>
  <c r="AA166" i="40"/>
  <c r="AC166" i="64" s="1"/>
  <c r="K166" i="40"/>
  <c r="B166" i="40"/>
  <c r="AA165" i="40"/>
  <c r="AC165" i="64" s="1"/>
  <c r="K165" i="40"/>
  <c r="B165" i="40"/>
  <c r="AA164" i="40"/>
  <c r="AC164" i="64" s="1"/>
  <c r="K164" i="40"/>
  <c r="B164" i="40"/>
  <c r="AA163" i="40"/>
  <c r="AC163" i="64" s="1"/>
  <c r="K163" i="40"/>
  <c r="B163" i="40"/>
  <c r="AA162" i="40"/>
  <c r="AC162" i="64" s="1"/>
  <c r="K162" i="40"/>
  <c r="B162" i="40"/>
  <c r="A161" i="40"/>
  <c r="AA159" i="40"/>
  <c r="AC159" i="64" s="1"/>
  <c r="K159" i="40"/>
  <c r="B159" i="40"/>
  <c r="AA158" i="40"/>
  <c r="AC158" i="64" s="1"/>
  <c r="K158" i="40"/>
  <c r="B158" i="40"/>
  <c r="AA157" i="40"/>
  <c r="AC157" i="64" s="1"/>
  <c r="K157" i="40"/>
  <c r="B157" i="40"/>
  <c r="AA156" i="40"/>
  <c r="AC156" i="64" s="1"/>
  <c r="K156" i="40"/>
  <c r="B156" i="40"/>
  <c r="AA155" i="40"/>
  <c r="AC155" i="64" s="1"/>
  <c r="K155" i="40"/>
  <c r="B155" i="40"/>
  <c r="AA154" i="40"/>
  <c r="AC154" i="64" s="1"/>
  <c r="K154" i="40"/>
  <c r="B154" i="40"/>
  <c r="AA153" i="40"/>
  <c r="AC153" i="64" s="1"/>
  <c r="K153" i="40"/>
  <c r="B153" i="40"/>
  <c r="AA152" i="40"/>
  <c r="AC152" i="64" s="1"/>
  <c r="K152" i="40"/>
  <c r="B152" i="40"/>
  <c r="AA151" i="40"/>
  <c r="AC151" i="64" s="1"/>
  <c r="K151" i="40"/>
  <c r="B151" i="40"/>
  <c r="AA150" i="40"/>
  <c r="AC150" i="64" s="1"/>
  <c r="K150" i="40"/>
  <c r="B150" i="40"/>
  <c r="A149" i="40"/>
  <c r="AA147" i="40"/>
  <c r="AC147" i="64" s="1"/>
  <c r="K147" i="40"/>
  <c r="B147" i="40"/>
  <c r="AA146" i="40"/>
  <c r="AC146" i="64" s="1"/>
  <c r="K146" i="40"/>
  <c r="B146" i="40"/>
  <c r="AA145" i="40"/>
  <c r="AC145" i="64" s="1"/>
  <c r="K145" i="40"/>
  <c r="B145" i="40"/>
  <c r="AA144" i="40"/>
  <c r="AC144" i="64" s="1"/>
  <c r="K144" i="40"/>
  <c r="B144" i="40"/>
  <c r="AA143" i="40"/>
  <c r="AC143" i="64" s="1"/>
  <c r="K143" i="40"/>
  <c r="B143" i="40"/>
  <c r="AA142" i="40"/>
  <c r="AC142" i="64" s="1"/>
  <c r="K142" i="40"/>
  <c r="B142" i="40"/>
  <c r="AA141" i="40"/>
  <c r="AC141" i="64" s="1"/>
  <c r="K141" i="40"/>
  <c r="B141" i="40"/>
  <c r="AA140" i="40"/>
  <c r="AC140" i="64" s="1"/>
  <c r="K140" i="40"/>
  <c r="B140" i="40"/>
  <c r="AA139" i="40"/>
  <c r="AC139" i="64" s="1"/>
  <c r="K139" i="40"/>
  <c r="B139" i="40"/>
  <c r="AA138" i="40"/>
  <c r="AC138" i="64" s="1"/>
  <c r="K138" i="40"/>
  <c r="B138" i="40"/>
  <c r="AA137" i="40"/>
  <c r="AC137" i="64" s="1"/>
  <c r="K137" i="40"/>
  <c r="B137" i="40"/>
  <c r="A136" i="40"/>
  <c r="AA134" i="40"/>
  <c r="AC134" i="64" s="1"/>
  <c r="K134" i="40"/>
  <c r="B134" i="40"/>
  <c r="AA133" i="40"/>
  <c r="AC133" i="64" s="1"/>
  <c r="K133" i="40"/>
  <c r="B133" i="40"/>
  <c r="AA132" i="40"/>
  <c r="AC132" i="64" s="1"/>
  <c r="K132" i="40"/>
  <c r="B132" i="40"/>
  <c r="AA131" i="40"/>
  <c r="AC131" i="64" s="1"/>
  <c r="K131" i="40"/>
  <c r="B131" i="40"/>
  <c r="AA130" i="40"/>
  <c r="AC130" i="64" s="1"/>
  <c r="K130" i="40"/>
  <c r="B130" i="40"/>
  <c r="A129" i="40"/>
  <c r="AA127" i="40"/>
  <c r="AC127" i="64" s="1"/>
  <c r="K127" i="40"/>
  <c r="B127" i="40"/>
  <c r="AA126" i="40"/>
  <c r="AC126" i="64" s="1"/>
  <c r="K126" i="40"/>
  <c r="B126" i="40"/>
  <c r="AA125" i="40"/>
  <c r="AC125" i="64" s="1"/>
  <c r="K125" i="40"/>
  <c r="B125" i="40"/>
  <c r="AA124" i="40"/>
  <c r="AC124" i="64" s="1"/>
  <c r="K124" i="40"/>
  <c r="B124" i="40"/>
  <c r="AA123" i="40"/>
  <c r="AC123" i="64" s="1"/>
  <c r="K123" i="40"/>
  <c r="B123" i="40"/>
  <c r="AA122" i="40"/>
  <c r="AC122" i="64" s="1"/>
  <c r="K122" i="40"/>
  <c r="B122" i="40"/>
  <c r="AA121" i="40"/>
  <c r="AC121" i="64" s="1"/>
  <c r="K121" i="40"/>
  <c r="B121" i="40"/>
  <c r="AA120" i="40"/>
  <c r="AC120" i="64" s="1"/>
  <c r="K120" i="40"/>
  <c r="B120" i="40"/>
  <c r="AA119" i="40"/>
  <c r="AC119" i="64" s="1"/>
  <c r="K119" i="40"/>
  <c r="B119" i="40"/>
  <c r="AA118" i="40"/>
  <c r="AC118" i="64" s="1"/>
  <c r="K118" i="40"/>
  <c r="AA117" i="40"/>
  <c r="AC117" i="64" s="1"/>
  <c r="K117" i="40"/>
  <c r="A116" i="40"/>
  <c r="AA114" i="40"/>
  <c r="AC114" i="64" s="1"/>
  <c r="K114" i="40"/>
  <c r="B114" i="40"/>
  <c r="AA113" i="40"/>
  <c r="AC113" i="64" s="1"/>
  <c r="K113" i="40"/>
  <c r="B113" i="40"/>
  <c r="AA112" i="40"/>
  <c r="AC112" i="64" s="1"/>
  <c r="K112" i="40"/>
  <c r="B112" i="40"/>
  <c r="AA111" i="40"/>
  <c r="AC111" i="64" s="1"/>
  <c r="K111" i="40"/>
  <c r="B111" i="40"/>
  <c r="AA110" i="40"/>
  <c r="AC110" i="64" s="1"/>
  <c r="K110" i="40"/>
  <c r="B110" i="40"/>
  <c r="AA109" i="40"/>
  <c r="AC109" i="64" s="1"/>
  <c r="K109" i="40"/>
  <c r="B109" i="40"/>
  <c r="AA108" i="40"/>
  <c r="AC108" i="64" s="1"/>
  <c r="K108" i="40"/>
  <c r="B108" i="40"/>
  <c r="AA107" i="40"/>
  <c r="AC107" i="64" s="1"/>
  <c r="K107" i="40"/>
  <c r="B107" i="40"/>
  <c r="AA106" i="40"/>
  <c r="AC106" i="64" s="1"/>
  <c r="K106" i="40"/>
  <c r="B106" i="40"/>
  <c r="AA105" i="40"/>
  <c r="AC105" i="64" s="1"/>
  <c r="K105" i="40"/>
  <c r="B105" i="40"/>
  <c r="AA104" i="40"/>
  <c r="AC104" i="64" s="1"/>
  <c r="K104" i="40"/>
  <c r="B104" i="40"/>
  <c r="A103" i="40"/>
  <c r="AA101" i="40"/>
  <c r="AC101" i="64" s="1"/>
  <c r="K101" i="40"/>
  <c r="B101" i="40"/>
  <c r="AA100" i="40"/>
  <c r="AC100" i="64" s="1"/>
  <c r="K100" i="40"/>
  <c r="B100" i="40"/>
  <c r="AA99" i="40"/>
  <c r="AC99" i="64" s="1"/>
  <c r="K99" i="40"/>
  <c r="B99" i="40"/>
  <c r="AA98" i="40"/>
  <c r="AC98" i="64" s="1"/>
  <c r="K98" i="40"/>
  <c r="B98" i="40"/>
  <c r="AA97" i="40"/>
  <c r="AC97" i="64" s="1"/>
  <c r="K97" i="40"/>
  <c r="B97" i="40"/>
  <c r="AA96" i="40"/>
  <c r="AC96" i="64" s="1"/>
  <c r="K96" i="40"/>
  <c r="B96" i="40"/>
  <c r="AA95" i="40"/>
  <c r="AC95" i="64" s="1"/>
  <c r="K95" i="40"/>
  <c r="B95" i="40"/>
  <c r="AA94" i="40"/>
  <c r="AC94" i="64" s="1"/>
  <c r="K94" i="40"/>
  <c r="B94" i="40"/>
  <c r="AA93" i="40"/>
  <c r="AC93" i="64" s="1"/>
  <c r="K93" i="40"/>
  <c r="B93" i="40"/>
  <c r="AA92" i="40"/>
  <c r="AC92" i="64" s="1"/>
  <c r="K92" i="40"/>
  <c r="B92" i="40"/>
  <c r="AA91" i="40"/>
  <c r="AC91" i="64" s="1"/>
  <c r="K91" i="40"/>
  <c r="B91" i="40"/>
  <c r="A90" i="40"/>
  <c r="AA88" i="40"/>
  <c r="AC88" i="64" s="1"/>
  <c r="K88" i="40"/>
  <c r="B88" i="40"/>
  <c r="AA87" i="40"/>
  <c r="AC87" i="64" s="1"/>
  <c r="K87" i="40"/>
  <c r="B87" i="40"/>
  <c r="AA86" i="40"/>
  <c r="AC86" i="64" s="1"/>
  <c r="K86" i="40"/>
  <c r="B86" i="40"/>
  <c r="AA85" i="40"/>
  <c r="AC85" i="64" s="1"/>
  <c r="K85" i="40"/>
  <c r="B85" i="40"/>
  <c r="AA84" i="40"/>
  <c r="AC84" i="64" s="1"/>
  <c r="K84" i="40"/>
  <c r="B84" i="40"/>
  <c r="AA83" i="40"/>
  <c r="AC83" i="64" s="1"/>
  <c r="K83" i="40"/>
  <c r="B83" i="40"/>
  <c r="AA82" i="40"/>
  <c r="AC82" i="64" s="1"/>
  <c r="K82" i="40"/>
  <c r="B82" i="40"/>
  <c r="AA81" i="40"/>
  <c r="AC81" i="64" s="1"/>
  <c r="K81" i="40"/>
  <c r="B81" i="40"/>
  <c r="AA80" i="40"/>
  <c r="AC80" i="64" s="1"/>
  <c r="K80" i="40"/>
  <c r="B80" i="40"/>
  <c r="AA79" i="40"/>
  <c r="AC79" i="64" s="1"/>
  <c r="K79" i="40"/>
  <c r="B79" i="40"/>
  <c r="AA78" i="40"/>
  <c r="AC78" i="64" s="1"/>
  <c r="K78" i="40"/>
  <c r="B78" i="40"/>
  <c r="AA77" i="40"/>
  <c r="AC77" i="64" s="1"/>
  <c r="K77" i="40"/>
  <c r="B77" i="40"/>
  <c r="AA76" i="40"/>
  <c r="AC76" i="64" s="1"/>
  <c r="K76" i="40"/>
  <c r="B76" i="40"/>
  <c r="AA75" i="40"/>
  <c r="AC75" i="64" s="1"/>
  <c r="K75" i="40"/>
  <c r="B75" i="40"/>
  <c r="AA74" i="40"/>
  <c r="AC74" i="64" s="1"/>
  <c r="K74" i="40"/>
  <c r="B74" i="40"/>
  <c r="AA73" i="40"/>
  <c r="AC73" i="64" s="1"/>
  <c r="K73" i="40"/>
  <c r="B73" i="40"/>
  <c r="AA72" i="40"/>
  <c r="AC72" i="64" s="1"/>
  <c r="K72" i="40"/>
  <c r="B72" i="40"/>
  <c r="AA71" i="40"/>
  <c r="AC71" i="64" s="1"/>
  <c r="K71" i="40"/>
  <c r="B71" i="40"/>
  <c r="AA70" i="40"/>
  <c r="AC70" i="64" s="1"/>
  <c r="K70" i="40"/>
  <c r="B70" i="40"/>
  <c r="AA69" i="40"/>
  <c r="AC69" i="64" s="1"/>
  <c r="K69" i="40"/>
  <c r="B69" i="40"/>
  <c r="AA68" i="40"/>
  <c r="AC68" i="64" s="1"/>
  <c r="K68" i="40"/>
  <c r="B68" i="40"/>
  <c r="AA67" i="40"/>
  <c r="AC67" i="64" s="1"/>
  <c r="K67" i="40"/>
  <c r="B67" i="40"/>
  <c r="AA66" i="40"/>
  <c r="AC66" i="64" s="1"/>
  <c r="K66" i="40"/>
  <c r="B66" i="40"/>
  <c r="AA65" i="40"/>
  <c r="AC65" i="64" s="1"/>
  <c r="K65" i="40"/>
  <c r="B65" i="40"/>
  <c r="AA64" i="40"/>
  <c r="AC64" i="64" s="1"/>
  <c r="K64" i="40"/>
  <c r="B64" i="40"/>
  <c r="AA63" i="40"/>
  <c r="AC63" i="64" s="1"/>
  <c r="K63" i="40"/>
  <c r="B63" i="40"/>
  <c r="AA62" i="40"/>
  <c r="AC62" i="64" s="1"/>
  <c r="K62" i="40"/>
  <c r="B62" i="40"/>
  <c r="AA61" i="40"/>
  <c r="AC61" i="64" s="1"/>
  <c r="K61" i="40"/>
  <c r="B61" i="40"/>
  <c r="AA60" i="40"/>
  <c r="AC60" i="64" s="1"/>
  <c r="K60" i="40"/>
  <c r="B60" i="40"/>
  <c r="AA59" i="40"/>
  <c r="AC59" i="64" s="1"/>
  <c r="K59" i="40"/>
  <c r="B59" i="40"/>
  <c r="AA58" i="40"/>
  <c r="AC58" i="64" s="1"/>
  <c r="K58" i="40"/>
  <c r="B58" i="40"/>
  <c r="AA57" i="40"/>
  <c r="AC57" i="64" s="1"/>
  <c r="K57" i="40"/>
  <c r="B57" i="40"/>
  <c r="A56" i="40"/>
  <c r="AA54" i="40"/>
  <c r="AC54" i="64" s="1"/>
  <c r="K54" i="40"/>
  <c r="B54" i="40"/>
  <c r="AA53" i="40"/>
  <c r="AC53" i="64" s="1"/>
  <c r="K53" i="40"/>
  <c r="B53" i="40"/>
  <c r="AA52" i="40"/>
  <c r="AC52" i="64" s="1"/>
  <c r="K52" i="40"/>
  <c r="B52" i="40"/>
  <c r="AA51" i="40"/>
  <c r="AC51" i="64" s="1"/>
  <c r="K51" i="40"/>
  <c r="B51" i="40"/>
  <c r="AA50" i="40"/>
  <c r="AC50" i="64" s="1"/>
  <c r="K50" i="40"/>
  <c r="B50" i="40"/>
  <c r="AA49" i="40"/>
  <c r="AC49" i="64" s="1"/>
  <c r="K49" i="40"/>
  <c r="B49" i="40"/>
  <c r="AA48" i="40"/>
  <c r="AC48" i="64" s="1"/>
  <c r="K48" i="40"/>
  <c r="B48" i="40"/>
  <c r="AA47" i="40"/>
  <c r="AC47" i="64" s="1"/>
  <c r="K47" i="40"/>
  <c r="B47" i="40"/>
  <c r="AA46" i="40"/>
  <c r="AC46" i="64" s="1"/>
  <c r="K46" i="40"/>
  <c r="B46" i="40"/>
  <c r="AA45" i="40"/>
  <c r="AC45" i="64" s="1"/>
  <c r="K45" i="40"/>
  <c r="B45" i="40"/>
  <c r="AA44" i="40"/>
  <c r="AC44" i="64" s="1"/>
  <c r="K44" i="40"/>
  <c r="B44" i="40"/>
  <c r="AA43" i="40"/>
  <c r="AC43" i="64" s="1"/>
  <c r="K43" i="40"/>
  <c r="B43" i="40"/>
  <c r="AA42" i="40"/>
  <c r="AC42" i="64" s="1"/>
  <c r="K42" i="40"/>
  <c r="A41" i="40"/>
  <c r="AA39" i="40"/>
  <c r="AC39" i="64" s="1"/>
  <c r="K39" i="40"/>
  <c r="B39" i="40"/>
  <c r="AA38" i="40"/>
  <c r="AC38" i="64" s="1"/>
  <c r="K38" i="40"/>
  <c r="B38" i="40"/>
  <c r="AA37" i="40"/>
  <c r="AC37" i="64" s="1"/>
  <c r="K37" i="40"/>
  <c r="B37" i="40"/>
  <c r="AA36" i="40"/>
  <c r="AC36" i="64" s="1"/>
  <c r="K36" i="40"/>
  <c r="B36" i="40"/>
  <c r="AA35" i="40"/>
  <c r="AC35" i="64" s="1"/>
  <c r="K35" i="40"/>
  <c r="B35" i="40"/>
  <c r="AA34" i="40"/>
  <c r="AC34" i="64" s="1"/>
  <c r="K34" i="40"/>
  <c r="B34" i="40"/>
  <c r="AA33" i="40"/>
  <c r="AC33" i="64" s="1"/>
  <c r="K33" i="40"/>
  <c r="B33" i="40"/>
  <c r="AA32" i="40"/>
  <c r="AC32" i="64" s="1"/>
  <c r="K32" i="40"/>
  <c r="B32" i="40"/>
  <c r="AA31" i="40"/>
  <c r="AC31" i="64" s="1"/>
  <c r="K31" i="40"/>
  <c r="B31" i="40"/>
  <c r="AA30" i="40"/>
  <c r="AC30" i="64" s="1"/>
  <c r="K30" i="40"/>
  <c r="B30" i="40"/>
  <c r="AA29" i="40"/>
  <c r="AC29" i="64" s="1"/>
  <c r="K29" i="40"/>
  <c r="B29" i="40"/>
  <c r="AA28" i="40"/>
  <c r="AC28" i="64" s="1"/>
  <c r="K28" i="40"/>
  <c r="B28" i="40"/>
  <c r="AA27" i="40"/>
  <c r="AC27" i="64" s="1"/>
  <c r="K27" i="40"/>
  <c r="B27" i="40"/>
  <c r="AA26" i="40"/>
  <c r="AC26" i="64" s="1"/>
  <c r="K26" i="40"/>
  <c r="B26" i="40"/>
  <c r="A25" i="40"/>
  <c r="AA23" i="40"/>
  <c r="AC23" i="64" s="1"/>
  <c r="K23" i="40"/>
  <c r="B23" i="40"/>
  <c r="AA22" i="40"/>
  <c r="AC22" i="64" s="1"/>
  <c r="K22" i="40"/>
  <c r="B22" i="40"/>
  <c r="AA21" i="40"/>
  <c r="AC21" i="64" s="1"/>
  <c r="K21" i="40"/>
  <c r="B21" i="40"/>
  <c r="AA20" i="40"/>
  <c r="AC20" i="64" s="1"/>
  <c r="K20" i="40"/>
  <c r="B20" i="40"/>
  <c r="AA19" i="40"/>
  <c r="AC19" i="64" s="1"/>
  <c r="K19" i="40"/>
  <c r="B19" i="40"/>
  <c r="AA18" i="40"/>
  <c r="AC18" i="64" s="1"/>
  <c r="K18" i="40"/>
  <c r="B18" i="40"/>
  <c r="AA17" i="40"/>
  <c r="AC17" i="64" s="1"/>
  <c r="K17" i="40"/>
  <c r="B17" i="40"/>
  <c r="AA16" i="40"/>
  <c r="AC16" i="64" s="1"/>
  <c r="K16" i="40"/>
  <c r="B16" i="40"/>
  <c r="AA15" i="40"/>
  <c r="AC15" i="64" s="1"/>
  <c r="K15" i="40"/>
  <c r="B15" i="40"/>
  <c r="AA14" i="40"/>
  <c r="AC14" i="64" s="1"/>
  <c r="K14" i="40"/>
  <c r="B14" i="40"/>
  <c r="AA13" i="40"/>
  <c r="AC13" i="64" s="1"/>
  <c r="K13" i="40"/>
  <c r="B13" i="40"/>
  <c r="AA12" i="40"/>
  <c r="AC12" i="64" s="1"/>
  <c r="K12" i="40"/>
  <c r="B12" i="40"/>
  <c r="AA11" i="40"/>
  <c r="AC11" i="64" s="1"/>
  <c r="K11" i="40"/>
  <c r="B11" i="40"/>
  <c r="AA10" i="40"/>
  <c r="AC10" i="64" s="1"/>
  <c r="K10" i="40"/>
  <c r="B10" i="40"/>
  <c r="AA9" i="40"/>
  <c r="AC9" i="64" s="1"/>
  <c r="K9" i="40"/>
  <c r="B9" i="40"/>
  <c r="A8" i="40"/>
  <c r="AA223" i="39"/>
  <c r="AD223" i="64" s="1"/>
  <c r="K223" i="39"/>
  <c r="AA222" i="39"/>
  <c r="AD222" i="64" s="1"/>
  <c r="K222" i="39"/>
  <c r="AA221" i="39"/>
  <c r="AD221" i="64" s="1"/>
  <c r="K221" i="39"/>
  <c r="AA220" i="39"/>
  <c r="AD220" i="64" s="1"/>
  <c r="K220" i="39"/>
  <c r="AA219" i="39"/>
  <c r="AD219" i="64" s="1"/>
  <c r="K219" i="39"/>
  <c r="AA218" i="39"/>
  <c r="AD218" i="64" s="1"/>
  <c r="K218" i="39"/>
  <c r="AA217" i="39"/>
  <c r="AD217" i="64" s="1"/>
  <c r="K217" i="39"/>
  <c r="AA216" i="39"/>
  <c r="AD216" i="64" s="1"/>
  <c r="K216" i="39"/>
  <c r="AA215" i="39"/>
  <c r="AD215" i="64" s="1"/>
  <c r="K215" i="39"/>
  <c r="AA214" i="39"/>
  <c r="AD214" i="64" s="1"/>
  <c r="K214" i="39"/>
  <c r="AA213" i="39"/>
  <c r="AD213" i="64" s="1"/>
  <c r="K213" i="39"/>
  <c r="AA212" i="39"/>
  <c r="AD212" i="64" s="1"/>
  <c r="K212" i="39"/>
  <c r="AA211" i="39"/>
  <c r="AD211" i="64" s="1"/>
  <c r="K211" i="39"/>
  <c r="AA210" i="39"/>
  <c r="AD210" i="64" s="1"/>
  <c r="K210" i="39"/>
  <c r="AA209" i="39"/>
  <c r="AD209" i="64" s="1"/>
  <c r="K209" i="39"/>
  <c r="AA208" i="39"/>
  <c r="AD208" i="64" s="1"/>
  <c r="K208" i="39"/>
  <c r="A207" i="39"/>
  <c r="AA205" i="39"/>
  <c r="AD205" i="64" s="1"/>
  <c r="K205" i="39"/>
  <c r="B205" i="39"/>
  <c r="AA204" i="39"/>
  <c r="AD204" i="64" s="1"/>
  <c r="K204" i="39"/>
  <c r="B204" i="39"/>
  <c r="AA203" i="39"/>
  <c r="AD203" i="64" s="1"/>
  <c r="K203" i="39"/>
  <c r="B203" i="39"/>
  <c r="AA202" i="39"/>
  <c r="AD202" i="64" s="1"/>
  <c r="K202" i="39"/>
  <c r="B202" i="39"/>
  <c r="AA201" i="39"/>
  <c r="AD201" i="64" s="1"/>
  <c r="K201" i="39"/>
  <c r="B201" i="39"/>
  <c r="AA200" i="39"/>
  <c r="AD200" i="64" s="1"/>
  <c r="K200" i="39"/>
  <c r="B200" i="39"/>
  <c r="AA199" i="39"/>
  <c r="AD199" i="64" s="1"/>
  <c r="K199" i="39"/>
  <c r="B199" i="39"/>
  <c r="A198" i="39"/>
  <c r="AA196" i="39"/>
  <c r="AD196" i="64" s="1"/>
  <c r="K196" i="39"/>
  <c r="AA195" i="39"/>
  <c r="AD195" i="64" s="1"/>
  <c r="K195" i="39"/>
  <c r="AA194" i="39"/>
  <c r="AD194" i="64" s="1"/>
  <c r="K194" i="39"/>
  <c r="K193" i="39"/>
  <c r="AA191" i="39"/>
  <c r="AD191" i="64" s="1"/>
  <c r="K191" i="39"/>
  <c r="AA190" i="39"/>
  <c r="AD190" i="64" s="1"/>
  <c r="K190" i="39"/>
  <c r="AA189" i="39"/>
  <c r="AD189" i="64" s="1"/>
  <c r="K189" i="39"/>
  <c r="B189" i="39"/>
  <c r="A188" i="39"/>
  <c r="AA186" i="39"/>
  <c r="AD186" i="64" s="1"/>
  <c r="K186" i="39"/>
  <c r="B186" i="39"/>
  <c r="AA185" i="39"/>
  <c r="AD185" i="64" s="1"/>
  <c r="K185" i="39"/>
  <c r="B185" i="39"/>
  <c r="AA184" i="39"/>
  <c r="AD184" i="64" s="1"/>
  <c r="K184" i="39"/>
  <c r="B184" i="39"/>
  <c r="AA183" i="39"/>
  <c r="AD183" i="64" s="1"/>
  <c r="K183" i="39"/>
  <c r="B183" i="39"/>
  <c r="AA182" i="39"/>
  <c r="AD182" i="64" s="1"/>
  <c r="K182" i="39"/>
  <c r="B182" i="39"/>
  <c r="AA181" i="39"/>
  <c r="AD181" i="64" s="1"/>
  <c r="K181" i="39"/>
  <c r="B181" i="39"/>
  <c r="AA180" i="39"/>
  <c r="AD180" i="64" s="1"/>
  <c r="K180" i="39"/>
  <c r="B180" i="39"/>
  <c r="A179" i="39"/>
  <c r="AA177" i="39"/>
  <c r="AD177" i="64" s="1"/>
  <c r="K177" i="39"/>
  <c r="B177" i="39"/>
  <c r="AA176" i="39"/>
  <c r="AD176" i="64" s="1"/>
  <c r="K176" i="39"/>
  <c r="B176" i="39"/>
  <c r="AA175" i="39"/>
  <c r="AD175" i="64" s="1"/>
  <c r="K175" i="39"/>
  <c r="B175" i="39"/>
  <c r="AA174" i="39"/>
  <c r="AD174" i="64" s="1"/>
  <c r="K174" i="39"/>
  <c r="B174" i="39"/>
  <c r="AA173" i="39"/>
  <c r="AD173" i="64" s="1"/>
  <c r="K173" i="39"/>
  <c r="B173" i="39"/>
  <c r="AA172" i="39"/>
  <c r="AD172" i="64" s="1"/>
  <c r="K172" i="39"/>
  <c r="B172" i="39"/>
  <c r="AA171" i="39"/>
  <c r="AD171" i="64" s="1"/>
  <c r="K171" i="39"/>
  <c r="B171" i="39"/>
  <c r="A170" i="39"/>
  <c r="AA168" i="39"/>
  <c r="AD168" i="64" s="1"/>
  <c r="K168" i="39"/>
  <c r="B168" i="39"/>
  <c r="AA167" i="39"/>
  <c r="AD167" i="64" s="1"/>
  <c r="K167" i="39"/>
  <c r="B167" i="39"/>
  <c r="AA166" i="39"/>
  <c r="AD166" i="64" s="1"/>
  <c r="K166" i="39"/>
  <c r="B166" i="39"/>
  <c r="AA165" i="39"/>
  <c r="AD165" i="64" s="1"/>
  <c r="K165" i="39"/>
  <c r="B165" i="39"/>
  <c r="AA164" i="39"/>
  <c r="AD164" i="64" s="1"/>
  <c r="K164" i="39"/>
  <c r="B164" i="39"/>
  <c r="AA163" i="39"/>
  <c r="AD163" i="64" s="1"/>
  <c r="K163" i="39"/>
  <c r="B163" i="39"/>
  <c r="AA162" i="39"/>
  <c r="AD162" i="64" s="1"/>
  <c r="K162" i="39"/>
  <c r="B162" i="39"/>
  <c r="A161" i="39"/>
  <c r="AA159" i="39"/>
  <c r="AD159" i="64" s="1"/>
  <c r="K159" i="39"/>
  <c r="B159" i="39"/>
  <c r="AA158" i="39"/>
  <c r="AD158" i="64" s="1"/>
  <c r="K158" i="39"/>
  <c r="B158" i="39"/>
  <c r="AA157" i="39"/>
  <c r="AD157" i="64" s="1"/>
  <c r="K157" i="39"/>
  <c r="B157" i="39"/>
  <c r="AA156" i="39"/>
  <c r="AD156" i="64" s="1"/>
  <c r="K156" i="39"/>
  <c r="B156" i="39"/>
  <c r="AA155" i="39"/>
  <c r="AD155" i="64" s="1"/>
  <c r="K155" i="39"/>
  <c r="B155" i="39"/>
  <c r="AA154" i="39"/>
  <c r="AD154" i="64" s="1"/>
  <c r="K154" i="39"/>
  <c r="B154" i="39"/>
  <c r="AA153" i="39"/>
  <c r="AD153" i="64" s="1"/>
  <c r="K153" i="39"/>
  <c r="B153" i="39"/>
  <c r="AA152" i="39"/>
  <c r="AD152" i="64" s="1"/>
  <c r="K152" i="39"/>
  <c r="B152" i="39"/>
  <c r="AA151" i="39"/>
  <c r="AD151" i="64" s="1"/>
  <c r="K151" i="39"/>
  <c r="B151" i="39"/>
  <c r="AA150" i="39"/>
  <c r="AD150" i="64" s="1"/>
  <c r="K150" i="39"/>
  <c r="B150" i="39"/>
  <c r="A149" i="39"/>
  <c r="AA147" i="39"/>
  <c r="AD147" i="64" s="1"/>
  <c r="K147" i="39"/>
  <c r="B147" i="39"/>
  <c r="AA146" i="39"/>
  <c r="AD146" i="64" s="1"/>
  <c r="K146" i="39"/>
  <c r="B146" i="39"/>
  <c r="AA145" i="39"/>
  <c r="AD145" i="64" s="1"/>
  <c r="K145" i="39"/>
  <c r="B145" i="39"/>
  <c r="AA144" i="39"/>
  <c r="AD144" i="64" s="1"/>
  <c r="K144" i="39"/>
  <c r="B144" i="39"/>
  <c r="AA143" i="39"/>
  <c r="AD143" i="64" s="1"/>
  <c r="K143" i="39"/>
  <c r="B143" i="39"/>
  <c r="AA142" i="39"/>
  <c r="AD142" i="64" s="1"/>
  <c r="K142" i="39"/>
  <c r="B142" i="39"/>
  <c r="AA141" i="39"/>
  <c r="AD141" i="64" s="1"/>
  <c r="K141" i="39"/>
  <c r="B141" i="39"/>
  <c r="AA140" i="39"/>
  <c r="AD140" i="64" s="1"/>
  <c r="K140" i="39"/>
  <c r="B140" i="39"/>
  <c r="AA139" i="39"/>
  <c r="AD139" i="64" s="1"/>
  <c r="K139" i="39"/>
  <c r="B139" i="39"/>
  <c r="AA138" i="39"/>
  <c r="AD138" i="64" s="1"/>
  <c r="K138" i="39"/>
  <c r="B138" i="39"/>
  <c r="AA137" i="39"/>
  <c r="AD137" i="64" s="1"/>
  <c r="K137" i="39"/>
  <c r="B137" i="39"/>
  <c r="A136" i="39"/>
  <c r="AA134" i="39"/>
  <c r="AD134" i="64" s="1"/>
  <c r="K134" i="39"/>
  <c r="B134" i="39"/>
  <c r="AA133" i="39"/>
  <c r="AD133" i="64" s="1"/>
  <c r="K133" i="39"/>
  <c r="B133" i="39"/>
  <c r="AA132" i="39"/>
  <c r="AD132" i="64" s="1"/>
  <c r="K132" i="39"/>
  <c r="B132" i="39"/>
  <c r="AA131" i="39"/>
  <c r="AD131" i="64" s="1"/>
  <c r="K131" i="39"/>
  <c r="B131" i="39"/>
  <c r="AA130" i="39"/>
  <c r="AD130" i="64" s="1"/>
  <c r="K130" i="39"/>
  <c r="B130" i="39"/>
  <c r="A129" i="39"/>
  <c r="AA127" i="39"/>
  <c r="AD127" i="64" s="1"/>
  <c r="K127" i="39"/>
  <c r="B127" i="39"/>
  <c r="AA126" i="39"/>
  <c r="AD126" i="64" s="1"/>
  <c r="K126" i="39"/>
  <c r="B126" i="39"/>
  <c r="AA125" i="39"/>
  <c r="AD125" i="64" s="1"/>
  <c r="K125" i="39"/>
  <c r="B125" i="39"/>
  <c r="AA124" i="39"/>
  <c r="AD124" i="64" s="1"/>
  <c r="K124" i="39"/>
  <c r="B124" i="39"/>
  <c r="AA123" i="39"/>
  <c r="AD123" i="64" s="1"/>
  <c r="K123" i="39"/>
  <c r="B123" i="39"/>
  <c r="AA122" i="39"/>
  <c r="AD122" i="64" s="1"/>
  <c r="K122" i="39"/>
  <c r="B122" i="39"/>
  <c r="AA121" i="39"/>
  <c r="AD121" i="64" s="1"/>
  <c r="K121" i="39"/>
  <c r="B121" i="39"/>
  <c r="AA120" i="39"/>
  <c r="AD120" i="64" s="1"/>
  <c r="K120" i="39"/>
  <c r="B120" i="39"/>
  <c r="AA119" i="39"/>
  <c r="AD119" i="64" s="1"/>
  <c r="K119" i="39"/>
  <c r="B119" i="39"/>
  <c r="AA118" i="39"/>
  <c r="AD118" i="64" s="1"/>
  <c r="K118" i="39"/>
  <c r="AA117" i="39"/>
  <c r="AD117" i="64" s="1"/>
  <c r="K117" i="39"/>
  <c r="A116" i="39"/>
  <c r="AA114" i="39"/>
  <c r="AD114" i="64" s="1"/>
  <c r="K114" i="39"/>
  <c r="B114" i="39"/>
  <c r="AA113" i="39"/>
  <c r="AD113" i="64" s="1"/>
  <c r="K113" i="39"/>
  <c r="B113" i="39"/>
  <c r="AA112" i="39"/>
  <c r="AD112" i="64" s="1"/>
  <c r="K112" i="39"/>
  <c r="B112" i="39"/>
  <c r="AA111" i="39"/>
  <c r="AD111" i="64" s="1"/>
  <c r="K111" i="39"/>
  <c r="B111" i="39"/>
  <c r="AA110" i="39"/>
  <c r="AD110" i="64" s="1"/>
  <c r="K110" i="39"/>
  <c r="B110" i="39"/>
  <c r="AA109" i="39"/>
  <c r="AD109" i="64" s="1"/>
  <c r="K109" i="39"/>
  <c r="B109" i="39"/>
  <c r="AA108" i="39"/>
  <c r="AD108" i="64" s="1"/>
  <c r="K108" i="39"/>
  <c r="B108" i="39"/>
  <c r="AA107" i="39"/>
  <c r="AD107" i="64" s="1"/>
  <c r="K107" i="39"/>
  <c r="B107" i="39"/>
  <c r="AA106" i="39"/>
  <c r="AD106" i="64" s="1"/>
  <c r="K106" i="39"/>
  <c r="B106" i="39"/>
  <c r="AA105" i="39"/>
  <c r="AD105" i="64" s="1"/>
  <c r="K105" i="39"/>
  <c r="B105" i="39"/>
  <c r="AA104" i="39"/>
  <c r="AD104" i="64" s="1"/>
  <c r="K104" i="39"/>
  <c r="B104" i="39"/>
  <c r="A103" i="39"/>
  <c r="AA101" i="39"/>
  <c r="AD101" i="64" s="1"/>
  <c r="K101" i="39"/>
  <c r="B101" i="39"/>
  <c r="AA100" i="39"/>
  <c r="AD100" i="64" s="1"/>
  <c r="K100" i="39"/>
  <c r="B100" i="39"/>
  <c r="AA99" i="39"/>
  <c r="AD99" i="64" s="1"/>
  <c r="K99" i="39"/>
  <c r="B99" i="39"/>
  <c r="AA98" i="39"/>
  <c r="AD98" i="64" s="1"/>
  <c r="K98" i="39"/>
  <c r="B98" i="39"/>
  <c r="AA97" i="39"/>
  <c r="AD97" i="64" s="1"/>
  <c r="K97" i="39"/>
  <c r="B97" i="39"/>
  <c r="AA96" i="39"/>
  <c r="AD96" i="64" s="1"/>
  <c r="K96" i="39"/>
  <c r="B96" i="39"/>
  <c r="AA95" i="39"/>
  <c r="AD95" i="64" s="1"/>
  <c r="K95" i="39"/>
  <c r="B95" i="39"/>
  <c r="AA94" i="39"/>
  <c r="AD94" i="64" s="1"/>
  <c r="K94" i="39"/>
  <c r="B94" i="39"/>
  <c r="AA93" i="39"/>
  <c r="AD93" i="64" s="1"/>
  <c r="K93" i="39"/>
  <c r="B93" i="39"/>
  <c r="AA92" i="39"/>
  <c r="AD92" i="64" s="1"/>
  <c r="K92" i="39"/>
  <c r="B92" i="39"/>
  <c r="AA91" i="39"/>
  <c r="AD91" i="64" s="1"/>
  <c r="K91" i="39"/>
  <c r="B91" i="39"/>
  <c r="A90" i="39"/>
  <c r="AA88" i="39"/>
  <c r="AD88" i="64" s="1"/>
  <c r="K88" i="39"/>
  <c r="B88" i="39"/>
  <c r="AA87" i="39"/>
  <c r="AD87" i="64" s="1"/>
  <c r="K87" i="39"/>
  <c r="B87" i="39"/>
  <c r="AA86" i="39"/>
  <c r="AD86" i="64" s="1"/>
  <c r="K86" i="39"/>
  <c r="B86" i="39"/>
  <c r="AA85" i="39"/>
  <c r="AD85" i="64" s="1"/>
  <c r="K85" i="39"/>
  <c r="B85" i="39"/>
  <c r="AA84" i="39"/>
  <c r="AD84" i="64" s="1"/>
  <c r="K84" i="39"/>
  <c r="B84" i="39"/>
  <c r="AA83" i="39"/>
  <c r="AD83" i="64" s="1"/>
  <c r="K83" i="39"/>
  <c r="B83" i="39"/>
  <c r="AA82" i="39"/>
  <c r="AD82" i="64" s="1"/>
  <c r="K82" i="39"/>
  <c r="B82" i="39"/>
  <c r="AA81" i="39"/>
  <c r="AD81" i="64" s="1"/>
  <c r="K81" i="39"/>
  <c r="B81" i="39"/>
  <c r="AA80" i="39"/>
  <c r="AD80" i="64" s="1"/>
  <c r="K80" i="39"/>
  <c r="B80" i="39"/>
  <c r="AA79" i="39"/>
  <c r="AD79" i="64" s="1"/>
  <c r="K79" i="39"/>
  <c r="B79" i="39"/>
  <c r="AA78" i="39"/>
  <c r="AD78" i="64" s="1"/>
  <c r="K78" i="39"/>
  <c r="B78" i="39"/>
  <c r="AA77" i="39"/>
  <c r="AD77" i="64" s="1"/>
  <c r="K77" i="39"/>
  <c r="B77" i="39"/>
  <c r="AA76" i="39"/>
  <c r="AD76" i="64" s="1"/>
  <c r="K76" i="39"/>
  <c r="B76" i="39"/>
  <c r="AA75" i="39"/>
  <c r="AD75" i="64" s="1"/>
  <c r="K75" i="39"/>
  <c r="B75" i="39"/>
  <c r="AA74" i="39"/>
  <c r="AD74" i="64" s="1"/>
  <c r="K74" i="39"/>
  <c r="B74" i="39"/>
  <c r="AA73" i="39"/>
  <c r="AD73" i="64" s="1"/>
  <c r="K73" i="39"/>
  <c r="B73" i="39"/>
  <c r="AA72" i="39"/>
  <c r="AD72" i="64" s="1"/>
  <c r="K72" i="39"/>
  <c r="B72" i="39"/>
  <c r="AA71" i="39"/>
  <c r="AD71" i="64" s="1"/>
  <c r="K71" i="39"/>
  <c r="B71" i="39"/>
  <c r="AA70" i="39"/>
  <c r="AD70" i="64" s="1"/>
  <c r="K70" i="39"/>
  <c r="B70" i="39"/>
  <c r="AA69" i="39"/>
  <c r="AD69" i="64" s="1"/>
  <c r="K69" i="39"/>
  <c r="B69" i="39"/>
  <c r="AA68" i="39"/>
  <c r="AD68" i="64" s="1"/>
  <c r="K68" i="39"/>
  <c r="B68" i="39"/>
  <c r="AA67" i="39"/>
  <c r="AD67" i="64" s="1"/>
  <c r="K67" i="39"/>
  <c r="B67" i="39"/>
  <c r="AA66" i="39"/>
  <c r="AD66" i="64" s="1"/>
  <c r="K66" i="39"/>
  <c r="B66" i="39"/>
  <c r="AA65" i="39"/>
  <c r="AD65" i="64" s="1"/>
  <c r="K65" i="39"/>
  <c r="B65" i="39"/>
  <c r="AA64" i="39"/>
  <c r="AD64" i="64" s="1"/>
  <c r="K64" i="39"/>
  <c r="B64" i="39"/>
  <c r="AA63" i="39"/>
  <c r="AD63" i="64" s="1"/>
  <c r="K63" i="39"/>
  <c r="B63" i="39"/>
  <c r="AA62" i="39"/>
  <c r="AD62" i="64" s="1"/>
  <c r="K62" i="39"/>
  <c r="B62" i="39"/>
  <c r="AA61" i="39"/>
  <c r="AD61" i="64" s="1"/>
  <c r="K61" i="39"/>
  <c r="B61" i="39"/>
  <c r="AA60" i="39"/>
  <c r="AD60" i="64" s="1"/>
  <c r="K60" i="39"/>
  <c r="B60" i="39"/>
  <c r="AA59" i="39"/>
  <c r="AD59" i="64" s="1"/>
  <c r="K59" i="39"/>
  <c r="B59" i="39"/>
  <c r="AA58" i="39"/>
  <c r="AD58" i="64" s="1"/>
  <c r="K58" i="39"/>
  <c r="B58" i="39"/>
  <c r="AA57" i="39"/>
  <c r="AD57" i="64" s="1"/>
  <c r="K57" i="39"/>
  <c r="B57" i="39"/>
  <c r="A56" i="39"/>
  <c r="AA54" i="39"/>
  <c r="AD54" i="64" s="1"/>
  <c r="K54" i="39"/>
  <c r="B54" i="39"/>
  <c r="AA53" i="39"/>
  <c r="AD53" i="64" s="1"/>
  <c r="K53" i="39"/>
  <c r="B53" i="39"/>
  <c r="AA52" i="39"/>
  <c r="AD52" i="64" s="1"/>
  <c r="K52" i="39"/>
  <c r="B52" i="39"/>
  <c r="AA51" i="39"/>
  <c r="AD51" i="64" s="1"/>
  <c r="K51" i="39"/>
  <c r="B51" i="39"/>
  <c r="AA50" i="39"/>
  <c r="AD50" i="64" s="1"/>
  <c r="K50" i="39"/>
  <c r="B50" i="39"/>
  <c r="AA49" i="39"/>
  <c r="AD49" i="64" s="1"/>
  <c r="K49" i="39"/>
  <c r="B49" i="39"/>
  <c r="AA48" i="39"/>
  <c r="AD48" i="64" s="1"/>
  <c r="K48" i="39"/>
  <c r="B48" i="39"/>
  <c r="AA47" i="39"/>
  <c r="AD47" i="64" s="1"/>
  <c r="K47" i="39"/>
  <c r="B47" i="39"/>
  <c r="AA46" i="39"/>
  <c r="AD46" i="64" s="1"/>
  <c r="K46" i="39"/>
  <c r="B46" i="39"/>
  <c r="AA45" i="39"/>
  <c r="AD45" i="64" s="1"/>
  <c r="K45" i="39"/>
  <c r="B45" i="39"/>
  <c r="AA44" i="39"/>
  <c r="AD44" i="64" s="1"/>
  <c r="K44" i="39"/>
  <c r="B44" i="39"/>
  <c r="AA43" i="39"/>
  <c r="AD43" i="64" s="1"/>
  <c r="K43" i="39"/>
  <c r="B43" i="39"/>
  <c r="AA42" i="39"/>
  <c r="AD42" i="64" s="1"/>
  <c r="K42" i="39"/>
  <c r="B42" i="39"/>
  <c r="A41" i="39"/>
  <c r="AA39" i="39"/>
  <c r="AD39" i="64" s="1"/>
  <c r="K39" i="39"/>
  <c r="B39" i="39"/>
  <c r="AA38" i="39"/>
  <c r="AD38" i="64" s="1"/>
  <c r="K38" i="39"/>
  <c r="B38" i="39"/>
  <c r="AA37" i="39"/>
  <c r="AD37" i="64" s="1"/>
  <c r="K37" i="39"/>
  <c r="B37" i="39"/>
  <c r="AA36" i="39"/>
  <c r="AD36" i="64" s="1"/>
  <c r="K36" i="39"/>
  <c r="B36" i="39"/>
  <c r="AA35" i="39"/>
  <c r="AD35" i="64" s="1"/>
  <c r="K35" i="39"/>
  <c r="B35" i="39"/>
  <c r="AA34" i="39"/>
  <c r="AD34" i="64" s="1"/>
  <c r="K34" i="39"/>
  <c r="B34" i="39"/>
  <c r="AA33" i="39"/>
  <c r="AD33" i="64" s="1"/>
  <c r="K33" i="39"/>
  <c r="B33" i="39"/>
  <c r="AA32" i="39"/>
  <c r="AD32" i="64" s="1"/>
  <c r="K32" i="39"/>
  <c r="B32" i="39"/>
  <c r="AA31" i="39"/>
  <c r="AD31" i="64" s="1"/>
  <c r="K31" i="39"/>
  <c r="B31" i="39"/>
  <c r="AA30" i="39"/>
  <c r="AD30" i="64" s="1"/>
  <c r="K30" i="39"/>
  <c r="B30" i="39"/>
  <c r="AA29" i="39"/>
  <c r="AD29" i="64" s="1"/>
  <c r="K29" i="39"/>
  <c r="B29" i="39"/>
  <c r="AA28" i="39"/>
  <c r="AD28" i="64" s="1"/>
  <c r="K28" i="39"/>
  <c r="B28" i="39"/>
  <c r="AA27" i="39"/>
  <c r="AD27" i="64" s="1"/>
  <c r="K27" i="39"/>
  <c r="B27" i="39"/>
  <c r="AA26" i="39"/>
  <c r="AD26" i="64" s="1"/>
  <c r="K26" i="39"/>
  <c r="B26" i="39"/>
  <c r="A25" i="39"/>
  <c r="AA23" i="39"/>
  <c r="AD23" i="64" s="1"/>
  <c r="K23" i="39"/>
  <c r="B23" i="39"/>
  <c r="AA22" i="39"/>
  <c r="AD22" i="64" s="1"/>
  <c r="K22" i="39"/>
  <c r="B22" i="39"/>
  <c r="AA21" i="39"/>
  <c r="AD21" i="64" s="1"/>
  <c r="K21" i="39"/>
  <c r="B21" i="39"/>
  <c r="AA20" i="39"/>
  <c r="AD20" i="64" s="1"/>
  <c r="K20" i="39"/>
  <c r="B20" i="39"/>
  <c r="AA19" i="39"/>
  <c r="AD19" i="64" s="1"/>
  <c r="K19" i="39"/>
  <c r="B19" i="39"/>
  <c r="AA18" i="39"/>
  <c r="AD18" i="64" s="1"/>
  <c r="K18" i="39"/>
  <c r="B18" i="39"/>
  <c r="AA17" i="39"/>
  <c r="AD17" i="64" s="1"/>
  <c r="K17" i="39"/>
  <c r="B17" i="39"/>
  <c r="AA16" i="39"/>
  <c r="AD16" i="64" s="1"/>
  <c r="K16" i="39"/>
  <c r="B16" i="39"/>
  <c r="AA15" i="39"/>
  <c r="AD15" i="64" s="1"/>
  <c r="K15" i="39"/>
  <c r="B15" i="39"/>
  <c r="AA14" i="39"/>
  <c r="AD14" i="64" s="1"/>
  <c r="K14" i="39"/>
  <c r="B14" i="39"/>
  <c r="AA13" i="39"/>
  <c r="AD13" i="64" s="1"/>
  <c r="K13" i="39"/>
  <c r="B13" i="39"/>
  <c r="AA12" i="39"/>
  <c r="AD12" i="64" s="1"/>
  <c r="K12" i="39"/>
  <c r="B12" i="39"/>
  <c r="AA11" i="39"/>
  <c r="AD11" i="64" s="1"/>
  <c r="K11" i="39"/>
  <c r="B11" i="39"/>
  <c r="AA10" i="39"/>
  <c r="AD10" i="64" s="1"/>
  <c r="K10" i="39"/>
  <c r="B10" i="39"/>
  <c r="AA9" i="39"/>
  <c r="AD9" i="64" s="1"/>
  <c r="K9" i="39"/>
  <c r="B9" i="39"/>
  <c r="A8" i="39"/>
  <c r="AA223" i="38"/>
  <c r="AE223" i="64" s="1"/>
  <c r="K223" i="38"/>
  <c r="AA222" i="38"/>
  <c r="AE222" i="64" s="1"/>
  <c r="K222" i="38"/>
  <c r="AA221" i="38"/>
  <c r="AE221" i="64" s="1"/>
  <c r="K221" i="38"/>
  <c r="AA220" i="38"/>
  <c r="AE220" i="64" s="1"/>
  <c r="K220" i="38"/>
  <c r="AA219" i="38"/>
  <c r="AE219" i="64" s="1"/>
  <c r="K219" i="38"/>
  <c r="AA218" i="38"/>
  <c r="AE218" i="64" s="1"/>
  <c r="K218" i="38"/>
  <c r="AA217" i="38"/>
  <c r="AE217" i="64" s="1"/>
  <c r="K217" i="38"/>
  <c r="AA216" i="38"/>
  <c r="AE216" i="64" s="1"/>
  <c r="K216" i="38"/>
  <c r="AA215" i="38"/>
  <c r="AE215" i="64" s="1"/>
  <c r="K215" i="38"/>
  <c r="AA214" i="38"/>
  <c r="AE214" i="64" s="1"/>
  <c r="K214" i="38"/>
  <c r="AA213" i="38"/>
  <c r="AE213" i="64" s="1"/>
  <c r="K213" i="38"/>
  <c r="AA212" i="38"/>
  <c r="AE212" i="64" s="1"/>
  <c r="K212" i="38"/>
  <c r="AA211" i="38"/>
  <c r="AE211" i="64" s="1"/>
  <c r="K211" i="38"/>
  <c r="AA210" i="38"/>
  <c r="AE210" i="64" s="1"/>
  <c r="K210" i="38"/>
  <c r="AA209" i="38"/>
  <c r="AE209" i="64" s="1"/>
  <c r="K209" i="38"/>
  <c r="AA208" i="38"/>
  <c r="AE208" i="64" s="1"/>
  <c r="K208" i="38"/>
  <c r="A207" i="38"/>
  <c r="AA205" i="38"/>
  <c r="AE205" i="64" s="1"/>
  <c r="K205" i="38"/>
  <c r="B205" i="38"/>
  <c r="AA204" i="38"/>
  <c r="AE204" i="64" s="1"/>
  <c r="K204" i="38"/>
  <c r="B204" i="38"/>
  <c r="AA203" i="38"/>
  <c r="AE203" i="64" s="1"/>
  <c r="K203" i="38"/>
  <c r="B203" i="38"/>
  <c r="AA202" i="38"/>
  <c r="AE202" i="64" s="1"/>
  <c r="K202" i="38"/>
  <c r="B202" i="38"/>
  <c r="AA201" i="38"/>
  <c r="AE201" i="64" s="1"/>
  <c r="K201" i="38"/>
  <c r="B201" i="38"/>
  <c r="AA200" i="38"/>
  <c r="AE200" i="64" s="1"/>
  <c r="K200" i="38"/>
  <c r="B200" i="38"/>
  <c r="AA199" i="38"/>
  <c r="AE199" i="64" s="1"/>
  <c r="K199" i="38"/>
  <c r="B199" i="38"/>
  <c r="A198" i="38"/>
  <c r="AA196" i="38"/>
  <c r="AE196" i="64" s="1"/>
  <c r="K196" i="38"/>
  <c r="AA195" i="38"/>
  <c r="AE195" i="64" s="1"/>
  <c r="K195" i="38"/>
  <c r="AA194" i="38"/>
  <c r="AE194" i="64" s="1"/>
  <c r="K194" i="38"/>
  <c r="K193" i="38"/>
  <c r="AA191" i="38"/>
  <c r="AE191" i="64" s="1"/>
  <c r="K191" i="38"/>
  <c r="AA190" i="38"/>
  <c r="AE190" i="64" s="1"/>
  <c r="K190" i="38"/>
  <c r="AA189" i="38"/>
  <c r="AE189" i="64" s="1"/>
  <c r="K189" i="38"/>
  <c r="B189" i="38"/>
  <c r="A188" i="38"/>
  <c r="AA186" i="38"/>
  <c r="AE186" i="64" s="1"/>
  <c r="K186" i="38"/>
  <c r="B186" i="38"/>
  <c r="AA185" i="38"/>
  <c r="AE185" i="64" s="1"/>
  <c r="K185" i="38"/>
  <c r="B185" i="38"/>
  <c r="AA184" i="38"/>
  <c r="AE184" i="64" s="1"/>
  <c r="K184" i="38"/>
  <c r="B184" i="38"/>
  <c r="AA183" i="38"/>
  <c r="AE183" i="64" s="1"/>
  <c r="K183" i="38"/>
  <c r="B183" i="38"/>
  <c r="AA182" i="38"/>
  <c r="AE182" i="64" s="1"/>
  <c r="K182" i="38"/>
  <c r="B182" i="38"/>
  <c r="AA181" i="38"/>
  <c r="AE181" i="64" s="1"/>
  <c r="K181" i="38"/>
  <c r="B181" i="38"/>
  <c r="AA180" i="38"/>
  <c r="AE180" i="64" s="1"/>
  <c r="K180" i="38"/>
  <c r="B180" i="38"/>
  <c r="A179" i="38"/>
  <c r="AA177" i="38"/>
  <c r="AE177" i="64" s="1"/>
  <c r="K177" i="38"/>
  <c r="B177" i="38"/>
  <c r="AA176" i="38"/>
  <c r="AE176" i="64" s="1"/>
  <c r="K176" i="38"/>
  <c r="B176" i="38"/>
  <c r="AA175" i="38"/>
  <c r="AE175" i="64" s="1"/>
  <c r="K175" i="38"/>
  <c r="B175" i="38"/>
  <c r="AA174" i="38"/>
  <c r="AE174" i="64" s="1"/>
  <c r="K174" i="38"/>
  <c r="B174" i="38"/>
  <c r="AA173" i="38"/>
  <c r="AE173" i="64" s="1"/>
  <c r="K173" i="38"/>
  <c r="B173" i="38"/>
  <c r="AA172" i="38"/>
  <c r="AE172" i="64" s="1"/>
  <c r="K172" i="38"/>
  <c r="B172" i="38"/>
  <c r="AA171" i="38"/>
  <c r="AE171" i="64" s="1"/>
  <c r="K171" i="38"/>
  <c r="B171" i="38"/>
  <c r="A170" i="38"/>
  <c r="AA168" i="38"/>
  <c r="AE168" i="64" s="1"/>
  <c r="K168" i="38"/>
  <c r="B168" i="38"/>
  <c r="AA167" i="38"/>
  <c r="AE167" i="64" s="1"/>
  <c r="K167" i="38"/>
  <c r="B167" i="38"/>
  <c r="AA166" i="38"/>
  <c r="AE166" i="64" s="1"/>
  <c r="K166" i="38"/>
  <c r="B166" i="38"/>
  <c r="AA165" i="38"/>
  <c r="AE165" i="64" s="1"/>
  <c r="K165" i="38"/>
  <c r="B165" i="38"/>
  <c r="AA164" i="38"/>
  <c r="AE164" i="64" s="1"/>
  <c r="K164" i="38"/>
  <c r="B164" i="38"/>
  <c r="AA163" i="38"/>
  <c r="AE163" i="64" s="1"/>
  <c r="K163" i="38"/>
  <c r="B163" i="38"/>
  <c r="AA162" i="38"/>
  <c r="AE162" i="64" s="1"/>
  <c r="K162" i="38"/>
  <c r="B162" i="38"/>
  <c r="A161" i="38"/>
  <c r="AA159" i="38"/>
  <c r="AE159" i="64" s="1"/>
  <c r="K159" i="38"/>
  <c r="B159" i="38"/>
  <c r="AA158" i="38"/>
  <c r="AE158" i="64" s="1"/>
  <c r="K158" i="38"/>
  <c r="B158" i="38"/>
  <c r="AA157" i="38"/>
  <c r="AE157" i="64" s="1"/>
  <c r="K157" i="38"/>
  <c r="B157" i="38"/>
  <c r="AA156" i="38"/>
  <c r="AE156" i="64" s="1"/>
  <c r="K156" i="38"/>
  <c r="B156" i="38"/>
  <c r="AA155" i="38"/>
  <c r="AE155" i="64" s="1"/>
  <c r="K155" i="38"/>
  <c r="B155" i="38"/>
  <c r="AA154" i="38"/>
  <c r="AE154" i="64" s="1"/>
  <c r="K154" i="38"/>
  <c r="B154" i="38"/>
  <c r="AA153" i="38"/>
  <c r="AE153" i="64" s="1"/>
  <c r="K153" i="38"/>
  <c r="B153" i="38"/>
  <c r="AA152" i="38"/>
  <c r="AE152" i="64" s="1"/>
  <c r="K152" i="38"/>
  <c r="B152" i="38"/>
  <c r="AA151" i="38"/>
  <c r="AE151" i="64" s="1"/>
  <c r="K151" i="38"/>
  <c r="B151" i="38"/>
  <c r="AA150" i="38"/>
  <c r="AE150" i="64" s="1"/>
  <c r="K150" i="38"/>
  <c r="B150" i="38"/>
  <c r="A149" i="38"/>
  <c r="AA147" i="38"/>
  <c r="AE147" i="64" s="1"/>
  <c r="K147" i="38"/>
  <c r="B147" i="38"/>
  <c r="AA146" i="38"/>
  <c r="AE146" i="64" s="1"/>
  <c r="K146" i="38"/>
  <c r="B146" i="38"/>
  <c r="AA145" i="38"/>
  <c r="AE145" i="64" s="1"/>
  <c r="K145" i="38"/>
  <c r="B145" i="38"/>
  <c r="AA144" i="38"/>
  <c r="AE144" i="64" s="1"/>
  <c r="K144" i="38"/>
  <c r="B144" i="38"/>
  <c r="AA143" i="38"/>
  <c r="AE143" i="64" s="1"/>
  <c r="K143" i="38"/>
  <c r="B143" i="38"/>
  <c r="AA142" i="38"/>
  <c r="AE142" i="64" s="1"/>
  <c r="K142" i="38"/>
  <c r="B142" i="38"/>
  <c r="AA141" i="38"/>
  <c r="AE141" i="64" s="1"/>
  <c r="K141" i="38"/>
  <c r="B141" i="38"/>
  <c r="AA140" i="38"/>
  <c r="AE140" i="64" s="1"/>
  <c r="K140" i="38"/>
  <c r="B140" i="38"/>
  <c r="AA139" i="38"/>
  <c r="AE139" i="64" s="1"/>
  <c r="K139" i="38"/>
  <c r="B139" i="38"/>
  <c r="AA138" i="38"/>
  <c r="AE138" i="64" s="1"/>
  <c r="K138" i="38"/>
  <c r="B138" i="38"/>
  <c r="AA137" i="38"/>
  <c r="AE137" i="64" s="1"/>
  <c r="K137" i="38"/>
  <c r="B137" i="38"/>
  <c r="A136" i="38"/>
  <c r="AA134" i="38"/>
  <c r="AE134" i="64" s="1"/>
  <c r="K134" i="38"/>
  <c r="B134" i="38"/>
  <c r="AA133" i="38"/>
  <c r="AE133" i="64" s="1"/>
  <c r="K133" i="38"/>
  <c r="B133" i="38"/>
  <c r="AA132" i="38"/>
  <c r="AE132" i="64" s="1"/>
  <c r="K132" i="38"/>
  <c r="B132" i="38"/>
  <c r="AA131" i="38"/>
  <c r="AE131" i="64" s="1"/>
  <c r="K131" i="38"/>
  <c r="B131" i="38"/>
  <c r="AA130" i="38"/>
  <c r="AE130" i="64" s="1"/>
  <c r="K130" i="38"/>
  <c r="B130" i="38"/>
  <c r="A129" i="38"/>
  <c r="AA127" i="38"/>
  <c r="AE127" i="64" s="1"/>
  <c r="K127" i="38"/>
  <c r="B127" i="38"/>
  <c r="AA126" i="38"/>
  <c r="AE126" i="64" s="1"/>
  <c r="K126" i="38"/>
  <c r="B126" i="38"/>
  <c r="AA125" i="38"/>
  <c r="AE125" i="64" s="1"/>
  <c r="K125" i="38"/>
  <c r="B125" i="38"/>
  <c r="AA124" i="38"/>
  <c r="AE124" i="64" s="1"/>
  <c r="K124" i="38"/>
  <c r="B124" i="38"/>
  <c r="AA123" i="38"/>
  <c r="AE123" i="64" s="1"/>
  <c r="K123" i="38"/>
  <c r="B123" i="38"/>
  <c r="AA122" i="38"/>
  <c r="AE122" i="64" s="1"/>
  <c r="K122" i="38"/>
  <c r="B122" i="38"/>
  <c r="AA121" i="38"/>
  <c r="AE121" i="64" s="1"/>
  <c r="K121" i="38"/>
  <c r="B121" i="38"/>
  <c r="AA120" i="38"/>
  <c r="AE120" i="64" s="1"/>
  <c r="K120" i="38"/>
  <c r="B120" i="38"/>
  <c r="AA119" i="38"/>
  <c r="AE119" i="64" s="1"/>
  <c r="K119" i="38"/>
  <c r="B119" i="38"/>
  <c r="AA118" i="38"/>
  <c r="AE118" i="64" s="1"/>
  <c r="K118" i="38"/>
  <c r="AA117" i="38"/>
  <c r="AE117" i="64" s="1"/>
  <c r="K117" i="38"/>
  <c r="A116" i="38"/>
  <c r="AA114" i="38"/>
  <c r="AE114" i="64" s="1"/>
  <c r="K114" i="38"/>
  <c r="B114" i="38"/>
  <c r="AA113" i="38"/>
  <c r="AE113" i="64" s="1"/>
  <c r="K113" i="38"/>
  <c r="B113" i="38"/>
  <c r="AA112" i="38"/>
  <c r="AE112" i="64" s="1"/>
  <c r="K112" i="38"/>
  <c r="B112" i="38"/>
  <c r="AA111" i="38"/>
  <c r="AE111" i="64" s="1"/>
  <c r="K111" i="38"/>
  <c r="B111" i="38"/>
  <c r="AA110" i="38"/>
  <c r="AE110" i="64" s="1"/>
  <c r="K110" i="38"/>
  <c r="B110" i="38"/>
  <c r="AA109" i="38"/>
  <c r="AE109" i="64" s="1"/>
  <c r="K109" i="38"/>
  <c r="B109" i="38"/>
  <c r="AA108" i="38"/>
  <c r="AE108" i="64" s="1"/>
  <c r="K108" i="38"/>
  <c r="B108" i="38"/>
  <c r="AA107" i="38"/>
  <c r="AE107" i="64" s="1"/>
  <c r="K107" i="38"/>
  <c r="B107" i="38"/>
  <c r="AA106" i="38"/>
  <c r="AE106" i="64" s="1"/>
  <c r="K106" i="38"/>
  <c r="B106" i="38"/>
  <c r="AA105" i="38"/>
  <c r="AE105" i="64" s="1"/>
  <c r="K105" i="38"/>
  <c r="B105" i="38"/>
  <c r="AA104" i="38"/>
  <c r="AE104" i="64" s="1"/>
  <c r="K104" i="38"/>
  <c r="B104" i="38"/>
  <c r="A103" i="38"/>
  <c r="AA101" i="38"/>
  <c r="AE101" i="64" s="1"/>
  <c r="K101" i="38"/>
  <c r="B101" i="38"/>
  <c r="AA100" i="38"/>
  <c r="AE100" i="64" s="1"/>
  <c r="K100" i="38"/>
  <c r="B100" i="38"/>
  <c r="AA99" i="38"/>
  <c r="AE99" i="64" s="1"/>
  <c r="K99" i="38"/>
  <c r="B99" i="38"/>
  <c r="AA98" i="38"/>
  <c r="AE98" i="64" s="1"/>
  <c r="K98" i="38"/>
  <c r="B98" i="38"/>
  <c r="AA97" i="38"/>
  <c r="AE97" i="64" s="1"/>
  <c r="K97" i="38"/>
  <c r="B97" i="38"/>
  <c r="AA96" i="38"/>
  <c r="AE96" i="64" s="1"/>
  <c r="K96" i="38"/>
  <c r="B96" i="38"/>
  <c r="AA95" i="38"/>
  <c r="AE95" i="64" s="1"/>
  <c r="K95" i="38"/>
  <c r="B95" i="38"/>
  <c r="AA94" i="38"/>
  <c r="AE94" i="64" s="1"/>
  <c r="K94" i="38"/>
  <c r="B94" i="38"/>
  <c r="AA93" i="38"/>
  <c r="AE93" i="64" s="1"/>
  <c r="K93" i="38"/>
  <c r="B93" i="38"/>
  <c r="AA92" i="38"/>
  <c r="AE92" i="64" s="1"/>
  <c r="K92" i="38"/>
  <c r="B92" i="38"/>
  <c r="AA91" i="38"/>
  <c r="AE91" i="64" s="1"/>
  <c r="K91" i="38"/>
  <c r="B91" i="38"/>
  <c r="A90" i="38"/>
  <c r="AA88" i="38"/>
  <c r="AE88" i="64" s="1"/>
  <c r="K88" i="38"/>
  <c r="B88" i="38"/>
  <c r="AA87" i="38"/>
  <c r="AE87" i="64" s="1"/>
  <c r="K87" i="38"/>
  <c r="B87" i="38"/>
  <c r="AA86" i="38"/>
  <c r="AE86" i="64" s="1"/>
  <c r="K86" i="38"/>
  <c r="B86" i="38"/>
  <c r="AA85" i="38"/>
  <c r="AE85" i="64" s="1"/>
  <c r="K85" i="38"/>
  <c r="B85" i="38"/>
  <c r="AA84" i="38"/>
  <c r="AE84" i="64" s="1"/>
  <c r="K84" i="38"/>
  <c r="B84" i="38"/>
  <c r="AA83" i="38"/>
  <c r="AE83" i="64" s="1"/>
  <c r="K83" i="38"/>
  <c r="B83" i="38"/>
  <c r="AA82" i="38"/>
  <c r="AE82" i="64" s="1"/>
  <c r="K82" i="38"/>
  <c r="B82" i="38"/>
  <c r="AA81" i="38"/>
  <c r="AE81" i="64" s="1"/>
  <c r="K81" i="38"/>
  <c r="B81" i="38"/>
  <c r="AA80" i="38"/>
  <c r="AE80" i="64" s="1"/>
  <c r="K80" i="38"/>
  <c r="B80" i="38"/>
  <c r="AA79" i="38"/>
  <c r="AE79" i="64" s="1"/>
  <c r="K79" i="38"/>
  <c r="B79" i="38"/>
  <c r="AA78" i="38"/>
  <c r="AE78" i="64" s="1"/>
  <c r="K78" i="38"/>
  <c r="B78" i="38"/>
  <c r="AA77" i="38"/>
  <c r="AE77" i="64" s="1"/>
  <c r="K77" i="38"/>
  <c r="B77" i="38"/>
  <c r="AA76" i="38"/>
  <c r="AE76" i="64" s="1"/>
  <c r="K76" i="38"/>
  <c r="B76" i="38"/>
  <c r="AA75" i="38"/>
  <c r="AE75" i="64" s="1"/>
  <c r="K75" i="38"/>
  <c r="B75" i="38"/>
  <c r="AA74" i="38"/>
  <c r="AE74" i="64" s="1"/>
  <c r="K74" i="38"/>
  <c r="B74" i="38"/>
  <c r="AA73" i="38"/>
  <c r="AE73" i="64" s="1"/>
  <c r="K73" i="38"/>
  <c r="B73" i="38"/>
  <c r="AA72" i="38"/>
  <c r="AE72" i="64" s="1"/>
  <c r="K72" i="38"/>
  <c r="B72" i="38"/>
  <c r="AA71" i="38"/>
  <c r="AE71" i="64" s="1"/>
  <c r="K71" i="38"/>
  <c r="B71" i="38"/>
  <c r="AA70" i="38"/>
  <c r="AE70" i="64" s="1"/>
  <c r="K70" i="38"/>
  <c r="B70" i="38"/>
  <c r="AA69" i="38"/>
  <c r="AE69" i="64" s="1"/>
  <c r="K69" i="38"/>
  <c r="B69" i="38"/>
  <c r="AA68" i="38"/>
  <c r="AE68" i="64" s="1"/>
  <c r="K68" i="38"/>
  <c r="B68" i="38"/>
  <c r="AA67" i="38"/>
  <c r="AE67" i="64" s="1"/>
  <c r="K67" i="38"/>
  <c r="B67" i="38"/>
  <c r="AA66" i="38"/>
  <c r="AE66" i="64" s="1"/>
  <c r="K66" i="38"/>
  <c r="B66" i="38"/>
  <c r="AA65" i="38"/>
  <c r="AE65" i="64" s="1"/>
  <c r="K65" i="38"/>
  <c r="B65" i="38"/>
  <c r="AA64" i="38"/>
  <c r="AE64" i="64" s="1"/>
  <c r="K64" i="38"/>
  <c r="B64" i="38"/>
  <c r="AA63" i="38"/>
  <c r="AE63" i="64" s="1"/>
  <c r="K63" i="38"/>
  <c r="B63" i="38"/>
  <c r="AA62" i="38"/>
  <c r="AE62" i="64" s="1"/>
  <c r="K62" i="38"/>
  <c r="B62" i="38"/>
  <c r="AA61" i="38"/>
  <c r="AE61" i="64" s="1"/>
  <c r="K61" i="38"/>
  <c r="B61" i="38"/>
  <c r="AA60" i="38"/>
  <c r="AE60" i="64" s="1"/>
  <c r="K60" i="38"/>
  <c r="B60" i="38"/>
  <c r="AA59" i="38"/>
  <c r="AE59" i="64" s="1"/>
  <c r="K59" i="38"/>
  <c r="B59" i="38"/>
  <c r="AA58" i="38"/>
  <c r="AE58" i="64" s="1"/>
  <c r="K58" i="38"/>
  <c r="B58" i="38"/>
  <c r="AA57" i="38"/>
  <c r="AE57" i="64" s="1"/>
  <c r="K57" i="38"/>
  <c r="B57" i="38"/>
  <c r="A56" i="38"/>
  <c r="AA54" i="38"/>
  <c r="AE54" i="64" s="1"/>
  <c r="K54" i="38"/>
  <c r="B54" i="38"/>
  <c r="AA53" i="38"/>
  <c r="AE53" i="64" s="1"/>
  <c r="K53" i="38"/>
  <c r="B53" i="38"/>
  <c r="AA52" i="38"/>
  <c r="AE52" i="64" s="1"/>
  <c r="K52" i="38"/>
  <c r="B52" i="38"/>
  <c r="AA51" i="38"/>
  <c r="AE51" i="64" s="1"/>
  <c r="K51" i="38"/>
  <c r="B51" i="38"/>
  <c r="AA50" i="38"/>
  <c r="AE50" i="64" s="1"/>
  <c r="K50" i="38"/>
  <c r="B50" i="38"/>
  <c r="AA49" i="38"/>
  <c r="AE49" i="64" s="1"/>
  <c r="K49" i="38"/>
  <c r="B49" i="38"/>
  <c r="AA48" i="38"/>
  <c r="AE48" i="64" s="1"/>
  <c r="K48" i="38"/>
  <c r="B48" i="38"/>
  <c r="AA47" i="38"/>
  <c r="AE47" i="64" s="1"/>
  <c r="K47" i="38"/>
  <c r="B47" i="38"/>
  <c r="AA46" i="38"/>
  <c r="AE46" i="64" s="1"/>
  <c r="K46" i="38"/>
  <c r="B46" i="38"/>
  <c r="AA45" i="38"/>
  <c r="AE45" i="64" s="1"/>
  <c r="K45" i="38"/>
  <c r="B45" i="38"/>
  <c r="AA44" i="38"/>
  <c r="AE44" i="64" s="1"/>
  <c r="K44" i="38"/>
  <c r="B44" i="38"/>
  <c r="AA43" i="38"/>
  <c r="AE43" i="64" s="1"/>
  <c r="K43" i="38"/>
  <c r="B43" i="38"/>
  <c r="AA42" i="38"/>
  <c r="AE42" i="64" s="1"/>
  <c r="K42" i="38"/>
  <c r="A41" i="38"/>
  <c r="AA39" i="38"/>
  <c r="AE39" i="64" s="1"/>
  <c r="K39" i="38"/>
  <c r="B39" i="38"/>
  <c r="AA38" i="38"/>
  <c r="AE38" i="64" s="1"/>
  <c r="K38" i="38"/>
  <c r="B38" i="38"/>
  <c r="AA37" i="38"/>
  <c r="AE37" i="64" s="1"/>
  <c r="K37" i="38"/>
  <c r="B37" i="38"/>
  <c r="AA36" i="38"/>
  <c r="AE36" i="64" s="1"/>
  <c r="K36" i="38"/>
  <c r="B36" i="38"/>
  <c r="AA35" i="38"/>
  <c r="AE35" i="64" s="1"/>
  <c r="K35" i="38"/>
  <c r="B35" i="38"/>
  <c r="AA34" i="38"/>
  <c r="AE34" i="64" s="1"/>
  <c r="K34" i="38"/>
  <c r="B34" i="38"/>
  <c r="AA33" i="38"/>
  <c r="AE33" i="64" s="1"/>
  <c r="K33" i="38"/>
  <c r="B33" i="38"/>
  <c r="AA32" i="38"/>
  <c r="AE32" i="64" s="1"/>
  <c r="K32" i="38"/>
  <c r="B32" i="38"/>
  <c r="AA31" i="38"/>
  <c r="AE31" i="64" s="1"/>
  <c r="K31" i="38"/>
  <c r="B31" i="38"/>
  <c r="AA30" i="38"/>
  <c r="AE30" i="64" s="1"/>
  <c r="K30" i="38"/>
  <c r="B30" i="38"/>
  <c r="AA29" i="38"/>
  <c r="AE29" i="64" s="1"/>
  <c r="K29" i="38"/>
  <c r="B29" i="38"/>
  <c r="AA28" i="38"/>
  <c r="AE28" i="64" s="1"/>
  <c r="K28" i="38"/>
  <c r="B28" i="38"/>
  <c r="AA27" i="38"/>
  <c r="AE27" i="64" s="1"/>
  <c r="K27" i="38"/>
  <c r="B27" i="38"/>
  <c r="AA26" i="38"/>
  <c r="AE26" i="64" s="1"/>
  <c r="K26" i="38"/>
  <c r="B26" i="38"/>
  <c r="A25" i="38"/>
  <c r="AA23" i="38"/>
  <c r="AE23" i="64" s="1"/>
  <c r="K23" i="38"/>
  <c r="B23" i="38"/>
  <c r="AA22" i="38"/>
  <c r="AE22" i="64" s="1"/>
  <c r="K22" i="38"/>
  <c r="B22" i="38"/>
  <c r="AA21" i="38"/>
  <c r="AE21" i="64" s="1"/>
  <c r="K21" i="38"/>
  <c r="B21" i="38"/>
  <c r="AA20" i="38"/>
  <c r="AE20" i="64" s="1"/>
  <c r="K20" i="38"/>
  <c r="B20" i="38"/>
  <c r="AA19" i="38"/>
  <c r="AE19" i="64" s="1"/>
  <c r="K19" i="38"/>
  <c r="B19" i="38"/>
  <c r="AA18" i="38"/>
  <c r="AE18" i="64" s="1"/>
  <c r="K18" i="38"/>
  <c r="B18" i="38"/>
  <c r="AA17" i="38"/>
  <c r="AE17" i="64" s="1"/>
  <c r="K17" i="38"/>
  <c r="B17" i="38"/>
  <c r="AA16" i="38"/>
  <c r="AE16" i="64" s="1"/>
  <c r="K16" i="38"/>
  <c r="B16" i="38"/>
  <c r="AA15" i="38"/>
  <c r="AE15" i="64" s="1"/>
  <c r="K15" i="38"/>
  <c r="B15" i="38"/>
  <c r="AA14" i="38"/>
  <c r="AE14" i="64" s="1"/>
  <c r="K14" i="38"/>
  <c r="B14" i="38"/>
  <c r="AA13" i="38"/>
  <c r="AE13" i="64" s="1"/>
  <c r="K13" i="38"/>
  <c r="B13" i="38"/>
  <c r="AA12" i="38"/>
  <c r="AE12" i="64" s="1"/>
  <c r="K12" i="38"/>
  <c r="B12" i="38"/>
  <c r="AA11" i="38"/>
  <c r="AE11" i="64" s="1"/>
  <c r="K11" i="38"/>
  <c r="B11" i="38"/>
  <c r="AA10" i="38"/>
  <c r="AE10" i="64" s="1"/>
  <c r="K10" i="38"/>
  <c r="B10" i="38"/>
  <c r="AA9" i="38"/>
  <c r="AE9" i="64" s="1"/>
  <c r="K9" i="38"/>
  <c r="B9" i="38"/>
  <c r="A8" i="38"/>
  <c r="AA223" i="37"/>
  <c r="AF223" i="64" s="1"/>
  <c r="K223" i="37"/>
  <c r="AA222" i="37"/>
  <c r="AF222" i="64" s="1"/>
  <c r="K222" i="37"/>
  <c r="AA221" i="37"/>
  <c r="AF221" i="64" s="1"/>
  <c r="K221" i="37"/>
  <c r="AA220" i="37"/>
  <c r="AF220" i="64" s="1"/>
  <c r="K220" i="37"/>
  <c r="AA219" i="37"/>
  <c r="AF219" i="64" s="1"/>
  <c r="K219" i="37"/>
  <c r="AA218" i="37"/>
  <c r="AF218" i="64" s="1"/>
  <c r="K218" i="37"/>
  <c r="AA217" i="37"/>
  <c r="AF217" i="64" s="1"/>
  <c r="K217" i="37"/>
  <c r="AA216" i="37"/>
  <c r="AF216" i="64" s="1"/>
  <c r="K216" i="37"/>
  <c r="AA215" i="37"/>
  <c r="AF215" i="64" s="1"/>
  <c r="K215" i="37"/>
  <c r="AA214" i="37"/>
  <c r="AF214" i="64" s="1"/>
  <c r="K214" i="37"/>
  <c r="AA213" i="37"/>
  <c r="AF213" i="64" s="1"/>
  <c r="K213" i="37"/>
  <c r="AA212" i="37"/>
  <c r="AF212" i="64" s="1"/>
  <c r="K212" i="37"/>
  <c r="AA211" i="37"/>
  <c r="AF211" i="64" s="1"/>
  <c r="K211" i="37"/>
  <c r="AA210" i="37"/>
  <c r="AF210" i="64" s="1"/>
  <c r="K210" i="37"/>
  <c r="AA209" i="37"/>
  <c r="AF209" i="64" s="1"/>
  <c r="K209" i="37"/>
  <c r="AA208" i="37"/>
  <c r="AF208" i="64" s="1"/>
  <c r="K208" i="37"/>
  <c r="A207" i="37"/>
  <c r="AA205" i="37"/>
  <c r="AF205" i="64" s="1"/>
  <c r="K205" i="37"/>
  <c r="B205" i="37"/>
  <c r="AA204" i="37"/>
  <c r="AF204" i="64" s="1"/>
  <c r="K204" i="37"/>
  <c r="B204" i="37"/>
  <c r="AA203" i="37"/>
  <c r="AF203" i="64" s="1"/>
  <c r="K203" i="37"/>
  <c r="B203" i="37"/>
  <c r="AA202" i="37"/>
  <c r="AF202" i="64" s="1"/>
  <c r="K202" i="37"/>
  <c r="B202" i="37"/>
  <c r="AA201" i="37"/>
  <c r="AF201" i="64" s="1"/>
  <c r="K201" i="37"/>
  <c r="B201" i="37"/>
  <c r="AA200" i="37"/>
  <c r="AF200" i="64" s="1"/>
  <c r="K200" i="37"/>
  <c r="B200" i="37"/>
  <c r="AA199" i="37"/>
  <c r="AF199" i="64" s="1"/>
  <c r="K199" i="37"/>
  <c r="B199" i="37"/>
  <c r="A198" i="37"/>
  <c r="AA196" i="37"/>
  <c r="AF196" i="64" s="1"/>
  <c r="K196" i="37"/>
  <c r="AA195" i="37"/>
  <c r="AF195" i="64" s="1"/>
  <c r="K195" i="37"/>
  <c r="AA194" i="37"/>
  <c r="AF194" i="64" s="1"/>
  <c r="K194" i="37"/>
  <c r="K193" i="37"/>
  <c r="AA191" i="37"/>
  <c r="AF191" i="64" s="1"/>
  <c r="K191" i="37"/>
  <c r="AA190" i="37"/>
  <c r="AF190" i="64" s="1"/>
  <c r="K190" i="37"/>
  <c r="AA189" i="37"/>
  <c r="AF189" i="64" s="1"/>
  <c r="K189" i="37"/>
  <c r="B189" i="37"/>
  <c r="A188" i="37"/>
  <c r="AA186" i="37"/>
  <c r="AF186" i="64" s="1"/>
  <c r="K186" i="37"/>
  <c r="B186" i="37"/>
  <c r="AA185" i="37"/>
  <c r="AF185" i="64" s="1"/>
  <c r="K185" i="37"/>
  <c r="B185" i="37"/>
  <c r="AA184" i="37"/>
  <c r="AF184" i="64" s="1"/>
  <c r="K184" i="37"/>
  <c r="B184" i="37"/>
  <c r="AA183" i="37"/>
  <c r="AF183" i="64" s="1"/>
  <c r="K183" i="37"/>
  <c r="B183" i="37"/>
  <c r="AA182" i="37"/>
  <c r="AF182" i="64" s="1"/>
  <c r="K182" i="37"/>
  <c r="B182" i="37"/>
  <c r="AA181" i="37"/>
  <c r="AF181" i="64" s="1"/>
  <c r="K181" i="37"/>
  <c r="B181" i="37"/>
  <c r="AA180" i="37"/>
  <c r="AF180" i="64" s="1"/>
  <c r="K180" i="37"/>
  <c r="B180" i="37"/>
  <c r="A179" i="37"/>
  <c r="AA177" i="37"/>
  <c r="AF177" i="64" s="1"/>
  <c r="K177" i="37"/>
  <c r="B177" i="37"/>
  <c r="AA176" i="37"/>
  <c r="AF176" i="64" s="1"/>
  <c r="K176" i="37"/>
  <c r="B176" i="37"/>
  <c r="AA175" i="37"/>
  <c r="AF175" i="64" s="1"/>
  <c r="K175" i="37"/>
  <c r="B175" i="37"/>
  <c r="AA174" i="37"/>
  <c r="AF174" i="64" s="1"/>
  <c r="K174" i="37"/>
  <c r="B174" i="37"/>
  <c r="AA173" i="37"/>
  <c r="AF173" i="64" s="1"/>
  <c r="K173" i="37"/>
  <c r="B173" i="37"/>
  <c r="AA172" i="37"/>
  <c r="AF172" i="64" s="1"/>
  <c r="K172" i="37"/>
  <c r="B172" i="37"/>
  <c r="AA171" i="37"/>
  <c r="AF171" i="64" s="1"/>
  <c r="K171" i="37"/>
  <c r="B171" i="37"/>
  <c r="A170" i="37"/>
  <c r="AA168" i="37"/>
  <c r="AF168" i="64" s="1"/>
  <c r="K168" i="37"/>
  <c r="B168" i="37"/>
  <c r="AA167" i="37"/>
  <c r="AF167" i="64" s="1"/>
  <c r="K167" i="37"/>
  <c r="B167" i="37"/>
  <c r="AA166" i="37"/>
  <c r="AF166" i="64" s="1"/>
  <c r="K166" i="37"/>
  <c r="B166" i="37"/>
  <c r="AA165" i="37"/>
  <c r="AF165" i="64" s="1"/>
  <c r="K165" i="37"/>
  <c r="B165" i="37"/>
  <c r="AA164" i="37"/>
  <c r="AF164" i="64" s="1"/>
  <c r="K164" i="37"/>
  <c r="B164" i="37"/>
  <c r="AA163" i="37"/>
  <c r="AF163" i="64" s="1"/>
  <c r="K163" i="37"/>
  <c r="B163" i="37"/>
  <c r="AA162" i="37"/>
  <c r="AF162" i="64" s="1"/>
  <c r="K162" i="37"/>
  <c r="B162" i="37"/>
  <c r="A161" i="37"/>
  <c r="AA159" i="37"/>
  <c r="AF159" i="64" s="1"/>
  <c r="K159" i="37"/>
  <c r="B159" i="37"/>
  <c r="AA158" i="37"/>
  <c r="AF158" i="64" s="1"/>
  <c r="K158" i="37"/>
  <c r="B158" i="37"/>
  <c r="AA157" i="37"/>
  <c r="AF157" i="64" s="1"/>
  <c r="K157" i="37"/>
  <c r="B157" i="37"/>
  <c r="AA156" i="37"/>
  <c r="AF156" i="64" s="1"/>
  <c r="K156" i="37"/>
  <c r="B156" i="37"/>
  <c r="AA155" i="37"/>
  <c r="AF155" i="64" s="1"/>
  <c r="K155" i="37"/>
  <c r="B155" i="37"/>
  <c r="AA154" i="37"/>
  <c r="AF154" i="64" s="1"/>
  <c r="K154" i="37"/>
  <c r="B154" i="37"/>
  <c r="AA153" i="37"/>
  <c r="AF153" i="64" s="1"/>
  <c r="K153" i="37"/>
  <c r="B153" i="37"/>
  <c r="AA152" i="37"/>
  <c r="AF152" i="64" s="1"/>
  <c r="K152" i="37"/>
  <c r="B152" i="37"/>
  <c r="AA151" i="37"/>
  <c r="AF151" i="64" s="1"/>
  <c r="K151" i="37"/>
  <c r="B151" i="37"/>
  <c r="AA150" i="37"/>
  <c r="AF150" i="64" s="1"/>
  <c r="K150" i="37"/>
  <c r="B150" i="37"/>
  <c r="A149" i="37"/>
  <c r="AA147" i="37"/>
  <c r="AF147" i="64" s="1"/>
  <c r="K147" i="37"/>
  <c r="B147" i="37"/>
  <c r="AA146" i="37"/>
  <c r="AF146" i="64" s="1"/>
  <c r="K146" i="37"/>
  <c r="B146" i="37"/>
  <c r="AA145" i="37"/>
  <c r="AF145" i="64" s="1"/>
  <c r="K145" i="37"/>
  <c r="B145" i="37"/>
  <c r="AA144" i="37"/>
  <c r="AF144" i="64" s="1"/>
  <c r="K144" i="37"/>
  <c r="B144" i="37"/>
  <c r="AA143" i="37"/>
  <c r="AF143" i="64" s="1"/>
  <c r="K143" i="37"/>
  <c r="B143" i="37"/>
  <c r="AA142" i="37"/>
  <c r="AF142" i="64" s="1"/>
  <c r="K142" i="37"/>
  <c r="B142" i="37"/>
  <c r="AA141" i="37"/>
  <c r="AF141" i="64" s="1"/>
  <c r="K141" i="37"/>
  <c r="B141" i="37"/>
  <c r="AA140" i="37"/>
  <c r="AF140" i="64" s="1"/>
  <c r="K140" i="37"/>
  <c r="B140" i="37"/>
  <c r="AA139" i="37"/>
  <c r="AF139" i="64" s="1"/>
  <c r="K139" i="37"/>
  <c r="B139" i="37"/>
  <c r="AA138" i="37"/>
  <c r="AF138" i="64" s="1"/>
  <c r="K138" i="37"/>
  <c r="B138" i="37"/>
  <c r="AA137" i="37"/>
  <c r="AF137" i="64" s="1"/>
  <c r="K137" i="37"/>
  <c r="B137" i="37"/>
  <c r="A136" i="37"/>
  <c r="AA134" i="37"/>
  <c r="AF134" i="64" s="1"/>
  <c r="K134" i="37"/>
  <c r="B134" i="37"/>
  <c r="AA133" i="37"/>
  <c r="AF133" i="64" s="1"/>
  <c r="K133" i="37"/>
  <c r="B133" i="37"/>
  <c r="AA132" i="37"/>
  <c r="AF132" i="64" s="1"/>
  <c r="K132" i="37"/>
  <c r="B132" i="37"/>
  <c r="AA131" i="37"/>
  <c r="AF131" i="64" s="1"/>
  <c r="K131" i="37"/>
  <c r="B131" i="37"/>
  <c r="AA130" i="37"/>
  <c r="AF130" i="64" s="1"/>
  <c r="K130" i="37"/>
  <c r="B130" i="37"/>
  <c r="A129" i="37"/>
  <c r="AA127" i="37"/>
  <c r="AF127" i="64" s="1"/>
  <c r="K127" i="37"/>
  <c r="B127" i="37"/>
  <c r="AA126" i="37"/>
  <c r="AF126" i="64" s="1"/>
  <c r="K126" i="37"/>
  <c r="B126" i="37"/>
  <c r="AA125" i="37"/>
  <c r="AF125" i="64" s="1"/>
  <c r="K125" i="37"/>
  <c r="B125" i="37"/>
  <c r="AA124" i="37"/>
  <c r="AF124" i="64" s="1"/>
  <c r="K124" i="37"/>
  <c r="B124" i="37"/>
  <c r="AA123" i="37"/>
  <c r="AF123" i="64" s="1"/>
  <c r="K123" i="37"/>
  <c r="B123" i="37"/>
  <c r="AA122" i="37"/>
  <c r="AF122" i="64" s="1"/>
  <c r="K122" i="37"/>
  <c r="B122" i="37"/>
  <c r="AA121" i="37"/>
  <c r="AF121" i="64" s="1"/>
  <c r="K121" i="37"/>
  <c r="B121" i="37"/>
  <c r="AA120" i="37"/>
  <c r="AF120" i="64" s="1"/>
  <c r="K120" i="37"/>
  <c r="B120" i="37"/>
  <c r="AA119" i="37"/>
  <c r="AF119" i="64" s="1"/>
  <c r="K119" i="37"/>
  <c r="B119" i="37"/>
  <c r="AA118" i="37"/>
  <c r="AF118" i="64" s="1"/>
  <c r="K118" i="37"/>
  <c r="AA117" i="37"/>
  <c r="AF117" i="64" s="1"/>
  <c r="K117" i="37"/>
  <c r="A116" i="37"/>
  <c r="AA114" i="37"/>
  <c r="AF114" i="64" s="1"/>
  <c r="K114" i="37"/>
  <c r="B114" i="37"/>
  <c r="AA113" i="37"/>
  <c r="AF113" i="64" s="1"/>
  <c r="K113" i="37"/>
  <c r="B113" i="37"/>
  <c r="AA112" i="37"/>
  <c r="AF112" i="64" s="1"/>
  <c r="K112" i="37"/>
  <c r="B112" i="37"/>
  <c r="AA111" i="37"/>
  <c r="AF111" i="64" s="1"/>
  <c r="K111" i="37"/>
  <c r="B111" i="37"/>
  <c r="AA110" i="37"/>
  <c r="AF110" i="64" s="1"/>
  <c r="K110" i="37"/>
  <c r="B110" i="37"/>
  <c r="AA109" i="37"/>
  <c r="AF109" i="64" s="1"/>
  <c r="K109" i="37"/>
  <c r="B109" i="37"/>
  <c r="AA108" i="37"/>
  <c r="AF108" i="64" s="1"/>
  <c r="K108" i="37"/>
  <c r="B108" i="37"/>
  <c r="AA107" i="37"/>
  <c r="AF107" i="64" s="1"/>
  <c r="K107" i="37"/>
  <c r="B107" i="37"/>
  <c r="AA106" i="37"/>
  <c r="AF106" i="64" s="1"/>
  <c r="K106" i="37"/>
  <c r="B106" i="37"/>
  <c r="AA105" i="37"/>
  <c r="AF105" i="64" s="1"/>
  <c r="K105" i="37"/>
  <c r="B105" i="37"/>
  <c r="AA104" i="37"/>
  <c r="AF104" i="64" s="1"/>
  <c r="K104" i="37"/>
  <c r="B104" i="37"/>
  <c r="A103" i="37"/>
  <c r="AA101" i="37"/>
  <c r="AF101" i="64" s="1"/>
  <c r="K101" i="37"/>
  <c r="B101" i="37"/>
  <c r="AA100" i="37"/>
  <c r="AF100" i="64" s="1"/>
  <c r="K100" i="37"/>
  <c r="B100" i="37"/>
  <c r="AA99" i="37"/>
  <c r="AF99" i="64" s="1"/>
  <c r="K99" i="37"/>
  <c r="B99" i="37"/>
  <c r="AA98" i="37"/>
  <c r="AF98" i="64" s="1"/>
  <c r="K98" i="37"/>
  <c r="B98" i="37"/>
  <c r="AA97" i="37"/>
  <c r="AF97" i="64" s="1"/>
  <c r="K97" i="37"/>
  <c r="B97" i="37"/>
  <c r="AA96" i="37"/>
  <c r="AF96" i="64" s="1"/>
  <c r="K96" i="37"/>
  <c r="B96" i="37"/>
  <c r="AA95" i="37"/>
  <c r="AF95" i="64" s="1"/>
  <c r="K95" i="37"/>
  <c r="B95" i="37"/>
  <c r="AA94" i="37"/>
  <c r="AF94" i="64" s="1"/>
  <c r="K94" i="37"/>
  <c r="B94" i="37"/>
  <c r="AA93" i="37"/>
  <c r="AF93" i="64" s="1"/>
  <c r="K93" i="37"/>
  <c r="B93" i="37"/>
  <c r="AA92" i="37"/>
  <c r="AF92" i="64" s="1"/>
  <c r="K92" i="37"/>
  <c r="B92" i="37"/>
  <c r="AA91" i="37"/>
  <c r="AF91" i="64" s="1"/>
  <c r="K91" i="37"/>
  <c r="B91" i="37"/>
  <c r="A90" i="37"/>
  <c r="AA88" i="37"/>
  <c r="AF88" i="64" s="1"/>
  <c r="K88" i="37"/>
  <c r="B88" i="37"/>
  <c r="AA87" i="37"/>
  <c r="AF87" i="64" s="1"/>
  <c r="K87" i="37"/>
  <c r="B87" i="37"/>
  <c r="AA86" i="37"/>
  <c r="AF86" i="64" s="1"/>
  <c r="K86" i="37"/>
  <c r="B86" i="37"/>
  <c r="AA85" i="37"/>
  <c r="AF85" i="64" s="1"/>
  <c r="K85" i="37"/>
  <c r="B85" i="37"/>
  <c r="AA84" i="37"/>
  <c r="AF84" i="64" s="1"/>
  <c r="K84" i="37"/>
  <c r="B84" i="37"/>
  <c r="AA83" i="37"/>
  <c r="AF83" i="64" s="1"/>
  <c r="K83" i="37"/>
  <c r="B83" i="37"/>
  <c r="AA82" i="37"/>
  <c r="AF82" i="64" s="1"/>
  <c r="K82" i="37"/>
  <c r="B82" i="37"/>
  <c r="AA81" i="37"/>
  <c r="AF81" i="64" s="1"/>
  <c r="K81" i="37"/>
  <c r="B81" i="37"/>
  <c r="AA80" i="37"/>
  <c r="AF80" i="64" s="1"/>
  <c r="K80" i="37"/>
  <c r="B80" i="37"/>
  <c r="AA79" i="37"/>
  <c r="AF79" i="64" s="1"/>
  <c r="K79" i="37"/>
  <c r="B79" i="37"/>
  <c r="AA78" i="37"/>
  <c r="AF78" i="64" s="1"/>
  <c r="K78" i="37"/>
  <c r="B78" i="37"/>
  <c r="AA77" i="37"/>
  <c r="AF77" i="64" s="1"/>
  <c r="K77" i="37"/>
  <c r="B77" i="37"/>
  <c r="AA76" i="37"/>
  <c r="AF76" i="64" s="1"/>
  <c r="K76" i="37"/>
  <c r="B76" i="37"/>
  <c r="AA75" i="37"/>
  <c r="AF75" i="64" s="1"/>
  <c r="K75" i="37"/>
  <c r="B75" i="37"/>
  <c r="AA74" i="37"/>
  <c r="AF74" i="64" s="1"/>
  <c r="K74" i="37"/>
  <c r="B74" i="37"/>
  <c r="AA73" i="37"/>
  <c r="AF73" i="64" s="1"/>
  <c r="K73" i="37"/>
  <c r="B73" i="37"/>
  <c r="AA72" i="37"/>
  <c r="AF72" i="64" s="1"/>
  <c r="K72" i="37"/>
  <c r="B72" i="37"/>
  <c r="AA71" i="37"/>
  <c r="AF71" i="64" s="1"/>
  <c r="K71" i="37"/>
  <c r="B71" i="37"/>
  <c r="AA70" i="37"/>
  <c r="AF70" i="64" s="1"/>
  <c r="K70" i="37"/>
  <c r="B70" i="37"/>
  <c r="AA69" i="37"/>
  <c r="AF69" i="64" s="1"/>
  <c r="K69" i="37"/>
  <c r="B69" i="37"/>
  <c r="AA68" i="37"/>
  <c r="AF68" i="64" s="1"/>
  <c r="K68" i="37"/>
  <c r="B68" i="37"/>
  <c r="AA67" i="37"/>
  <c r="AF67" i="64" s="1"/>
  <c r="K67" i="37"/>
  <c r="B67" i="37"/>
  <c r="AA66" i="37"/>
  <c r="AF66" i="64" s="1"/>
  <c r="K66" i="37"/>
  <c r="B66" i="37"/>
  <c r="AA65" i="37"/>
  <c r="AF65" i="64" s="1"/>
  <c r="K65" i="37"/>
  <c r="B65" i="37"/>
  <c r="AA64" i="37"/>
  <c r="AF64" i="64" s="1"/>
  <c r="K64" i="37"/>
  <c r="B64" i="37"/>
  <c r="AA63" i="37"/>
  <c r="AF63" i="64" s="1"/>
  <c r="K63" i="37"/>
  <c r="B63" i="37"/>
  <c r="AA62" i="37"/>
  <c r="AF62" i="64" s="1"/>
  <c r="K62" i="37"/>
  <c r="B62" i="37"/>
  <c r="AA61" i="37"/>
  <c r="AF61" i="64" s="1"/>
  <c r="K61" i="37"/>
  <c r="B61" i="37"/>
  <c r="AA60" i="37"/>
  <c r="AF60" i="64" s="1"/>
  <c r="K60" i="37"/>
  <c r="B60" i="37"/>
  <c r="AA59" i="37"/>
  <c r="AF59" i="64" s="1"/>
  <c r="K59" i="37"/>
  <c r="B59" i="37"/>
  <c r="AA58" i="37"/>
  <c r="AF58" i="64" s="1"/>
  <c r="K58" i="37"/>
  <c r="B58" i="37"/>
  <c r="AA57" i="37"/>
  <c r="AF57" i="64" s="1"/>
  <c r="K57" i="37"/>
  <c r="B57" i="37"/>
  <c r="A56" i="37"/>
  <c r="AA54" i="37"/>
  <c r="AF54" i="64" s="1"/>
  <c r="K54" i="37"/>
  <c r="B54" i="37"/>
  <c r="AA53" i="37"/>
  <c r="AF53" i="64" s="1"/>
  <c r="K53" i="37"/>
  <c r="B53" i="37"/>
  <c r="AA52" i="37"/>
  <c r="AF52" i="64" s="1"/>
  <c r="K52" i="37"/>
  <c r="B52" i="37"/>
  <c r="AA51" i="37"/>
  <c r="AF51" i="64" s="1"/>
  <c r="K51" i="37"/>
  <c r="B51" i="37"/>
  <c r="AA50" i="37"/>
  <c r="AF50" i="64" s="1"/>
  <c r="K50" i="37"/>
  <c r="B50" i="37"/>
  <c r="AA49" i="37"/>
  <c r="AF49" i="64" s="1"/>
  <c r="K49" i="37"/>
  <c r="B49" i="37"/>
  <c r="AA48" i="37"/>
  <c r="AF48" i="64" s="1"/>
  <c r="K48" i="37"/>
  <c r="B48" i="37"/>
  <c r="AA47" i="37"/>
  <c r="AF47" i="64" s="1"/>
  <c r="K47" i="37"/>
  <c r="B47" i="37"/>
  <c r="AA46" i="37"/>
  <c r="AF46" i="64" s="1"/>
  <c r="K46" i="37"/>
  <c r="B46" i="37"/>
  <c r="AA45" i="37"/>
  <c r="AF45" i="64" s="1"/>
  <c r="K45" i="37"/>
  <c r="B45" i="37"/>
  <c r="AA44" i="37"/>
  <c r="AF44" i="64" s="1"/>
  <c r="K44" i="37"/>
  <c r="B44" i="37"/>
  <c r="AA43" i="37"/>
  <c r="AF43" i="64" s="1"/>
  <c r="K43" i="37"/>
  <c r="B43" i="37"/>
  <c r="AA42" i="37"/>
  <c r="AF42" i="64" s="1"/>
  <c r="K42" i="37"/>
  <c r="A41" i="37"/>
  <c r="AA39" i="37"/>
  <c r="AF39" i="64" s="1"/>
  <c r="K39" i="37"/>
  <c r="B39" i="37"/>
  <c r="AA38" i="37"/>
  <c r="AF38" i="64" s="1"/>
  <c r="K38" i="37"/>
  <c r="B38" i="37"/>
  <c r="AA37" i="37"/>
  <c r="AF37" i="64" s="1"/>
  <c r="K37" i="37"/>
  <c r="B37" i="37"/>
  <c r="AA36" i="37"/>
  <c r="AF36" i="64" s="1"/>
  <c r="K36" i="37"/>
  <c r="B36" i="37"/>
  <c r="AA35" i="37"/>
  <c r="AF35" i="64" s="1"/>
  <c r="K35" i="37"/>
  <c r="AA34" i="37"/>
  <c r="AF34" i="64" s="1"/>
  <c r="K34" i="37"/>
  <c r="B34" i="37"/>
  <c r="AA33" i="37"/>
  <c r="AF33" i="64" s="1"/>
  <c r="K33" i="37"/>
  <c r="B33" i="37"/>
  <c r="AA32" i="37"/>
  <c r="AF32" i="64" s="1"/>
  <c r="K32" i="37"/>
  <c r="B32" i="37"/>
  <c r="AA31" i="37"/>
  <c r="AF31" i="64" s="1"/>
  <c r="K31" i="37"/>
  <c r="B31" i="37"/>
  <c r="AA30" i="37"/>
  <c r="AF30" i="64" s="1"/>
  <c r="K30" i="37"/>
  <c r="B30" i="37"/>
  <c r="AA29" i="37"/>
  <c r="AF29" i="64" s="1"/>
  <c r="K29" i="37"/>
  <c r="B29" i="37"/>
  <c r="AA28" i="37"/>
  <c r="AF28" i="64" s="1"/>
  <c r="K28" i="37"/>
  <c r="B28" i="37"/>
  <c r="AA27" i="37"/>
  <c r="AF27" i="64" s="1"/>
  <c r="K27" i="37"/>
  <c r="B27" i="37"/>
  <c r="AA26" i="37"/>
  <c r="AF26" i="64" s="1"/>
  <c r="K26" i="37"/>
  <c r="B26" i="37"/>
  <c r="A25" i="37"/>
  <c r="AA23" i="37"/>
  <c r="AF23" i="64" s="1"/>
  <c r="K23" i="37"/>
  <c r="B23" i="37"/>
  <c r="AA22" i="37"/>
  <c r="AF22" i="64" s="1"/>
  <c r="K22" i="37"/>
  <c r="B22" i="37"/>
  <c r="AA21" i="37"/>
  <c r="AF21" i="64" s="1"/>
  <c r="K21" i="37"/>
  <c r="B21" i="37"/>
  <c r="AA20" i="37"/>
  <c r="AF20" i="64" s="1"/>
  <c r="K20" i="37"/>
  <c r="B20" i="37"/>
  <c r="AA19" i="37"/>
  <c r="AF19" i="64" s="1"/>
  <c r="K19" i="37"/>
  <c r="B19" i="37"/>
  <c r="AA18" i="37"/>
  <c r="AF18" i="64" s="1"/>
  <c r="K18" i="37"/>
  <c r="B18" i="37"/>
  <c r="AA17" i="37"/>
  <c r="AF17" i="64" s="1"/>
  <c r="K17" i="37"/>
  <c r="B17" i="37"/>
  <c r="AA16" i="37"/>
  <c r="AF16" i="64" s="1"/>
  <c r="K16" i="37"/>
  <c r="B16" i="37"/>
  <c r="AA15" i="37"/>
  <c r="AF15" i="64" s="1"/>
  <c r="K15" i="37"/>
  <c r="B15" i="37"/>
  <c r="AA14" i="37"/>
  <c r="AF14" i="64" s="1"/>
  <c r="K14" i="37"/>
  <c r="B14" i="37"/>
  <c r="AA13" i="37"/>
  <c r="AF13" i="64" s="1"/>
  <c r="K13" i="37"/>
  <c r="B13" i="37"/>
  <c r="AA12" i="37"/>
  <c r="AF12" i="64" s="1"/>
  <c r="K12" i="37"/>
  <c r="B12" i="37"/>
  <c r="AA11" i="37"/>
  <c r="AF11" i="64" s="1"/>
  <c r="K11" i="37"/>
  <c r="B11" i="37"/>
  <c r="AA10" i="37"/>
  <c r="AF10" i="64" s="1"/>
  <c r="K10" i="37"/>
  <c r="B10" i="37"/>
  <c r="AA9" i="37"/>
  <c r="AF9" i="64" s="1"/>
  <c r="K9" i="37"/>
  <c r="B9" i="37"/>
  <c r="A8" i="37"/>
  <c r="AA223" i="34"/>
  <c r="F223" i="64" s="1"/>
  <c r="K223" i="34"/>
  <c r="AA222" i="34"/>
  <c r="F222" i="64" s="1"/>
  <c r="K222" i="34"/>
  <c r="AA221" i="34"/>
  <c r="F221" i="64" s="1"/>
  <c r="K221" i="34"/>
  <c r="AA220" i="34"/>
  <c r="F220" i="64" s="1"/>
  <c r="K220" i="34"/>
  <c r="AA219" i="34"/>
  <c r="F219" i="64" s="1"/>
  <c r="K219" i="34"/>
  <c r="AA218" i="34"/>
  <c r="F218" i="64" s="1"/>
  <c r="K218" i="34"/>
  <c r="AA217" i="34"/>
  <c r="F217" i="64" s="1"/>
  <c r="K217" i="34"/>
  <c r="AA216" i="34"/>
  <c r="F216" i="64" s="1"/>
  <c r="K216" i="34"/>
  <c r="AA215" i="34"/>
  <c r="F215" i="64" s="1"/>
  <c r="K215" i="34"/>
  <c r="AA214" i="34"/>
  <c r="F214" i="64" s="1"/>
  <c r="K214" i="34"/>
  <c r="AA213" i="34"/>
  <c r="F213" i="64" s="1"/>
  <c r="K213" i="34"/>
  <c r="AA212" i="34"/>
  <c r="F212" i="64" s="1"/>
  <c r="K212" i="34"/>
  <c r="AA211" i="34"/>
  <c r="F211" i="64" s="1"/>
  <c r="K211" i="34"/>
  <c r="AA210" i="34"/>
  <c r="F210" i="64" s="1"/>
  <c r="K210" i="34"/>
  <c r="AA209" i="34"/>
  <c r="F209" i="64" s="1"/>
  <c r="K209" i="34"/>
  <c r="AA208" i="34"/>
  <c r="F208" i="64" s="1"/>
  <c r="K208" i="34"/>
  <c r="A207" i="34"/>
  <c r="AA205" i="34"/>
  <c r="F205" i="64" s="1"/>
  <c r="K205" i="34"/>
  <c r="B205" i="34"/>
  <c r="AA204" i="34"/>
  <c r="F204" i="64" s="1"/>
  <c r="K204" i="34"/>
  <c r="B204" i="34"/>
  <c r="AA203" i="34"/>
  <c r="F203" i="64" s="1"/>
  <c r="K203" i="34"/>
  <c r="B203" i="34"/>
  <c r="AA202" i="34"/>
  <c r="F202" i="64" s="1"/>
  <c r="K202" i="34"/>
  <c r="B202" i="34"/>
  <c r="AA201" i="34"/>
  <c r="F201" i="64" s="1"/>
  <c r="K201" i="34"/>
  <c r="B201" i="34"/>
  <c r="AA200" i="34"/>
  <c r="F200" i="64" s="1"/>
  <c r="K200" i="34"/>
  <c r="B200" i="34"/>
  <c r="AA199" i="34"/>
  <c r="F199" i="64" s="1"/>
  <c r="K199" i="34"/>
  <c r="B199" i="34"/>
  <c r="A198" i="34"/>
  <c r="AA196" i="34"/>
  <c r="F196" i="64" s="1"/>
  <c r="K196" i="34"/>
  <c r="AA195" i="34"/>
  <c r="F195" i="64" s="1"/>
  <c r="K195" i="34"/>
  <c r="AA194" i="34"/>
  <c r="F194" i="64" s="1"/>
  <c r="K194" i="34"/>
  <c r="K193" i="34"/>
  <c r="AA191" i="34"/>
  <c r="F191" i="64" s="1"/>
  <c r="K191" i="34"/>
  <c r="AA190" i="34"/>
  <c r="F190" i="64" s="1"/>
  <c r="K190" i="34"/>
  <c r="AA189" i="34"/>
  <c r="F189" i="64" s="1"/>
  <c r="K189" i="34"/>
  <c r="B189" i="34"/>
  <c r="A188" i="34"/>
  <c r="AA186" i="34"/>
  <c r="F186" i="64" s="1"/>
  <c r="K186" i="34"/>
  <c r="B186" i="34"/>
  <c r="AA185" i="34"/>
  <c r="F185" i="64" s="1"/>
  <c r="K185" i="34"/>
  <c r="B185" i="34"/>
  <c r="AA184" i="34"/>
  <c r="F184" i="64" s="1"/>
  <c r="K184" i="34"/>
  <c r="B184" i="34"/>
  <c r="AA183" i="34"/>
  <c r="F183" i="64" s="1"/>
  <c r="K183" i="34"/>
  <c r="B183" i="34"/>
  <c r="AA182" i="34"/>
  <c r="F182" i="64" s="1"/>
  <c r="K182" i="34"/>
  <c r="B182" i="34"/>
  <c r="AA181" i="34"/>
  <c r="F181" i="64" s="1"/>
  <c r="K181" i="34"/>
  <c r="B181" i="34"/>
  <c r="AA180" i="34"/>
  <c r="F180" i="64" s="1"/>
  <c r="K180" i="34"/>
  <c r="B180" i="34"/>
  <c r="A179" i="34"/>
  <c r="AA177" i="34"/>
  <c r="F177" i="64" s="1"/>
  <c r="K177" i="34"/>
  <c r="B177" i="34"/>
  <c r="AA176" i="34"/>
  <c r="F176" i="64" s="1"/>
  <c r="K176" i="34"/>
  <c r="B176" i="34"/>
  <c r="AA175" i="34"/>
  <c r="F175" i="64" s="1"/>
  <c r="K175" i="34"/>
  <c r="B175" i="34"/>
  <c r="AA174" i="34"/>
  <c r="F174" i="64" s="1"/>
  <c r="K174" i="34"/>
  <c r="B174" i="34"/>
  <c r="AA173" i="34"/>
  <c r="F173" i="64" s="1"/>
  <c r="K173" i="34"/>
  <c r="B173" i="34"/>
  <c r="AA172" i="34"/>
  <c r="F172" i="64" s="1"/>
  <c r="K172" i="34"/>
  <c r="B172" i="34"/>
  <c r="AA171" i="34"/>
  <c r="F171" i="64" s="1"/>
  <c r="K171" i="34"/>
  <c r="B171" i="34"/>
  <c r="A170" i="34"/>
  <c r="AA168" i="34"/>
  <c r="F168" i="64" s="1"/>
  <c r="K168" i="34"/>
  <c r="B168" i="34"/>
  <c r="AA167" i="34"/>
  <c r="F167" i="64" s="1"/>
  <c r="K167" i="34"/>
  <c r="B167" i="34"/>
  <c r="AA166" i="34"/>
  <c r="F166" i="64" s="1"/>
  <c r="K166" i="34"/>
  <c r="B166" i="34"/>
  <c r="AA165" i="34"/>
  <c r="F165" i="64" s="1"/>
  <c r="K165" i="34"/>
  <c r="B165" i="34"/>
  <c r="AA164" i="34"/>
  <c r="F164" i="64" s="1"/>
  <c r="K164" i="34"/>
  <c r="B164" i="34"/>
  <c r="AA163" i="34"/>
  <c r="F163" i="64" s="1"/>
  <c r="K163" i="34"/>
  <c r="B163" i="34"/>
  <c r="AA162" i="34"/>
  <c r="F162" i="64" s="1"/>
  <c r="K162" i="34"/>
  <c r="B162" i="34"/>
  <c r="A161" i="34"/>
  <c r="AA159" i="34"/>
  <c r="F159" i="64" s="1"/>
  <c r="K159" i="34"/>
  <c r="B159" i="34"/>
  <c r="AA158" i="34"/>
  <c r="F158" i="64" s="1"/>
  <c r="K158" i="34"/>
  <c r="B158" i="34"/>
  <c r="AA157" i="34"/>
  <c r="F157" i="64" s="1"/>
  <c r="K157" i="34"/>
  <c r="B157" i="34"/>
  <c r="AA156" i="34"/>
  <c r="F156" i="64" s="1"/>
  <c r="K156" i="34"/>
  <c r="B156" i="34"/>
  <c r="AA155" i="34"/>
  <c r="F155" i="64" s="1"/>
  <c r="K155" i="34"/>
  <c r="B155" i="34"/>
  <c r="AA154" i="34"/>
  <c r="F154" i="64" s="1"/>
  <c r="K154" i="34"/>
  <c r="B154" i="34"/>
  <c r="AA153" i="34"/>
  <c r="F153" i="64" s="1"/>
  <c r="K153" i="34"/>
  <c r="B153" i="34"/>
  <c r="AA152" i="34"/>
  <c r="F152" i="64" s="1"/>
  <c r="K152" i="34"/>
  <c r="B152" i="34"/>
  <c r="AA151" i="34"/>
  <c r="F151" i="64" s="1"/>
  <c r="K151" i="34"/>
  <c r="B151" i="34"/>
  <c r="AA150" i="34"/>
  <c r="F150" i="64" s="1"/>
  <c r="K150" i="34"/>
  <c r="B150" i="34"/>
  <c r="A149" i="34"/>
  <c r="AA147" i="34"/>
  <c r="F147" i="64" s="1"/>
  <c r="K147" i="34"/>
  <c r="B147" i="34"/>
  <c r="AA146" i="34"/>
  <c r="F146" i="64" s="1"/>
  <c r="K146" i="34"/>
  <c r="B146" i="34"/>
  <c r="AA145" i="34"/>
  <c r="F145" i="64" s="1"/>
  <c r="K145" i="34"/>
  <c r="B145" i="34"/>
  <c r="AA144" i="34"/>
  <c r="F144" i="64" s="1"/>
  <c r="K144" i="34"/>
  <c r="B144" i="34"/>
  <c r="AA143" i="34"/>
  <c r="F143" i="64" s="1"/>
  <c r="K143" i="34"/>
  <c r="B143" i="34"/>
  <c r="AA142" i="34"/>
  <c r="F142" i="64" s="1"/>
  <c r="K142" i="34"/>
  <c r="B142" i="34"/>
  <c r="AA141" i="34"/>
  <c r="F141" i="64" s="1"/>
  <c r="K141" i="34"/>
  <c r="B141" i="34"/>
  <c r="AA140" i="34"/>
  <c r="F140" i="64" s="1"/>
  <c r="K140" i="34"/>
  <c r="B140" i="34"/>
  <c r="AA139" i="34"/>
  <c r="F139" i="64" s="1"/>
  <c r="K139" i="34"/>
  <c r="B139" i="34"/>
  <c r="AA138" i="34"/>
  <c r="F138" i="64" s="1"/>
  <c r="K138" i="34"/>
  <c r="B138" i="34"/>
  <c r="AA137" i="34"/>
  <c r="F137" i="64" s="1"/>
  <c r="K137" i="34"/>
  <c r="B137" i="34"/>
  <c r="A136" i="34"/>
  <c r="AA134" i="34"/>
  <c r="F134" i="64" s="1"/>
  <c r="K134" i="34"/>
  <c r="B134" i="34"/>
  <c r="AA133" i="34"/>
  <c r="F133" i="64" s="1"/>
  <c r="K133" i="34"/>
  <c r="B133" i="34"/>
  <c r="AA132" i="34"/>
  <c r="F132" i="64" s="1"/>
  <c r="K132" i="34"/>
  <c r="B132" i="34"/>
  <c r="AA131" i="34"/>
  <c r="F131" i="64" s="1"/>
  <c r="K131" i="34"/>
  <c r="B131" i="34"/>
  <c r="AA130" i="34"/>
  <c r="F130" i="64" s="1"/>
  <c r="K130" i="34"/>
  <c r="B130" i="34"/>
  <c r="A129" i="34"/>
  <c r="AA127" i="34"/>
  <c r="F127" i="64" s="1"/>
  <c r="K127" i="34"/>
  <c r="B127" i="34"/>
  <c r="AA126" i="34"/>
  <c r="F126" i="64" s="1"/>
  <c r="K126" i="34"/>
  <c r="B126" i="34"/>
  <c r="AA125" i="34"/>
  <c r="F125" i="64" s="1"/>
  <c r="K125" i="34"/>
  <c r="B125" i="34"/>
  <c r="AA124" i="34"/>
  <c r="F124" i="64" s="1"/>
  <c r="K124" i="34"/>
  <c r="B124" i="34"/>
  <c r="AA123" i="34"/>
  <c r="F123" i="64" s="1"/>
  <c r="K123" i="34"/>
  <c r="B123" i="34"/>
  <c r="AA122" i="34"/>
  <c r="F122" i="64" s="1"/>
  <c r="K122" i="34"/>
  <c r="B122" i="34"/>
  <c r="AA121" i="34"/>
  <c r="F121" i="64" s="1"/>
  <c r="K121" i="34"/>
  <c r="B121" i="34"/>
  <c r="AA120" i="34"/>
  <c r="F120" i="64" s="1"/>
  <c r="K120" i="34"/>
  <c r="B120" i="34"/>
  <c r="AA119" i="34"/>
  <c r="F119" i="64" s="1"/>
  <c r="K119" i="34"/>
  <c r="B119" i="34"/>
  <c r="AA118" i="34"/>
  <c r="F118" i="64" s="1"/>
  <c r="K118" i="34"/>
  <c r="AA117" i="34"/>
  <c r="F117" i="64" s="1"/>
  <c r="K117" i="34"/>
  <c r="A116" i="34"/>
  <c r="AA114" i="34"/>
  <c r="F114" i="64" s="1"/>
  <c r="K114" i="34"/>
  <c r="B114" i="34"/>
  <c r="AA113" i="34"/>
  <c r="F113" i="64" s="1"/>
  <c r="K113" i="34"/>
  <c r="B113" i="34"/>
  <c r="AA112" i="34"/>
  <c r="F112" i="64" s="1"/>
  <c r="K112" i="34"/>
  <c r="B112" i="34"/>
  <c r="AA111" i="34"/>
  <c r="F111" i="64" s="1"/>
  <c r="K111" i="34"/>
  <c r="B111" i="34"/>
  <c r="AA110" i="34"/>
  <c r="F110" i="64" s="1"/>
  <c r="K110" i="34"/>
  <c r="B110" i="34"/>
  <c r="AA109" i="34"/>
  <c r="F109" i="64" s="1"/>
  <c r="K109" i="34"/>
  <c r="B109" i="34"/>
  <c r="AA108" i="34"/>
  <c r="F108" i="64" s="1"/>
  <c r="K108" i="34"/>
  <c r="B108" i="34"/>
  <c r="AA107" i="34"/>
  <c r="F107" i="64" s="1"/>
  <c r="K107" i="34"/>
  <c r="B107" i="34"/>
  <c r="AA106" i="34"/>
  <c r="F106" i="64" s="1"/>
  <c r="K106" i="34"/>
  <c r="B106" i="34"/>
  <c r="AA105" i="34"/>
  <c r="F105" i="64" s="1"/>
  <c r="K105" i="34"/>
  <c r="B105" i="34"/>
  <c r="AA104" i="34"/>
  <c r="F104" i="64" s="1"/>
  <c r="K104" i="34"/>
  <c r="B104" i="34"/>
  <c r="A103" i="34"/>
  <c r="AA101" i="34"/>
  <c r="F101" i="64" s="1"/>
  <c r="K101" i="34"/>
  <c r="B101" i="34"/>
  <c r="AA100" i="34"/>
  <c r="F100" i="64" s="1"/>
  <c r="K100" i="34"/>
  <c r="B100" i="34"/>
  <c r="AA99" i="34"/>
  <c r="F99" i="64" s="1"/>
  <c r="K99" i="34"/>
  <c r="B99" i="34"/>
  <c r="AA98" i="34"/>
  <c r="F98" i="64" s="1"/>
  <c r="K98" i="34"/>
  <c r="B98" i="34"/>
  <c r="AA97" i="34"/>
  <c r="F97" i="64" s="1"/>
  <c r="K97" i="34"/>
  <c r="B97" i="34"/>
  <c r="AA96" i="34"/>
  <c r="F96" i="64" s="1"/>
  <c r="K96" i="34"/>
  <c r="B96" i="34"/>
  <c r="AA95" i="34"/>
  <c r="F95" i="64" s="1"/>
  <c r="K95" i="34"/>
  <c r="B95" i="34"/>
  <c r="AA94" i="34"/>
  <c r="F94" i="64" s="1"/>
  <c r="K94" i="34"/>
  <c r="B94" i="34"/>
  <c r="AA93" i="34"/>
  <c r="F93" i="64" s="1"/>
  <c r="K93" i="34"/>
  <c r="B93" i="34"/>
  <c r="AA92" i="34"/>
  <c r="F92" i="64" s="1"/>
  <c r="K92" i="34"/>
  <c r="B92" i="34"/>
  <c r="AA91" i="34"/>
  <c r="F91" i="64" s="1"/>
  <c r="K91" i="34"/>
  <c r="B91" i="34"/>
  <c r="A90" i="34"/>
  <c r="AA88" i="34"/>
  <c r="F88" i="64" s="1"/>
  <c r="K88" i="34"/>
  <c r="B88" i="34"/>
  <c r="AA87" i="34"/>
  <c r="F87" i="64" s="1"/>
  <c r="K87" i="34"/>
  <c r="B87" i="34"/>
  <c r="AA86" i="34"/>
  <c r="F86" i="64" s="1"/>
  <c r="K86" i="34"/>
  <c r="B86" i="34"/>
  <c r="AA85" i="34"/>
  <c r="F85" i="64" s="1"/>
  <c r="K85" i="34"/>
  <c r="B85" i="34"/>
  <c r="AA84" i="34"/>
  <c r="F84" i="64" s="1"/>
  <c r="K84" i="34"/>
  <c r="B84" i="34"/>
  <c r="AA83" i="34"/>
  <c r="F83" i="64" s="1"/>
  <c r="K83" i="34"/>
  <c r="B83" i="34"/>
  <c r="AA82" i="34"/>
  <c r="F82" i="64" s="1"/>
  <c r="K82" i="34"/>
  <c r="B82" i="34"/>
  <c r="AA81" i="34"/>
  <c r="F81" i="64" s="1"/>
  <c r="K81" i="34"/>
  <c r="B81" i="34"/>
  <c r="AA80" i="34"/>
  <c r="F80" i="64" s="1"/>
  <c r="K80" i="34"/>
  <c r="B80" i="34"/>
  <c r="AA79" i="34"/>
  <c r="F79" i="64" s="1"/>
  <c r="K79" i="34"/>
  <c r="B79" i="34"/>
  <c r="AA78" i="34"/>
  <c r="F78" i="64" s="1"/>
  <c r="K78" i="34"/>
  <c r="B78" i="34"/>
  <c r="AA77" i="34"/>
  <c r="F77" i="64" s="1"/>
  <c r="K77" i="34"/>
  <c r="B77" i="34"/>
  <c r="AA76" i="34"/>
  <c r="F76" i="64" s="1"/>
  <c r="K76" i="34"/>
  <c r="B76" i="34"/>
  <c r="AA75" i="34"/>
  <c r="F75" i="64" s="1"/>
  <c r="K75" i="34"/>
  <c r="B75" i="34"/>
  <c r="AA74" i="34"/>
  <c r="F74" i="64" s="1"/>
  <c r="K74" i="34"/>
  <c r="B74" i="34"/>
  <c r="AA73" i="34"/>
  <c r="F73" i="64" s="1"/>
  <c r="K73" i="34"/>
  <c r="B73" i="34"/>
  <c r="AA72" i="34"/>
  <c r="F72" i="64" s="1"/>
  <c r="K72" i="34"/>
  <c r="B72" i="34"/>
  <c r="AA71" i="34"/>
  <c r="F71" i="64" s="1"/>
  <c r="K71" i="34"/>
  <c r="B71" i="34"/>
  <c r="AA70" i="34"/>
  <c r="F70" i="64" s="1"/>
  <c r="K70" i="34"/>
  <c r="B70" i="34"/>
  <c r="AA69" i="34"/>
  <c r="F69" i="64" s="1"/>
  <c r="K69" i="34"/>
  <c r="B69" i="34"/>
  <c r="AA68" i="34"/>
  <c r="F68" i="64" s="1"/>
  <c r="K68" i="34"/>
  <c r="B68" i="34"/>
  <c r="AA67" i="34"/>
  <c r="F67" i="64" s="1"/>
  <c r="K67" i="34"/>
  <c r="B67" i="34"/>
  <c r="AA66" i="34"/>
  <c r="F66" i="64" s="1"/>
  <c r="K66" i="34"/>
  <c r="B66" i="34"/>
  <c r="AA65" i="34"/>
  <c r="F65" i="64" s="1"/>
  <c r="K65" i="34"/>
  <c r="B65" i="34"/>
  <c r="AA64" i="34"/>
  <c r="F64" i="64" s="1"/>
  <c r="K64" i="34"/>
  <c r="B64" i="34"/>
  <c r="AA63" i="34"/>
  <c r="F63" i="64" s="1"/>
  <c r="K63" i="34"/>
  <c r="B63" i="34"/>
  <c r="AA62" i="34"/>
  <c r="F62" i="64" s="1"/>
  <c r="K62" i="34"/>
  <c r="B62" i="34"/>
  <c r="AA61" i="34"/>
  <c r="F61" i="64" s="1"/>
  <c r="K61" i="34"/>
  <c r="B61" i="34"/>
  <c r="AA60" i="34"/>
  <c r="F60" i="64" s="1"/>
  <c r="K60" i="34"/>
  <c r="B60" i="34"/>
  <c r="AA59" i="34"/>
  <c r="F59" i="64" s="1"/>
  <c r="K59" i="34"/>
  <c r="B59" i="34"/>
  <c r="AA58" i="34"/>
  <c r="F58" i="64" s="1"/>
  <c r="K58" i="34"/>
  <c r="B58" i="34"/>
  <c r="AA57" i="34"/>
  <c r="F57" i="64" s="1"/>
  <c r="K57" i="34"/>
  <c r="B57" i="34"/>
  <c r="A56" i="34"/>
  <c r="AA54" i="34"/>
  <c r="F54" i="64" s="1"/>
  <c r="K54" i="34"/>
  <c r="B54" i="34"/>
  <c r="AA53" i="34"/>
  <c r="F53" i="64" s="1"/>
  <c r="K53" i="34"/>
  <c r="B53" i="34"/>
  <c r="AA52" i="34"/>
  <c r="F52" i="64" s="1"/>
  <c r="K52" i="34"/>
  <c r="B52" i="34"/>
  <c r="AA51" i="34"/>
  <c r="F51" i="64" s="1"/>
  <c r="K51" i="34"/>
  <c r="B51" i="34"/>
  <c r="AA50" i="34"/>
  <c r="F50" i="64" s="1"/>
  <c r="K50" i="34"/>
  <c r="B50" i="34"/>
  <c r="AA49" i="34"/>
  <c r="F49" i="64" s="1"/>
  <c r="K49" i="34"/>
  <c r="B49" i="34"/>
  <c r="AA48" i="34"/>
  <c r="F48" i="64" s="1"/>
  <c r="K48" i="34"/>
  <c r="B48" i="34"/>
  <c r="AA47" i="34"/>
  <c r="F47" i="64" s="1"/>
  <c r="K47" i="34"/>
  <c r="B47" i="34"/>
  <c r="AA46" i="34"/>
  <c r="F46" i="64" s="1"/>
  <c r="K46" i="34"/>
  <c r="B46" i="34"/>
  <c r="AA45" i="34"/>
  <c r="F45" i="64" s="1"/>
  <c r="K45" i="34"/>
  <c r="B45" i="34"/>
  <c r="AA44" i="34"/>
  <c r="F44" i="64" s="1"/>
  <c r="K44" i="34"/>
  <c r="B44" i="34"/>
  <c r="AA43" i="34"/>
  <c r="F43" i="64" s="1"/>
  <c r="K43" i="34"/>
  <c r="B43" i="34"/>
  <c r="AA42" i="34"/>
  <c r="F42" i="64" s="1"/>
  <c r="K42" i="34"/>
  <c r="A41" i="34"/>
  <c r="AA39" i="34"/>
  <c r="F39" i="64" s="1"/>
  <c r="K39" i="34"/>
  <c r="B39" i="34"/>
  <c r="AA38" i="34"/>
  <c r="F38" i="64" s="1"/>
  <c r="K38" i="34"/>
  <c r="B38" i="34"/>
  <c r="AA37" i="34"/>
  <c r="F37" i="64" s="1"/>
  <c r="K37" i="34"/>
  <c r="B37" i="34"/>
  <c r="AA36" i="34"/>
  <c r="F36" i="64" s="1"/>
  <c r="K36" i="34"/>
  <c r="B36" i="34"/>
  <c r="AA35" i="34"/>
  <c r="F35" i="64" s="1"/>
  <c r="K35" i="34"/>
  <c r="B35" i="34"/>
  <c r="AA34" i="34"/>
  <c r="F34" i="64" s="1"/>
  <c r="K34" i="34"/>
  <c r="B34" i="34"/>
  <c r="AA33" i="34"/>
  <c r="F33" i="64" s="1"/>
  <c r="K33" i="34"/>
  <c r="B33" i="34"/>
  <c r="AA32" i="34"/>
  <c r="F32" i="64" s="1"/>
  <c r="K32" i="34"/>
  <c r="B32" i="34"/>
  <c r="AA31" i="34"/>
  <c r="F31" i="64" s="1"/>
  <c r="K31" i="34"/>
  <c r="B31" i="34"/>
  <c r="AA30" i="34"/>
  <c r="F30" i="64" s="1"/>
  <c r="K30" i="34"/>
  <c r="B30" i="34"/>
  <c r="AA29" i="34"/>
  <c r="F29" i="64" s="1"/>
  <c r="K29" i="34"/>
  <c r="B29" i="34"/>
  <c r="AA28" i="34"/>
  <c r="F28" i="64" s="1"/>
  <c r="K28" i="34"/>
  <c r="B28" i="34"/>
  <c r="AA27" i="34"/>
  <c r="F27" i="64" s="1"/>
  <c r="K27" i="34"/>
  <c r="B27" i="34"/>
  <c r="AA26" i="34"/>
  <c r="F26" i="64" s="1"/>
  <c r="K26" i="34"/>
  <c r="B26" i="34"/>
  <c r="A25" i="34"/>
  <c r="AA23" i="34"/>
  <c r="F23" i="64" s="1"/>
  <c r="K23" i="34"/>
  <c r="B23" i="34"/>
  <c r="AA22" i="34"/>
  <c r="F22" i="64" s="1"/>
  <c r="K22" i="34"/>
  <c r="B22" i="34"/>
  <c r="AA21" i="34"/>
  <c r="F21" i="64" s="1"/>
  <c r="K21" i="34"/>
  <c r="B21" i="34"/>
  <c r="AA20" i="34"/>
  <c r="F20" i="64" s="1"/>
  <c r="K20" i="34"/>
  <c r="B20" i="34"/>
  <c r="AA19" i="34"/>
  <c r="F19" i="64" s="1"/>
  <c r="K19" i="34"/>
  <c r="B19" i="34"/>
  <c r="AA18" i="34"/>
  <c r="F18" i="64" s="1"/>
  <c r="K18" i="34"/>
  <c r="B18" i="34"/>
  <c r="AA17" i="34"/>
  <c r="F17" i="64" s="1"/>
  <c r="K17" i="34"/>
  <c r="B17" i="34"/>
  <c r="AA16" i="34"/>
  <c r="F16" i="64" s="1"/>
  <c r="K16" i="34"/>
  <c r="B16" i="34"/>
  <c r="AA15" i="34"/>
  <c r="F15" i="64" s="1"/>
  <c r="K15" i="34"/>
  <c r="B15" i="34"/>
  <c r="AA14" i="34"/>
  <c r="F14" i="64" s="1"/>
  <c r="K14" i="34"/>
  <c r="B14" i="34"/>
  <c r="AA13" i="34"/>
  <c r="F13" i="64" s="1"/>
  <c r="K13" i="34"/>
  <c r="B13" i="34"/>
  <c r="AA12" i="34"/>
  <c r="F12" i="64" s="1"/>
  <c r="K12" i="34"/>
  <c r="B12" i="34"/>
  <c r="AA11" i="34"/>
  <c r="F11" i="64" s="1"/>
  <c r="K11" i="34"/>
  <c r="B11" i="34"/>
  <c r="AA10" i="34"/>
  <c r="F10" i="64" s="1"/>
  <c r="K10" i="34"/>
  <c r="B10" i="34"/>
  <c r="AA9" i="34"/>
  <c r="F9" i="64" s="1"/>
  <c r="K9" i="34"/>
  <c r="A8" i="34"/>
  <c r="AA223" i="33"/>
  <c r="K223" i="33"/>
  <c r="AA222" i="33"/>
  <c r="K222" i="33"/>
  <c r="AA221" i="33"/>
  <c r="K221" i="33"/>
  <c r="AA220" i="33"/>
  <c r="K220" i="33"/>
  <c r="AA219" i="33"/>
  <c r="K219" i="33"/>
  <c r="AA218" i="33"/>
  <c r="K218" i="33"/>
  <c r="AA217" i="33"/>
  <c r="D217" i="64" s="1"/>
  <c r="K217" i="33"/>
  <c r="AA216" i="33"/>
  <c r="D216" i="64" s="1"/>
  <c r="K216" i="33"/>
  <c r="AA215" i="33"/>
  <c r="K215" i="33"/>
  <c r="AA214" i="33"/>
  <c r="K214" i="33"/>
  <c r="AA213" i="33"/>
  <c r="K213" i="33"/>
  <c r="AA212" i="33"/>
  <c r="K212" i="33"/>
  <c r="AA211" i="33"/>
  <c r="K211" i="33"/>
  <c r="AA210" i="33"/>
  <c r="K210" i="33"/>
  <c r="AA209" i="33"/>
  <c r="K209" i="33"/>
  <c r="AA208" i="33"/>
  <c r="K208" i="33"/>
  <c r="A207" i="33"/>
  <c r="AA205" i="33"/>
  <c r="K205" i="33"/>
  <c r="B205" i="33"/>
  <c r="AA204" i="33"/>
  <c r="K204" i="33"/>
  <c r="B204" i="33"/>
  <c r="AA203" i="33"/>
  <c r="K203" i="33"/>
  <c r="B203" i="33"/>
  <c r="AA202" i="33"/>
  <c r="K202" i="33"/>
  <c r="B202" i="33"/>
  <c r="AA201" i="33"/>
  <c r="K201" i="33"/>
  <c r="B201" i="33"/>
  <c r="AA200" i="33"/>
  <c r="K200" i="33"/>
  <c r="B200" i="33"/>
  <c r="AA199" i="33"/>
  <c r="K199" i="33"/>
  <c r="B199" i="33"/>
  <c r="A198" i="33"/>
  <c r="AA196" i="33"/>
  <c r="K196" i="33"/>
  <c r="AA195" i="33"/>
  <c r="K195" i="33"/>
  <c r="AA194" i="33"/>
  <c r="K194" i="33"/>
  <c r="K193" i="33"/>
  <c r="AA191" i="33"/>
  <c r="K191" i="33"/>
  <c r="AA190" i="33"/>
  <c r="K190" i="33"/>
  <c r="AA189" i="33"/>
  <c r="K189" i="33"/>
  <c r="B189" i="33"/>
  <c r="A188" i="33"/>
  <c r="AA186" i="33"/>
  <c r="K186" i="33"/>
  <c r="B186" i="33"/>
  <c r="AA185" i="33"/>
  <c r="K185" i="33"/>
  <c r="B185" i="33"/>
  <c r="AA184" i="33"/>
  <c r="K184" i="33"/>
  <c r="B184" i="33"/>
  <c r="AA183" i="33"/>
  <c r="K183" i="33"/>
  <c r="B183" i="33"/>
  <c r="AA182" i="33"/>
  <c r="K182" i="33"/>
  <c r="B182" i="33"/>
  <c r="AA181" i="33"/>
  <c r="K181" i="33"/>
  <c r="B181" i="33"/>
  <c r="AA180" i="33"/>
  <c r="K180" i="33"/>
  <c r="B180" i="33"/>
  <c r="A179" i="33"/>
  <c r="AA177" i="33"/>
  <c r="K177" i="33"/>
  <c r="B177" i="33"/>
  <c r="AA176" i="33"/>
  <c r="K176" i="33"/>
  <c r="B176" i="33"/>
  <c r="AA175" i="33"/>
  <c r="K175" i="33"/>
  <c r="B175" i="33"/>
  <c r="AA174" i="33"/>
  <c r="K174" i="33"/>
  <c r="B174" i="33"/>
  <c r="AA173" i="33"/>
  <c r="K173" i="33"/>
  <c r="B173" i="33"/>
  <c r="AA172" i="33"/>
  <c r="K172" i="33"/>
  <c r="B172" i="33"/>
  <c r="AA171" i="33"/>
  <c r="K171" i="33"/>
  <c r="B171" i="33"/>
  <c r="A170" i="33"/>
  <c r="AA168" i="33"/>
  <c r="K168" i="33"/>
  <c r="B168" i="33"/>
  <c r="AA167" i="33"/>
  <c r="K167" i="33"/>
  <c r="B167" i="33"/>
  <c r="AA166" i="33"/>
  <c r="K166" i="33"/>
  <c r="B166" i="33"/>
  <c r="AA165" i="33"/>
  <c r="K165" i="33"/>
  <c r="B165" i="33"/>
  <c r="AA164" i="33"/>
  <c r="K164" i="33"/>
  <c r="B164" i="33"/>
  <c r="AA163" i="33"/>
  <c r="K163" i="33"/>
  <c r="B163" i="33"/>
  <c r="AA162" i="33"/>
  <c r="K162" i="33"/>
  <c r="B162" i="33"/>
  <c r="A161" i="33"/>
  <c r="AA159" i="33"/>
  <c r="K159" i="33"/>
  <c r="B159" i="33"/>
  <c r="AA158" i="33"/>
  <c r="K158" i="33"/>
  <c r="B158" i="33"/>
  <c r="AA157" i="33"/>
  <c r="K157" i="33"/>
  <c r="B157" i="33"/>
  <c r="AA156" i="33"/>
  <c r="K156" i="33"/>
  <c r="B156" i="33"/>
  <c r="AA155" i="33"/>
  <c r="K155" i="33"/>
  <c r="B155" i="33"/>
  <c r="AA154" i="33"/>
  <c r="K154" i="33"/>
  <c r="B154" i="33"/>
  <c r="AA153" i="33"/>
  <c r="K153" i="33"/>
  <c r="B153" i="33"/>
  <c r="AA152" i="33"/>
  <c r="K152" i="33"/>
  <c r="B152" i="33"/>
  <c r="AA151" i="33"/>
  <c r="K151" i="33"/>
  <c r="B151" i="33"/>
  <c r="AA150" i="33"/>
  <c r="K150" i="33"/>
  <c r="B150" i="33"/>
  <c r="A149" i="33"/>
  <c r="AA147" i="33"/>
  <c r="K147" i="33"/>
  <c r="B147" i="33"/>
  <c r="AA146" i="33"/>
  <c r="K146" i="33"/>
  <c r="B146" i="33"/>
  <c r="AA145" i="33"/>
  <c r="K145" i="33"/>
  <c r="B145" i="33"/>
  <c r="AA144" i="33"/>
  <c r="K144" i="33"/>
  <c r="B144" i="33"/>
  <c r="AA143" i="33"/>
  <c r="K143" i="33"/>
  <c r="B143" i="33"/>
  <c r="AA142" i="33"/>
  <c r="K142" i="33"/>
  <c r="B142" i="33"/>
  <c r="AA141" i="33"/>
  <c r="K141" i="33"/>
  <c r="B141" i="33"/>
  <c r="AA140" i="33"/>
  <c r="K140" i="33"/>
  <c r="B140" i="33"/>
  <c r="AA139" i="33"/>
  <c r="K139" i="33"/>
  <c r="B139" i="33"/>
  <c r="AA138" i="33"/>
  <c r="K138" i="33"/>
  <c r="B138" i="33"/>
  <c r="AA137" i="33"/>
  <c r="D137" i="64" s="1"/>
  <c r="K137" i="33"/>
  <c r="B137" i="33"/>
  <c r="A136" i="33"/>
  <c r="AA134" i="33"/>
  <c r="K134" i="33"/>
  <c r="B134" i="33"/>
  <c r="AA133" i="33"/>
  <c r="K133" i="33"/>
  <c r="B133" i="33"/>
  <c r="AA132" i="33"/>
  <c r="K132" i="33"/>
  <c r="B132" i="33"/>
  <c r="AA131" i="33"/>
  <c r="K131" i="33"/>
  <c r="B131" i="33"/>
  <c r="AA130" i="33"/>
  <c r="K130" i="33"/>
  <c r="B130" i="33"/>
  <c r="A129" i="33"/>
  <c r="AA127" i="33"/>
  <c r="K127" i="33"/>
  <c r="B127" i="33"/>
  <c r="AA126" i="33"/>
  <c r="K126" i="33"/>
  <c r="B126" i="33"/>
  <c r="AA125" i="33"/>
  <c r="K125" i="33"/>
  <c r="B125" i="33"/>
  <c r="AA124" i="33"/>
  <c r="K124" i="33"/>
  <c r="B124" i="33"/>
  <c r="AA123" i="33"/>
  <c r="D123" i="64" s="1"/>
  <c r="K123" i="33"/>
  <c r="B123" i="33"/>
  <c r="AA122" i="33"/>
  <c r="D122" i="64" s="1"/>
  <c r="K122" i="33"/>
  <c r="B122" i="33"/>
  <c r="AA121" i="33"/>
  <c r="K121" i="33"/>
  <c r="B121" i="33"/>
  <c r="AA120" i="33"/>
  <c r="K120" i="33"/>
  <c r="B120" i="33"/>
  <c r="AA119" i="33"/>
  <c r="D119" i="64" s="1"/>
  <c r="K119" i="33"/>
  <c r="B119" i="33"/>
  <c r="AA118" i="33"/>
  <c r="K118" i="33"/>
  <c r="AA117" i="33"/>
  <c r="K117" i="33"/>
  <c r="A116" i="33"/>
  <c r="AA114" i="33"/>
  <c r="K114" i="33"/>
  <c r="B114" i="33"/>
  <c r="AA113" i="33"/>
  <c r="K113" i="33"/>
  <c r="B113" i="33"/>
  <c r="AA112" i="33"/>
  <c r="K112" i="33"/>
  <c r="B112" i="33"/>
  <c r="AA111" i="33"/>
  <c r="K111" i="33"/>
  <c r="B111" i="33"/>
  <c r="AA110" i="33"/>
  <c r="K110" i="33"/>
  <c r="B110" i="33"/>
  <c r="AA109" i="33"/>
  <c r="K109" i="33"/>
  <c r="B109" i="33"/>
  <c r="AA108" i="33"/>
  <c r="K108" i="33"/>
  <c r="B108" i="33"/>
  <c r="AA107" i="33"/>
  <c r="K107" i="33"/>
  <c r="B107" i="33"/>
  <c r="AA106" i="33"/>
  <c r="K106" i="33"/>
  <c r="B106" i="33"/>
  <c r="AA105" i="33"/>
  <c r="K105" i="33"/>
  <c r="B105" i="33"/>
  <c r="AA104" i="33"/>
  <c r="K104" i="33"/>
  <c r="B104" i="33"/>
  <c r="A103" i="33"/>
  <c r="AA101" i="33"/>
  <c r="K101" i="33"/>
  <c r="B101" i="33"/>
  <c r="AA100" i="33"/>
  <c r="K100" i="33"/>
  <c r="B100" i="33"/>
  <c r="AA99" i="33"/>
  <c r="K99" i="33"/>
  <c r="B99" i="33"/>
  <c r="AA98" i="33"/>
  <c r="K98" i="33"/>
  <c r="B98" i="33"/>
  <c r="AA97" i="33"/>
  <c r="K97" i="33"/>
  <c r="B97" i="33"/>
  <c r="AA96" i="33"/>
  <c r="K96" i="33"/>
  <c r="B96" i="33"/>
  <c r="AA95" i="33"/>
  <c r="K95" i="33"/>
  <c r="B95" i="33"/>
  <c r="AA94" i="33"/>
  <c r="K94" i="33"/>
  <c r="B94" i="33"/>
  <c r="AA93" i="33"/>
  <c r="K93" i="33"/>
  <c r="B93" i="33"/>
  <c r="AA92" i="33"/>
  <c r="K92" i="33"/>
  <c r="B92" i="33"/>
  <c r="AA91" i="33"/>
  <c r="K91" i="33"/>
  <c r="B91" i="33"/>
  <c r="A90" i="33"/>
  <c r="AA88" i="33"/>
  <c r="K88" i="33"/>
  <c r="B88" i="33"/>
  <c r="AA87" i="33"/>
  <c r="K87" i="33"/>
  <c r="B87" i="33"/>
  <c r="AA86" i="33"/>
  <c r="K86" i="33"/>
  <c r="B86" i="33"/>
  <c r="AA85" i="33"/>
  <c r="K85" i="33"/>
  <c r="B85" i="33"/>
  <c r="AA84" i="33"/>
  <c r="K84" i="33"/>
  <c r="B84" i="33"/>
  <c r="AA83" i="33"/>
  <c r="K83" i="33"/>
  <c r="B83" i="33"/>
  <c r="AA82" i="33"/>
  <c r="K82" i="33"/>
  <c r="B82" i="33"/>
  <c r="AA81" i="33"/>
  <c r="K81" i="33"/>
  <c r="B81" i="33"/>
  <c r="AA80" i="33"/>
  <c r="K80" i="33"/>
  <c r="B80" i="33"/>
  <c r="AA79" i="33"/>
  <c r="K79" i="33"/>
  <c r="B79" i="33"/>
  <c r="AA78" i="33"/>
  <c r="K78" i="33"/>
  <c r="B78" i="33"/>
  <c r="AA77" i="33"/>
  <c r="K77" i="33"/>
  <c r="B77" i="33"/>
  <c r="AA76" i="33"/>
  <c r="D76" i="64" s="1"/>
  <c r="K76" i="33"/>
  <c r="B76" i="33"/>
  <c r="AA75" i="33"/>
  <c r="D75" i="64" s="1"/>
  <c r="K75" i="33"/>
  <c r="B75" i="33"/>
  <c r="AA74" i="33"/>
  <c r="K74" i="33"/>
  <c r="B74" i="33"/>
  <c r="AA73" i="33"/>
  <c r="D73" i="64" s="1"/>
  <c r="K73" i="33"/>
  <c r="B73" i="33"/>
  <c r="AA72" i="33"/>
  <c r="D72" i="64" s="1"/>
  <c r="K72" i="33"/>
  <c r="B72" i="33"/>
  <c r="AA71" i="33"/>
  <c r="D71" i="64" s="1"/>
  <c r="K71" i="33"/>
  <c r="B71" i="33"/>
  <c r="AA70" i="33"/>
  <c r="D70" i="64" s="1"/>
  <c r="K70" i="33"/>
  <c r="B70" i="33"/>
  <c r="AA69" i="33"/>
  <c r="D69" i="64" s="1"/>
  <c r="K69" i="33"/>
  <c r="B69" i="33"/>
  <c r="AA68" i="33"/>
  <c r="D68" i="64" s="1"/>
  <c r="K68" i="33"/>
  <c r="B68" i="33"/>
  <c r="AA67" i="33"/>
  <c r="D67" i="64" s="1"/>
  <c r="K67" i="33"/>
  <c r="B67" i="33"/>
  <c r="AA66" i="33"/>
  <c r="D66" i="64" s="1"/>
  <c r="K66" i="33"/>
  <c r="B66" i="33"/>
  <c r="AA65" i="33"/>
  <c r="D65" i="64" s="1"/>
  <c r="K65" i="33"/>
  <c r="B65" i="33"/>
  <c r="AA64" i="33"/>
  <c r="D64" i="64" s="1"/>
  <c r="K64" i="33"/>
  <c r="B64" i="33"/>
  <c r="AA63" i="33"/>
  <c r="D63" i="64" s="1"/>
  <c r="K63" i="33"/>
  <c r="B63" i="33"/>
  <c r="AA62" i="33"/>
  <c r="D62" i="64" s="1"/>
  <c r="K62" i="33"/>
  <c r="B62" i="33"/>
  <c r="AA61" i="33"/>
  <c r="D61" i="64" s="1"/>
  <c r="K61" i="33"/>
  <c r="B61" i="33"/>
  <c r="AA60" i="33"/>
  <c r="D60" i="64" s="1"/>
  <c r="K60" i="33"/>
  <c r="B60" i="33"/>
  <c r="AA59" i="33"/>
  <c r="D59" i="64" s="1"/>
  <c r="K59" i="33"/>
  <c r="B59" i="33"/>
  <c r="AA58" i="33"/>
  <c r="D58" i="64" s="1"/>
  <c r="K58" i="33"/>
  <c r="B58" i="33"/>
  <c r="AA57" i="33"/>
  <c r="D57" i="64" s="1"/>
  <c r="K57" i="33"/>
  <c r="B57" i="33"/>
  <c r="A56" i="33"/>
  <c r="AA54" i="33"/>
  <c r="D54" i="64" s="1"/>
  <c r="K54" i="33"/>
  <c r="B54" i="33"/>
  <c r="AA53" i="33"/>
  <c r="D53" i="64" s="1"/>
  <c r="K53" i="33"/>
  <c r="B53" i="33"/>
  <c r="AA52" i="33"/>
  <c r="D52" i="64" s="1"/>
  <c r="K52" i="33"/>
  <c r="B52" i="33"/>
  <c r="AA51" i="33"/>
  <c r="D51" i="64" s="1"/>
  <c r="K51" i="33"/>
  <c r="B51" i="33"/>
  <c r="AA50" i="33"/>
  <c r="D50" i="64" s="1"/>
  <c r="K50" i="33"/>
  <c r="B50" i="33"/>
  <c r="AA49" i="33"/>
  <c r="D49" i="64" s="1"/>
  <c r="K49" i="33"/>
  <c r="B49" i="33"/>
  <c r="AA48" i="33"/>
  <c r="D48" i="64" s="1"/>
  <c r="K48" i="33"/>
  <c r="B48" i="33"/>
  <c r="AA47" i="33"/>
  <c r="D47" i="64" s="1"/>
  <c r="K47" i="33"/>
  <c r="B47" i="33"/>
  <c r="AA46" i="33"/>
  <c r="D46" i="64" s="1"/>
  <c r="K46" i="33"/>
  <c r="B46" i="33"/>
  <c r="AA45" i="33"/>
  <c r="D45" i="64" s="1"/>
  <c r="K45" i="33"/>
  <c r="B45" i="33"/>
  <c r="AA44" i="33"/>
  <c r="D44" i="64" s="1"/>
  <c r="K44" i="33"/>
  <c r="B44" i="33"/>
  <c r="AA43" i="33"/>
  <c r="D43" i="64" s="1"/>
  <c r="K43" i="33"/>
  <c r="B43" i="33"/>
  <c r="AA42" i="33"/>
  <c r="D42" i="64" s="1"/>
  <c r="K42" i="33"/>
  <c r="A41" i="33"/>
  <c r="AA39" i="33"/>
  <c r="D39" i="64" s="1"/>
  <c r="K39" i="33"/>
  <c r="B39" i="33"/>
  <c r="AA38" i="33"/>
  <c r="D38" i="64" s="1"/>
  <c r="K38" i="33"/>
  <c r="B38" i="33"/>
  <c r="AA37" i="33"/>
  <c r="D37" i="64" s="1"/>
  <c r="K37" i="33"/>
  <c r="B37" i="33"/>
  <c r="AA36" i="33"/>
  <c r="D36" i="64" s="1"/>
  <c r="K36" i="33"/>
  <c r="B36" i="33"/>
  <c r="AA35" i="33"/>
  <c r="D35" i="64" s="1"/>
  <c r="K35" i="33"/>
  <c r="B35" i="33"/>
  <c r="AA34" i="33"/>
  <c r="D34" i="64" s="1"/>
  <c r="K34" i="33"/>
  <c r="B34" i="33"/>
  <c r="AA33" i="33"/>
  <c r="D33" i="64" s="1"/>
  <c r="K33" i="33"/>
  <c r="B33" i="33"/>
  <c r="AA32" i="33"/>
  <c r="D32" i="64" s="1"/>
  <c r="K32" i="33"/>
  <c r="B32" i="33"/>
  <c r="AA31" i="33"/>
  <c r="D31" i="64" s="1"/>
  <c r="K31" i="33"/>
  <c r="B31" i="33"/>
  <c r="AA30" i="33"/>
  <c r="D30" i="64" s="1"/>
  <c r="K30" i="33"/>
  <c r="B30" i="33"/>
  <c r="AA29" i="33"/>
  <c r="D29" i="64" s="1"/>
  <c r="K29" i="33"/>
  <c r="B29" i="33"/>
  <c r="AA28" i="33"/>
  <c r="D28" i="64" s="1"/>
  <c r="K28" i="33"/>
  <c r="B28" i="33"/>
  <c r="AA27" i="33"/>
  <c r="D27" i="64" s="1"/>
  <c r="K27" i="33"/>
  <c r="B27" i="33"/>
  <c r="AA26" i="33"/>
  <c r="D26" i="64" s="1"/>
  <c r="K26" i="33"/>
  <c r="B26" i="33"/>
  <c r="A25" i="33"/>
  <c r="AA23" i="33"/>
  <c r="D23" i="64" s="1"/>
  <c r="K23" i="33"/>
  <c r="B23" i="33"/>
  <c r="AA22" i="33"/>
  <c r="D22" i="64" s="1"/>
  <c r="K22" i="33"/>
  <c r="B22" i="33"/>
  <c r="AA21" i="33"/>
  <c r="D21" i="64" s="1"/>
  <c r="K21" i="33"/>
  <c r="B21" i="33"/>
  <c r="AA20" i="33"/>
  <c r="D20" i="64" s="1"/>
  <c r="K20" i="33"/>
  <c r="B20" i="33"/>
  <c r="AA19" i="33"/>
  <c r="D19" i="64" s="1"/>
  <c r="K19" i="33"/>
  <c r="B19" i="33"/>
  <c r="AA18" i="33"/>
  <c r="D18" i="64" s="1"/>
  <c r="K18" i="33"/>
  <c r="B18" i="33"/>
  <c r="AA17" i="33"/>
  <c r="D17" i="64" s="1"/>
  <c r="K17" i="33"/>
  <c r="B17" i="33"/>
  <c r="AA16" i="33"/>
  <c r="D16" i="64" s="1"/>
  <c r="K16" i="33"/>
  <c r="B16" i="33"/>
  <c r="AA15" i="33"/>
  <c r="D15" i="64" s="1"/>
  <c r="K15" i="33"/>
  <c r="B15" i="33"/>
  <c r="AA14" i="33"/>
  <c r="D14" i="64" s="1"/>
  <c r="K14" i="33"/>
  <c r="B14" i="33"/>
  <c r="AA13" i="33"/>
  <c r="D13" i="64" s="1"/>
  <c r="K13" i="33"/>
  <c r="B13" i="33"/>
  <c r="AA12" i="33"/>
  <c r="D12" i="64" s="1"/>
  <c r="K12" i="33"/>
  <c r="B12" i="33"/>
  <c r="AA11" i="33"/>
  <c r="D11" i="64" s="1"/>
  <c r="K11" i="33"/>
  <c r="B11" i="33"/>
  <c r="AA10" i="33"/>
  <c r="D10" i="64" s="1"/>
  <c r="K10" i="33"/>
  <c r="B10" i="33"/>
  <c r="AA9" i="33"/>
  <c r="K9" i="33"/>
  <c r="B9" i="33"/>
  <c r="A8" i="33"/>
  <c r="B1" i="33"/>
  <c r="AD225" i="64" l="1"/>
  <c r="R225" i="64"/>
  <c r="O225" i="64"/>
  <c r="L225" i="64"/>
  <c r="J225" i="64"/>
  <c r="AF225" i="64"/>
  <c r="AA225" i="64"/>
  <c r="P225" i="64"/>
  <c r="AE225" i="64"/>
  <c r="Y225" i="64"/>
  <c r="U225" i="64"/>
  <c r="N225" i="64"/>
  <c r="K225" i="64"/>
  <c r="AB225" i="64"/>
  <c r="X225" i="64"/>
  <c r="M225" i="64"/>
  <c r="G225" i="64"/>
  <c r="AC225" i="64"/>
  <c r="Z225" i="64"/>
  <c r="W225" i="64"/>
  <c r="T225" i="64"/>
  <c r="Q225" i="64"/>
  <c r="I225" i="64"/>
  <c r="V225" i="64"/>
  <c r="D107" i="64"/>
  <c r="D111" i="64"/>
  <c r="D117" i="64"/>
  <c r="D131" i="64"/>
  <c r="D146" i="64"/>
  <c r="D164" i="64"/>
  <c r="D168" i="64"/>
  <c r="D194" i="64"/>
  <c r="D84" i="64"/>
  <c r="D88" i="64"/>
  <c r="D106" i="64"/>
  <c r="D127" i="64"/>
  <c r="D134" i="64"/>
  <c r="D141" i="64"/>
  <c r="D163" i="64"/>
  <c r="D167" i="64"/>
  <c r="D181" i="64"/>
  <c r="D185" i="64"/>
  <c r="D192" i="64"/>
  <c r="D200" i="64"/>
  <c r="D204" i="64"/>
  <c r="D209" i="64"/>
  <c r="D221" i="64"/>
  <c r="D223" i="64"/>
  <c r="D79" i="64"/>
  <c r="D87" i="64"/>
  <c r="D98" i="64"/>
  <c r="D109" i="64"/>
  <c r="D126" i="64"/>
  <c r="D133" i="64"/>
  <c r="D140" i="64"/>
  <c r="D144" i="64"/>
  <c r="D151" i="64"/>
  <c r="D155" i="64"/>
  <c r="D159" i="64"/>
  <c r="D162" i="64"/>
  <c r="D166" i="64"/>
  <c r="D173" i="64"/>
  <c r="D177" i="64"/>
  <c r="D180" i="64"/>
  <c r="D184" i="64"/>
  <c r="D191" i="64"/>
  <c r="D196" i="64"/>
  <c r="D199" i="64"/>
  <c r="D203" i="64"/>
  <c r="D77" i="64"/>
  <c r="D81" i="64"/>
  <c r="D85" i="64"/>
  <c r="D175" i="64"/>
  <c r="D189" i="64"/>
  <c r="D205" i="64"/>
  <c r="D80" i="64"/>
  <c r="D91" i="64"/>
  <c r="D95" i="64"/>
  <c r="D99" i="64"/>
  <c r="D110" i="64"/>
  <c r="D114" i="64"/>
  <c r="D130" i="64"/>
  <c r="D145" i="64"/>
  <c r="D152" i="64"/>
  <c r="D156" i="64"/>
  <c r="D174" i="64"/>
  <c r="D211" i="64"/>
  <c r="D213" i="64"/>
  <c r="D215" i="64"/>
  <c r="D219" i="64"/>
  <c r="D83" i="64"/>
  <c r="D94" i="64"/>
  <c r="D105" i="64"/>
  <c r="D113" i="64"/>
  <c r="D118" i="64"/>
  <c r="D74" i="64"/>
  <c r="D78" i="64"/>
  <c r="D82" i="64"/>
  <c r="D86" i="64"/>
  <c r="D93" i="64"/>
  <c r="D97" i="64"/>
  <c r="D101" i="64"/>
  <c r="D104" i="64"/>
  <c r="D108" i="64"/>
  <c r="D112" i="64"/>
  <c r="D121" i="64"/>
  <c r="D125" i="64"/>
  <c r="D132" i="64"/>
  <c r="D139" i="64"/>
  <c r="D143" i="64"/>
  <c r="D147" i="64"/>
  <c r="D150" i="64"/>
  <c r="D154" i="64"/>
  <c r="D158" i="64"/>
  <c r="D165" i="64"/>
  <c r="D172" i="64"/>
  <c r="D176" i="64"/>
  <c r="D183" i="64"/>
  <c r="D190" i="64"/>
  <c r="D195" i="64"/>
  <c r="D202" i="64"/>
  <c r="D208" i="64"/>
  <c r="D210" i="64"/>
  <c r="D212" i="64"/>
  <c r="D214" i="64"/>
  <c r="D218" i="64"/>
  <c r="D220" i="64"/>
  <c r="D222" i="64"/>
  <c r="D92" i="64"/>
  <c r="D96" i="64"/>
  <c r="D100" i="64"/>
  <c r="D120" i="64"/>
  <c r="D124" i="64"/>
  <c r="D138" i="64"/>
  <c r="D142" i="64"/>
  <c r="D153" i="64"/>
  <c r="D157" i="64"/>
  <c r="D171" i="64"/>
  <c r="D182" i="64"/>
  <c r="D186" i="64"/>
  <c r="D201" i="64"/>
  <c r="D9" i="64"/>
  <c r="I21" i="22"/>
  <c r="K21" i="22" s="1"/>
  <c r="I13" i="22"/>
  <c r="K13" i="22" s="1"/>
  <c r="J33" i="32"/>
  <c r="H33" i="32"/>
  <c r="J31" i="32"/>
  <c r="J30" i="32"/>
  <c r="H30" i="32"/>
  <c r="I33" i="32"/>
  <c r="J29" i="32"/>
  <c r="H29" i="32"/>
  <c r="J28" i="32"/>
  <c r="H28" i="32"/>
  <c r="H31" i="32"/>
  <c r="J27" i="32"/>
  <c r="H27" i="32"/>
  <c r="I30" i="32"/>
  <c r="J26" i="32"/>
  <c r="H26" i="32"/>
  <c r="I29" i="32"/>
  <c r="J25" i="32"/>
  <c r="H25" i="32"/>
  <c r="I28" i="32"/>
  <c r="J24" i="32"/>
  <c r="I27" i="32"/>
  <c r="J23" i="32"/>
  <c r="H23" i="32"/>
  <c r="I26" i="32"/>
  <c r="J22" i="32"/>
  <c r="H22" i="32"/>
  <c r="I25" i="32"/>
  <c r="H21" i="32"/>
  <c r="H24" i="32"/>
  <c r="J20" i="32"/>
  <c r="I20" i="32"/>
  <c r="H20" i="32"/>
  <c r="I23" i="32"/>
  <c r="J19" i="32"/>
  <c r="I22" i="32"/>
  <c r="J18" i="32"/>
  <c r="H18" i="32"/>
  <c r="J21" i="32"/>
  <c r="J17" i="32"/>
  <c r="H17" i="32"/>
  <c r="J16" i="32"/>
  <c r="I16" i="32"/>
  <c r="H16" i="32"/>
  <c r="H19" i="32"/>
  <c r="J15" i="32"/>
  <c r="H15" i="32"/>
  <c r="I18" i="32"/>
  <c r="H14" i="32"/>
  <c r="I17" i="32"/>
  <c r="J13" i="32"/>
  <c r="J12" i="32"/>
  <c r="I12" i="32"/>
  <c r="I15" i="32"/>
  <c r="J11" i="32"/>
  <c r="H11" i="32"/>
  <c r="J14" i="32"/>
  <c r="J10" i="32"/>
  <c r="H13" i="32"/>
  <c r="H12" i="32"/>
  <c r="J9" i="32"/>
  <c r="H9" i="32"/>
  <c r="I11" i="32"/>
  <c r="J8" i="32"/>
  <c r="H8" i="32"/>
  <c r="H10" i="32"/>
  <c r="J7" i="32"/>
  <c r="J6" i="32"/>
  <c r="H6" i="32"/>
  <c r="I9" i="32"/>
  <c r="J5" i="32"/>
  <c r="I8" i="32"/>
  <c r="H7" i="32"/>
  <c r="I6" i="32"/>
  <c r="H5" i="32"/>
  <c r="D225" i="64" l="1"/>
  <c r="I17" i="22"/>
  <c r="K17" i="22" s="1"/>
  <c r="I20" i="22"/>
  <c r="K20" i="22" s="1"/>
  <c r="I19" i="22"/>
  <c r="K19" i="22" s="1"/>
  <c r="I18" i="22"/>
  <c r="K18" i="22" s="1"/>
  <c r="H10" i="22"/>
  <c r="I10" i="22"/>
  <c r="J10" i="22" s="1"/>
  <c r="I11" i="22"/>
  <c r="H11" i="22"/>
  <c r="I13" i="32"/>
  <c r="I14" i="32"/>
  <c r="I5" i="32"/>
  <c r="I10" i="32"/>
  <c r="I7" i="32"/>
  <c r="I19" i="32"/>
  <c r="I21" i="32"/>
  <c r="I24" i="32"/>
  <c r="I31" i="32"/>
  <c r="H3" i="32"/>
  <c r="H2" i="32"/>
  <c r="J3" i="32"/>
  <c r="J2" i="32"/>
  <c r="H4" i="32" l="1"/>
  <c r="H32" i="32"/>
  <c r="J4" i="32"/>
  <c r="J32" i="32"/>
  <c r="K10" i="22"/>
  <c r="K11" i="22"/>
  <c r="J11" i="22"/>
  <c r="I3" i="32"/>
  <c r="I2" i="32"/>
  <c r="AA10" i="24"/>
  <c r="AA11" i="24"/>
  <c r="AA12" i="24"/>
  <c r="AA13" i="24"/>
  <c r="AA14" i="24"/>
  <c r="AA15" i="24"/>
  <c r="AA16" i="24"/>
  <c r="AA17" i="24"/>
  <c r="AA18" i="24"/>
  <c r="AA19" i="24"/>
  <c r="AA20" i="24"/>
  <c r="AA21" i="24"/>
  <c r="AA22" i="24"/>
  <c r="AA23" i="24"/>
  <c r="AA26" i="24"/>
  <c r="AA27" i="24"/>
  <c r="C28" i="22" s="1"/>
  <c r="AA28" i="24"/>
  <c r="AA29" i="24"/>
  <c r="AA30" i="24"/>
  <c r="AA31" i="24"/>
  <c r="AA32" i="24"/>
  <c r="AA33" i="24"/>
  <c r="AA34" i="24"/>
  <c r="AA35" i="24"/>
  <c r="AA36" i="24"/>
  <c r="AA37" i="24"/>
  <c r="AA38" i="24"/>
  <c r="AA39" i="24"/>
  <c r="AA42" i="24"/>
  <c r="AA43" i="24"/>
  <c r="AA44" i="24"/>
  <c r="AA45" i="24"/>
  <c r="AA46" i="24"/>
  <c r="AA47" i="24"/>
  <c r="AA48" i="24"/>
  <c r="AA49" i="24"/>
  <c r="AA50" i="24"/>
  <c r="AA51" i="24"/>
  <c r="AA52" i="24"/>
  <c r="AA53" i="24"/>
  <c r="AA54" i="24"/>
  <c r="AA57" i="24"/>
  <c r="AA58" i="24"/>
  <c r="AA59" i="24"/>
  <c r="AA60" i="24"/>
  <c r="AA61" i="24"/>
  <c r="AA62" i="24"/>
  <c r="AA63" i="24"/>
  <c r="AA64" i="24"/>
  <c r="AA65" i="24"/>
  <c r="AA66" i="24"/>
  <c r="AA67" i="24"/>
  <c r="AA68" i="24"/>
  <c r="AA69" i="24"/>
  <c r="AA70" i="24"/>
  <c r="AA71" i="24"/>
  <c r="AA72" i="24"/>
  <c r="AA73" i="24"/>
  <c r="AA74" i="24"/>
  <c r="AA75" i="24"/>
  <c r="AA76" i="24"/>
  <c r="AA77" i="24"/>
  <c r="AA78" i="24"/>
  <c r="AA79" i="24"/>
  <c r="AA80" i="24"/>
  <c r="AA81" i="24"/>
  <c r="AA82" i="24"/>
  <c r="AA83" i="24"/>
  <c r="AA84" i="24"/>
  <c r="AA85" i="24"/>
  <c r="AA86" i="24"/>
  <c r="AA87" i="24"/>
  <c r="AA88" i="24"/>
  <c r="AA91" i="24"/>
  <c r="AA92" i="24"/>
  <c r="AA93" i="24"/>
  <c r="AA94" i="24"/>
  <c r="AA95" i="24"/>
  <c r="AA96" i="24"/>
  <c r="AA97" i="24"/>
  <c r="AA98" i="24"/>
  <c r="AA99" i="24"/>
  <c r="AA100" i="24"/>
  <c r="AA101" i="24"/>
  <c r="AA104" i="24"/>
  <c r="AA105" i="24"/>
  <c r="AA106" i="24"/>
  <c r="AA107" i="24"/>
  <c r="AA108" i="24"/>
  <c r="AA109" i="24"/>
  <c r="AA110" i="24"/>
  <c r="AA111" i="24"/>
  <c r="AA112" i="24"/>
  <c r="AA113" i="24"/>
  <c r="AA114" i="24"/>
  <c r="AA117" i="24"/>
  <c r="AA118" i="24"/>
  <c r="AA119" i="24"/>
  <c r="AA120" i="24"/>
  <c r="AA121" i="24"/>
  <c r="AA122" i="24"/>
  <c r="AA123" i="24"/>
  <c r="AA124" i="24"/>
  <c r="AA125" i="24"/>
  <c r="AA126" i="24"/>
  <c r="AA127" i="24"/>
  <c r="AA130" i="24"/>
  <c r="AA131" i="24"/>
  <c r="AA132" i="24"/>
  <c r="AA133" i="24"/>
  <c r="AA134" i="24"/>
  <c r="AA137" i="24"/>
  <c r="AA138" i="24"/>
  <c r="AA139" i="24"/>
  <c r="AA140" i="24"/>
  <c r="AA141" i="24"/>
  <c r="AA142" i="24"/>
  <c r="AA143" i="24"/>
  <c r="AA144" i="24"/>
  <c r="AA145" i="24"/>
  <c r="AA146" i="24"/>
  <c r="AA147" i="24"/>
  <c r="AA150" i="24"/>
  <c r="AA151" i="24"/>
  <c r="AA152" i="24"/>
  <c r="AA153" i="24"/>
  <c r="AA154" i="24"/>
  <c r="AA155" i="24"/>
  <c r="AA156" i="24"/>
  <c r="AA157" i="24"/>
  <c r="AA158" i="24"/>
  <c r="AA159" i="24"/>
  <c r="AA162" i="24"/>
  <c r="AA163" i="24"/>
  <c r="AA164" i="24"/>
  <c r="AA165" i="24"/>
  <c r="AA166" i="24"/>
  <c r="AA167" i="24"/>
  <c r="AA168" i="24"/>
  <c r="AA171" i="24"/>
  <c r="AA172" i="24"/>
  <c r="AA173" i="24"/>
  <c r="AA174" i="24"/>
  <c r="AA175" i="24"/>
  <c r="AA176" i="24"/>
  <c r="AA177" i="24"/>
  <c r="AA180" i="24"/>
  <c r="AA181" i="24"/>
  <c r="AA182" i="24"/>
  <c r="AA183" i="24"/>
  <c r="AA184" i="24"/>
  <c r="AA185" i="24"/>
  <c r="AA186" i="24"/>
  <c r="AA189" i="24"/>
  <c r="AA190" i="24"/>
  <c r="C191" i="22" s="1"/>
  <c r="K190" i="26" s="1"/>
  <c r="AA191" i="24"/>
  <c r="C192" i="22" s="1"/>
  <c r="K191" i="26" s="1"/>
  <c r="AA194" i="24"/>
  <c r="C195" i="22" s="1"/>
  <c r="K194" i="26" s="1"/>
  <c r="AA195" i="24"/>
  <c r="C196" i="22" s="1"/>
  <c r="K195" i="26" s="1"/>
  <c r="AA196" i="24"/>
  <c r="C197" i="22" s="1"/>
  <c r="K196" i="26" s="1"/>
  <c r="AA199" i="24"/>
  <c r="AA200" i="24"/>
  <c r="AA201" i="24"/>
  <c r="AA202" i="24"/>
  <c r="AA203" i="24"/>
  <c r="AA204" i="24"/>
  <c r="AA205" i="24"/>
  <c r="AA208" i="24"/>
  <c r="AA209" i="24"/>
  <c r="AA210" i="24"/>
  <c r="AA211" i="24"/>
  <c r="AA212" i="24"/>
  <c r="AA213" i="24"/>
  <c r="AA214" i="24"/>
  <c r="AA215" i="24"/>
  <c r="AA216" i="24"/>
  <c r="AA217" i="24"/>
  <c r="AA218" i="24"/>
  <c r="AA219" i="24"/>
  <c r="AA220" i="24"/>
  <c r="AA221" i="24"/>
  <c r="AA222" i="24"/>
  <c r="AA223" i="24"/>
  <c r="AA9" i="24"/>
  <c r="E222" i="64" l="1"/>
  <c r="B222" i="64" s="1"/>
  <c r="C223" i="22"/>
  <c r="E210" i="64"/>
  <c r="B210" i="64" s="1"/>
  <c r="C211" i="22"/>
  <c r="E200" i="64"/>
  <c r="B200" i="64" s="1"/>
  <c r="C201" i="22"/>
  <c r="E177" i="64"/>
  <c r="B177" i="64" s="1"/>
  <c r="C178" i="22"/>
  <c r="E167" i="64"/>
  <c r="B167" i="64" s="1"/>
  <c r="C168" i="22"/>
  <c r="E147" i="64"/>
  <c r="B147" i="64" s="1"/>
  <c r="C148" i="22"/>
  <c r="E216" i="64"/>
  <c r="B216" i="64" s="1"/>
  <c r="C217" i="22"/>
  <c r="E208" i="64"/>
  <c r="B208" i="64" s="1"/>
  <c r="C209" i="22"/>
  <c r="E196" i="64"/>
  <c r="B196" i="64" s="1"/>
  <c r="O196" i="26" s="1"/>
  <c r="Q196" i="26" s="1"/>
  <c r="E191" i="64"/>
  <c r="B191" i="64" s="1"/>
  <c r="O191" i="26" s="1"/>
  <c r="Q191" i="26" s="1"/>
  <c r="E181" i="64"/>
  <c r="B181" i="64" s="1"/>
  <c r="C182" i="22"/>
  <c r="E171" i="64"/>
  <c r="B171" i="64" s="1"/>
  <c r="C172" i="22"/>
  <c r="E159" i="64"/>
  <c r="B159" i="64" s="1"/>
  <c r="C160" i="22"/>
  <c r="E155" i="64"/>
  <c r="B155" i="64" s="1"/>
  <c r="C156" i="22"/>
  <c r="E145" i="64"/>
  <c r="B145" i="64" s="1"/>
  <c r="C146" i="22"/>
  <c r="E141" i="64"/>
  <c r="B141" i="64" s="1"/>
  <c r="C142" i="22"/>
  <c r="E137" i="64"/>
  <c r="B137" i="64" s="1"/>
  <c r="C138" i="22"/>
  <c r="E131" i="64"/>
  <c r="B131" i="64" s="1"/>
  <c r="C132" i="22"/>
  <c r="E125" i="64"/>
  <c r="B125" i="64" s="1"/>
  <c r="C126" i="22"/>
  <c r="E117" i="64"/>
  <c r="B117" i="64" s="1"/>
  <c r="C118" i="22"/>
  <c r="E111" i="64"/>
  <c r="B111" i="64" s="1"/>
  <c r="C112" i="22"/>
  <c r="E107" i="64"/>
  <c r="B107" i="64" s="1"/>
  <c r="C108" i="22"/>
  <c r="E101" i="64"/>
  <c r="B101" i="64" s="1"/>
  <c r="C102" i="22"/>
  <c r="E97" i="64"/>
  <c r="B97" i="64" s="1"/>
  <c r="C98" i="22"/>
  <c r="E93" i="64"/>
  <c r="B93" i="64" s="1"/>
  <c r="C94" i="22"/>
  <c r="E87" i="64"/>
  <c r="B87" i="64" s="1"/>
  <c r="C88" i="22"/>
  <c r="E83" i="64"/>
  <c r="B83" i="64" s="1"/>
  <c r="C84" i="22"/>
  <c r="E79" i="64"/>
  <c r="B79" i="64" s="1"/>
  <c r="C80" i="22"/>
  <c r="E75" i="64"/>
  <c r="B75" i="64" s="1"/>
  <c r="C76" i="22"/>
  <c r="E71" i="64"/>
  <c r="B71" i="64" s="1"/>
  <c r="C72" i="22"/>
  <c r="E67" i="64"/>
  <c r="B67" i="64" s="1"/>
  <c r="C68" i="22"/>
  <c r="E63" i="64"/>
  <c r="B63" i="64" s="1"/>
  <c r="C64" i="22"/>
  <c r="E59" i="64"/>
  <c r="B59" i="64" s="1"/>
  <c r="C60" i="22"/>
  <c r="E53" i="64"/>
  <c r="B53" i="64" s="1"/>
  <c r="C54" i="22"/>
  <c r="E49" i="64"/>
  <c r="B49" i="64" s="1"/>
  <c r="C50" i="22"/>
  <c r="E45" i="64"/>
  <c r="B45" i="64" s="1"/>
  <c r="C46" i="22"/>
  <c r="E39" i="64"/>
  <c r="B39" i="64" s="1"/>
  <c r="C40" i="22"/>
  <c r="E35" i="64"/>
  <c r="B35" i="64" s="1"/>
  <c r="C36" i="22"/>
  <c r="E31" i="64"/>
  <c r="B31" i="64" s="1"/>
  <c r="C32" i="22"/>
  <c r="E223" i="64"/>
  <c r="B223" i="64" s="1"/>
  <c r="C224" i="22"/>
  <c r="E219" i="64"/>
  <c r="B219" i="64" s="1"/>
  <c r="C220" i="22"/>
  <c r="E215" i="64"/>
  <c r="B215" i="64" s="1"/>
  <c r="C216" i="22"/>
  <c r="E211" i="64"/>
  <c r="B211" i="64" s="1"/>
  <c r="C212" i="22"/>
  <c r="E205" i="64"/>
  <c r="B205" i="64" s="1"/>
  <c r="C206" i="22"/>
  <c r="E201" i="64"/>
  <c r="B201" i="64" s="1"/>
  <c r="C202" i="22"/>
  <c r="E195" i="64"/>
  <c r="B195" i="64" s="1"/>
  <c r="O195" i="26" s="1"/>
  <c r="Q195" i="26" s="1"/>
  <c r="E190" i="64"/>
  <c r="B190" i="64" s="1"/>
  <c r="O190" i="26" s="1"/>
  <c r="Q190" i="26" s="1"/>
  <c r="E184" i="64"/>
  <c r="B184" i="64" s="1"/>
  <c r="C185" i="22"/>
  <c r="E180" i="64"/>
  <c r="B180" i="64" s="1"/>
  <c r="C181" i="22"/>
  <c r="E174" i="64"/>
  <c r="B174" i="64" s="1"/>
  <c r="C175" i="22"/>
  <c r="E168" i="64"/>
  <c r="B168" i="64" s="1"/>
  <c r="C169" i="22"/>
  <c r="E164" i="64"/>
  <c r="B164" i="64" s="1"/>
  <c r="C165" i="22"/>
  <c r="E158" i="64"/>
  <c r="B158" i="64" s="1"/>
  <c r="C159" i="22"/>
  <c r="E154" i="64"/>
  <c r="B154" i="64" s="1"/>
  <c r="C155" i="22"/>
  <c r="E150" i="64"/>
  <c r="B150" i="64" s="1"/>
  <c r="C151" i="22"/>
  <c r="E144" i="64"/>
  <c r="B144" i="64" s="1"/>
  <c r="C145" i="22"/>
  <c r="E140" i="64"/>
  <c r="B140" i="64" s="1"/>
  <c r="C141" i="22"/>
  <c r="E134" i="64"/>
  <c r="B134" i="64" s="1"/>
  <c r="C135" i="22"/>
  <c r="E130" i="64"/>
  <c r="B130" i="64" s="1"/>
  <c r="C131" i="22"/>
  <c r="E124" i="64"/>
  <c r="B124" i="64" s="1"/>
  <c r="C125" i="22"/>
  <c r="E120" i="64"/>
  <c r="B120" i="64" s="1"/>
  <c r="C121" i="22"/>
  <c r="E114" i="64"/>
  <c r="B114" i="64" s="1"/>
  <c r="C115" i="22"/>
  <c r="E110" i="64"/>
  <c r="B110" i="64" s="1"/>
  <c r="C111" i="22"/>
  <c r="E106" i="64"/>
  <c r="B106" i="64" s="1"/>
  <c r="C107" i="22"/>
  <c r="E100" i="64"/>
  <c r="B100" i="64" s="1"/>
  <c r="C101" i="22"/>
  <c r="E96" i="64"/>
  <c r="B96" i="64" s="1"/>
  <c r="C97" i="22"/>
  <c r="E92" i="64"/>
  <c r="B92" i="64" s="1"/>
  <c r="C93" i="22"/>
  <c r="E86" i="64"/>
  <c r="B86" i="64" s="1"/>
  <c r="C87" i="22"/>
  <c r="E82" i="64"/>
  <c r="B82" i="64" s="1"/>
  <c r="C83" i="22"/>
  <c r="E78" i="64"/>
  <c r="B78" i="64" s="1"/>
  <c r="C79" i="22"/>
  <c r="E74" i="64"/>
  <c r="B74" i="64" s="1"/>
  <c r="C75" i="22"/>
  <c r="E70" i="64"/>
  <c r="B70" i="64" s="1"/>
  <c r="C71" i="22"/>
  <c r="E66" i="64"/>
  <c r="B66" i="64" s="1"/>
  <c r="C67" i="22"/>
  <c r="E62" i="64"/>
  <c r="B62" i="64" s="1"/>
  <c r="C63" i="22"/>
  <c r="E58" i="64"/>
  <c r="B58" i="64" s="1"/>
  <c r="C59" i="22"/>
  <c r="E52" i="64"/>
  <c r="B52" i="64" s="1"/>
  <c r="C53" i="22"/>
  <c r="E48" i="64"/>
  <c r="B48" i="64" s="1"/>
  <c r="C49" i="22"/>
  <c r="E44" i="64"/>
  <c r="B44" i="64" s="1"/>
  <c r="C45" i="22"/>
  <c r="E38" i="64"/>
  <c r="B38" i="64" s="1"/>
  <c r="C39" i="22"/>
  <c r="E34" i="64"/>
  <c r="B34" i="64" s="1"/>
  <c r="C35" i="22"/>
  <c r="E30" i="64"/>
  <c r="B30" i="64" s="1"/>
  <c r="C31" i="22"/>
  <c r="E26" i="64"/>
  <c r="B26" i="64" s="1"/>
  <c r="C27" i="22"/>
  <c r="E20" i="64"/>
  <c r="B20" i="64" s="1"/>
  <c r="C21" i="22"/>
  <c r="E16" i="64"/>
  <c r="B16" i="64" s="1"/>
  <c r="C17" i="22"/>
  <c r="E12" i="64"/>
  <c r="B12" i="64" s="1"/>
  <c r="C13" i="22"/>
  <c r="E218" i="64"/>
  <c r="B218" i="64" s="1"/>
  <c r="C219" i="22"/>
  <c r="E204" i="64"/>
  <c r="B204" i="64" s="1"/>
  <c r="C205" i="22"/>
  <c r="E194" i="64"/>
  <c r="B194" i="64" s="1"/>
  <c r="O194" i="26" s="1"/>
  <c r="Q194" i="26" s="1"/>
  <c r="E183" i="64"/>
  <c r="B183" i="64" s="1"/>
  <c r="C184" i="22"/>
  <c r="E173" i="64"/>
  <c r="B173" i="64" s="1"/>
  <c r="C174" i="22"/>
  <c r="E157" i="64"/>
  <c r="B157" i="64" s="1"/>
  <c r="C158" i="22"/>
  <c r="E153" i="64"/>
  <c r="B153" i="64" s="1"/>
  <c r="C154" i="22"/>
  <c r="E143" i="64"/>
  <c r="B143" i="64" s="1"/>
  <c r="C144" i="22"/>
  <c r="E139" i="64"/>
  <c r="B139" i="64" s="1"/>
  <c r="C140" i="22"/>
  <c r="E133" i="64"/>
  <c r="B133" i="64" s="1"/>
  <c r="C134" i="22"/>
  <c r="E127" i="64"/>
  <c r="B127" i="64" s="1"/>
  <c r="C128" i="22"/>
  <c r="E123" i="64"/>
  <c r="B123" i="64" s="1"/>
  <c r="C124" i="22"/>
  <c r="E119" i="64"/>
  <c r="B119" i="64" s="1"/>
  <c r="C120" i="22"/>
  <c r="E113" i="64"/>
  <c r="B113" i="64" s="1"/>
  <c r="C114" i="22"/>
  <c r="E109" i="64"/>
  <c r="B109" i="64" s="1"/>
  <c r="C110" i="22"/>
  <c r="E105" i="64"/>
  <c r="B105" i="64" s="1"/>
  <c r="C106" i="22"/>
  <c r="E99" i="64"/>
  <c r="B99" i="64" s="1"/>
  <c r="C100" i="22"/>
  <c r="E95" i="64"/>
  <c r="B95" i="64" s="1"/>
  <c r="C96" i="22"/>
  <c r="E91" i="64"/>
  <c r="B91" i="64" s="1"/>
  <c r="C92" i="22"/>
  <c r="E85" i="64"/>
  <c r="B85" i="64" s="1"/>
  <c r="C86" i="22"/>
  <c r="E81" i="64"/>
  <c r="B81" i="64" s="1"/>
  <c r="C82" i="22"/>
  <c r="E77" i="64"/>
  <c r="B77" i="64" s="1"/>
  <c r="C78" i="22"/>
  <c r="E73" i="64"/>
  <c r="B73" i="64" s="1"/>
  <c r="C74" i="22"/>
  <c r="E69" i="64"/>
  <c r="B69" i="64" s="1"/>
  <c r="C70" i="22"/>
  <c r="E65" i="64"/>
  <c r="B65" i="64" s="1"/>
  <c r="C66" i="22"/>
  <c r="E61" i="64"/>
  <c r="B61" i="64" s="1"/>
  <c r="C62" i="22"/>
  <c r="E57" i="64"/>
  <c r="B57" i="64" s="1"/>
  <c r="C58" i="22"/>
  <c r="E51" i="64"/>
  <c r="B51" i="64" s="1"/>
  <c r="C52" i="22"/>
  <c r="E47" i="64"/>
  <c r="B47" i="64" s="1"/>
  <c r="C48" i="22"/>
  <c r="E43" i="64"/>
  <c r="B43" i="64" s="1"/>
  <c r="C44" i="22"/>
  <c r="E37" i="64"/>
  <c r="B37" i="64" s="1"/>
  <c r="C38" i="22"/>
  <c r="E33" i="64"/>
  <c r="B33" i="64" s="1"/>
  <c r="C34" i="22"/>
  <c r="E29" i="64"/>
  <c r="B29" i="64" s="1"/>
  <c r="C30" i="22"/>
  <c r="E23" i="64"/>
  <c r="B23" i="64" s="1"/>
  <c r="C24" i="22"/>
  <c r="E19" i="64"/>
  <c r="B19" i="64" s="1"/>
  <c r="C20" i="22"/>
  <c r="E15" i="64"/>
  <c r="B15" i="64" s="1"/>
  <c r="C16" i="22"/>
  <c r="E11" i="64"/>
  <c r="B11" i="64" s="1"/>
  <c r="C12" i="22"/>
  <c r="E9" i="64"/>
  <c r="B9" i="64" s="1"/>
  <c r="C10" i="22"/>
  <c r="E221" i="64"/>
  <c r="B221" i="64" s="1"/>
  <c r="C222" i="22"/>
  <c r="E217" i="64"/>
  <c r="B217" i="64" s="1"/>
  <c r="C218" i="22"/>
  <c r="E213" i="64"/>
  <c r="B213" i="64" s="1"/>
  <c r="C214" i="22"/>
  <c r="E209" i="64"/>
  <c r="B209" i="64" s="1"/>
  <c r="C210" i="22"/>
  <c r="E203" i="64"/>
  <c r="B203" i="64" s="1"/>
  <c r="C204" i="22"/>
  <c r="E199" i="64"/>
  <c r="B199" i="64" s="1"/>
  <c r="C200" i="22"/>
  <c r="E192" i="64"/>
  <c r="B192" i="64" s="1"/>
  <c r="O192" i="26" s="1"/>
  <c r="Q192" i="26" s="1"/>
  <c r="E186" i="64"/>
  <c r="B186" i="64" s="1"/>
  <c r="C187" i="22"/>
  <c r="E182" i="64"/>
  <c r="B182" i="64" s="1"/>
  <c r="C183" i="22"/>
  <c r="E176" i="64"/>
  <c r="B176" i="64" s="1"/>
  <c r="C177" i="22"/>
  <c r="E172" i="64"/>
  <c r="B172" i="64" s="1"/>
  <c r="C173" i="22"/>
  <c r="E166" i="64"/>
  <c r="B166" i="64" s="1"/>
  <c r="C167" i="22"/>
  <c r="E162" i="64"/>
  <c r="B162" i="64" s="1"/>
  <c r="C163" i="22"/>
  <c r="E156" i="64"/>
  <c r="B156" i="64" s="1"/>
  <c r="C157" i="22"/>
  <c r="E152" i="64"/>
  <c r="B152" i="64" s="1"/>
  <c r="C153" i="22"/>
  <c r="E146" i="64"/>
  <c r="B146" i="64" s="1"/>
  <c r="C147" i="22"/>
  <c r="E142" i="64"/>
  <c r="B142" i="64" s="1"/>
  <c r="C143" i="22"/>
  <c r="E138" i="64"/>
  <c r="B138" i="64" s="1"/>
  <c r="C139" i="22"/>
  <c r="E132" i="64"/>
  <c r="B132" i="64" s="1"/>
  <c r="C133" i="22"/>
  <c r="E126" i="64"/>
  <c r="B126" i="64" s="1"/>
  <c r="C127" i="22"/>
  <c r="E122" i="64"/>
  <c r="B122" i="64" s="1"/>
  <c r="C123" i="22"/>
  <c r="E118" i="64"/>
  <c r="B118" i="64" s="1"/>
  <c r="C119" i="22"/>
  <c r="E112" i="64"/>
  <c r="B112" i="64" s="1"/>
  <c r="C113" i="22"/>
  <c r="E108" i="64"/>
  <c r="B108" i="64" s="1"/>
  <c r="C109" i="22"/>
  <c r="E104" i="64"/>
  <c r="B104" i="64" s="1"/>
  <c r="C105" i="22"/>
  <c r="E98" i="64"/>
  <c r="B98" i="64" s="1"/>
  <c r="C99" i="22"/>
  <c r="E94" i="64"/>
  <c r="B94" i="64" s="1"/>
  <c r="C95" i="22"/>
  <c r="E88" i="64"/>
  <c r="B88" i="64" s="1"/>
  <c r="C89" i="22"/>
  <c r="E84" i="64"/>
  <c r="B84" i="64" s="1"/>
  <c r="C85" i="22"/>
  <c r="E80" i="64"/>
  <c r="B80" i="64" s="1"/>
  <c r="C81" i="22"/>
  <c r="E76" i="64"/>
  <c r="B76" i="64" s="1"/>
  <c r="C77" i="22"/>
  <c r="E72" i="64"/>
  <c r="B72" i="64" s="1"/>
  <c r="C73" i="22"/>
  <c r="E68" i="64"/>
  <c r="B68" i="64" s="1"/>
  <c r="C69" i="22"/>
  <c r="E64" i="64"/>
  <c r="B64" i="64" s="1"/>
  <c r="C65" i="22"/>
  <c r="E60" i="64"/>
  <c r="B60" i="64" s="1"/>
  <c r="C61" i="22"/>
  <c r="E54" i="64"/>
  <c r="B54" i="64" s="1"/>
  <c r="C55" i="22"/>
  <c r="E50" i="64"/>
  <c r="B50" i="64" s="1"/>
  <c r="C51" i="22"/>
  <c r="E46" i="64"/>
  <c r="B46" i="64" s="1"/>
  <c r="C47" i="22"/>
  <c r="E42" i="64"/>
  <c r="B42" i="64" s="1"/>
  <c r="C43" i="22"/>
  <c r="E36" i="64"/>
  <c r="B36" i="64" s="1"/>
  <c r="C37" i="22"/>
  <c r="E32" i="64"/>
  <c r="B32" i="64" s="1"/>
  <c r="C33" i="22"/>
  <c r="E28" i="64"/>
  <c r="B28" i="64" s="1"/>
  <c r="C29" i="22"/>
  <c r="E22" i="64"/>
  <c r="B22" i="64" s="1"/>
  <c r="C23" i="22"/>
  <c r="E18" i="64"/>
  <c r="B18" i="64" s="1"/>
  <c r="C19" i="22"/>
  <c r="E14" i="64"/>
  <c r="B14" i="64" s="1"/>
  <c r="C15" i="22"/>
  <c r="E10" i="64"/>
  <c r="B10" i="64" s="1"/>
  <c r="C11" i="22"/>
  <c r="E214" i="64"/>
  <c r="B214" i="64" s="1"/>
  <c r="C215" i="22"/>
  <c r="E189" i="64"/>
  <c r="B189" i="64" s="1"/>
  <c r="C190" i="22"/>
  <c r="E163" i="64"/>
  <c r="B163" i="64" s="1"/>
  <c r="C164" i="22"/>
  <c r="E220" i="64"/>
  <c r="B220" i="64" s="1"/>
  <c r="C221" i="22"/>
  <c r="E212" i="64"/>
  <c r="B212" i="64" s="1"/>
  <c r="C213" i="22"/>
  <c r="E202" i="64"/>
  <c r="B202" i="64" s="1"/>
  <c r="C203" i="22"/>
  <c r="E185" i="64"/>
  <c r="B185" i="64" s="1"/>
  <c r="C186" i="22"/>
  <c r="E175" i="64"/>
  <c r="B175" i="64" s="1"/>
  <c r="C176" i="22"/>
  <c r="E165" i="64"/>
  <c r="B165" i="64" s="1"/>
  <c r="C166" i="22"/>
  <c r="E151" i="64"/>
  <c r="B151" i="64" s="1"/>
  <c r="C152" i="22"/>
  <c r="E121" i="64"/>
  <c r="B121" i="64" s="1"/>
  <c r="C122" i="22"/>
  <c r="E21" i="64"/>
  <c r="B21" i="64" s="1"/>
  <c r="C22" i="22"/>
  <c r="E17" i="64"/>
  <c r="B17" i="64" s="1"/>
  <c r="C18" i="22"/>
  <c r="E13" i="64"/>
  <c r="B13" i="64" s="1"/>
  <c r="C14" i="22"/>
  <c r="K27" i="26"/>
  <c r="E27" i="64"/>
  <c r="B27" i="64" s="1"/>
  <c r="I4" i="32"/>
  <c r="I32" i="32"/>
  <c r="G44" i="26" l="1"/>
  <c r="O27" i="26"/>
  <c r="Q27" i="26" s="1"/>
  <c r="G117" i="26"/>
  <c r="G57" i="26"/>
  <c r="E225" i="64"/>
  <c r="B225" i="64" s="1"/>
  <c r="G9" i="26"/>
  <c r="K16" i="26"/>
  <c r="K38" i="26"/>
  <c r="K30" i="26"/>
  <c r="K50" i="26"/>
  <c r="K54" i="26"/>
  <c r="K82" i="26"/>
  <c r="K74" i="26"/>
  <c r="K66" i="26"/>
  <c r="K58" i="26"/>
  <c r="K95" i="26"/>
  <c r="K111" i="26"/>
  <c r="K127" i="26"/>
  <c r="K119" i="26"/>
  <c r="K147" i="26"/>
  <c r="K139" i="26"/>
  <c r="K154" i="26"/>
  <c r="K165" i="26"/>
  <c r="K173" i="26"/>
  <c r="K181" i="26"/>
  <c r="K199" i="26"/>
  <c r="K216" i="26"/>
  <c r="O216" i="26" s="1"/>
  <c r="K23" i="26"/>
  <c r="K15" i="26"/>
  <c r="K37" i="26"/>
  <c r="K29" i="26"/>
  <c r="K49" i="26"/>
  <c r="K57" i="26"/>
  <c r="K81" i="26"/>
  <c r="K73" i="26"/>
  <c r="K65" i="26"/>
  <c r="K91" i="26"/>
  <c r="K94" i="26"/>
  <c r="K110" i="26"/>
  <c r="K126" i="26"/>
  <c r="K118" i="26"/>
  <c r="K146" i="26"/>
  <c r="K138" i="26"/>
  <c r="K153" i="26"/>
  <c r="K164" i="26"/>
  <c r="K172" i="26"/>
  <c r="K189" i="26"/>
  <c r="O189" i="26" s="1"/>
  <c r="K205" i="26"/>
  <c r="K219" i="26"/>
  <c r="O219" i="26" s="1"/>
  <c r="K211" i="26"/>
  <c r="O211" i="26" s="1"/>
  <c r="K22" i="26"/>
  <c r="K18" i="26"/>
  <c r="K14" i="26"/>
  <c r="K26" i="26"/>
  <c r="K36" i="26"/>
  <c r="K32" i="26"/>
  <c r="K28" i="26"/>
  <c r="K52" i="26"/>
  <c r="K48" i="26"/>
  <c r="K44" i="26"/>
  <c r="K88" i="26"/>
  <c r="K84" i="26"/>
  <c r="K80" i="26"/>
  <c r="K76" i="26"/>
  <c r="K72" i="26"/>
  <c r="K68" i="26"/>
  <c r="K64" i="26"/>
  <c r="K60" i="26"/>
  <c r="K101" i="26"/>
  <c r="K97" i="26"/>
  <c r="K93" i="26"/>
  <c r="K113" i="26"/>
  <c r="K109" i="26"/>
  <c r="K105" i="26"/>
  <c r="K125" i="26"/>
  <c r="K121" i="26"/>
  <c r="K130" i="26"/>
  <c r="K131" i="26"/>
  <c r="K145" i="26"/>
  <c r="K141" i="26"/>
  <c r="K150" i="26"/>
  <c r="K156" i="26"/>
  <c r="K152" i="26"/>
  <c r="K167" i="26"/>
  <c r="K163" i="26"/>
  <c r="K175" i="26"/>
  <c r="K180" i="26"/>
  <c r="K183" i="26"/>
  <c r="K204" i="26"/>
  <c r="K200" i="26"/>
  <c r="K222" i="26"/>
  <c r="O222" i="26" s="1"/>
  <c r="K218" i="26"/>
  <c r="O218" i="26" s="1"/>
  <c r="K214" i="26"/>
  <c r="O214" i="26" s="1"/>
  <c r="K210" i="26"/>
  <c r="O210" i="26" s="1"/>
  <c r="K20" i="26"/>
  <c r="K12" i="26"/>
  <c r="K34" i="26"/>
  <c r="K42" i="26"/>
  <c r="K46" i="26"/>
  <c r="K86" i="26"/>
  <c r="K78" i="26"/>
  <c r="K70" i="26"/>
  <c r="K62" i="26"/>
  <c r="K99" i="26"/>
  <c r="K104" i="26"/>
  <c r="K107" i="26"/>
  <c r="K123" i="26"/>
  <c r="K133" i="26"/>
  <c r="K143" i="26"/>
  <c r="K158" i="26"/>
  <c r="K162" i="26"/>
  <c r="K177" i="26"/>
  <c r="K185" i="26"/>
  <c r="K202" i="26"/>
  <c r="K220" i="26"/>
  <c r="O220" i="26" s="1"/>
  <c r="K212" i="26"/>
  <c r="O212" i="26" s="1"/>
  <c r="K19" i="26"/>
  <c r="K11" i="26"/>
  <c r="K33" i="26"/>
  <c r="K53" i="26"/>
  <c r="K45" i="26"/>
  <c r="K85" i="26"/>
  <c r="K77" i="26"/>
  <c r="K69" i="26"/>
  <c r="K61" i="26"/>
  <c r="K98" i="26"/>
  <c r="K114" i="26"/>
  <c r="K106" i="26"/>
  <c r="K122" i="26"/>
  <c r="K132" i="26"/>
  <c r="K142" i="26"/>
  <c r="K157" i="26"/>
  <c r="K168" i="26"/>
  <c r="K176" i="26"/>
  <c r="K184" i="26"/>
  <c r="K201" i="26"/>
  <c r="K223" i="26"/>
  <c r="O223" i="26" s="1"/>
  <c r="K215" i="26"/>
  <c r="O215" i="26" s="1"/>
  <c r="K21" i="26"/>
  <c r="K17" i="26"/>
  <c r="K13" i="26"/>
  <c r="K39" i="26"/>
  <c r="K35" i="26"/>
  <c r="K31" i="26"/>
  <c r="K51" i="26"/>
  <c r="K47" i="26"/>
  <c r="K43" i="26"/>
  <c r="K87" i="26"/>
  <c r="K83" i="26"/>
  <c r="K79" i="26"/>
  <c r="K75" i="26"/>
  <c r="K71" i="26"/>
  <c r="K67" i="26"/>
  <c r="K63" i="26"/>
  <c r="K59" i="26"/>
  <c r="K100" i="26"/>
  <c r="K96" i="26"/>
  <c r="K92" i="26"/>
  <c r="K112" i="26"/>
  <c r="K108" i="26"/>
  <c r="K117" i="26"/>
  <c r="K124" i="26"/>
  <c r="K120" i="26"/>
  <c r="K134" i="26"/>
  <c r="K137" i="26"/>
  <c r="K144" i="26"/>
  <c r="K140" i="26"/>
  <c r="K159" i="26"/>
  <c r="K155" i="26"/>
  <c r="K151" i="26"/>
  <c r="K166" i="26"/>
  <c r="K171" i="26"/>
  <c r="K174" i="26"/>
  <c r="K186" i="26"/>
  <c r="K182" i="26"/>
  <c r="K203" i="26"/>
  <c r="K208" i="26"/>
  <c r="O208" i="26" s="1"/>
  <c r="K221" i="26"/>
  <c r="O221" i="26" s="1"/>
  <c r="K217" i="26"/>
  <c r="O217" i="26" s="1"/>
  <c r="K213" i="26"/>
  <c r="O213" i="26" s="1"/>
  <c r="K209" i="26"/>
  <c r="O209" i="26" s="1"/>
  <c r="I14" i="22"/>
  <c r="K14" i="22" s="1"/>
  <c r="I16" i="22"/>
  <c r="K16" i="22" s="1"/>
  <c r="I15" i="22"/>
  <c r="K15" i="22" s="1"/>
  <c r="I12" i="22"/>
  <c r="H12" i="22"/>
  <c r="H14" i="22"/>
  <c r="H16" i="22"/>
  <c r="H18" i="22"/>
  <c r="H20" i="22"/>
  <c r="H21" i="22"/>
  <c r="H22" i="22" s="1"/>
  <c r="K3" i="22" s="1"/>
  <c r="H17" i="22"/>
  <c r="H13" i="22"/>
  <c r="H19" i="22"/>
  <c r="H15" i="22"/>
  <c r="G18" i="26"/>
  <c r="G14" i="26"/>
  <c r="G10" i="26"/>
  <c r="G211" i="26"/>
  <c r="G212" i="26"/>
  <c r="G21" i="26"/>
  <c r="G72" i="26"/>
  <c r="G68" i="26"/>
  <c r="G125" i="26"/>
  <c r="G121" i="26"/>
  <c r="G210" i="26"/>
  <c r="G73" i="26"/>
  <c r="G133" i="26"/>
  <c r="G158" i="26"/>
  <c r="G154" i="26"/>
  <c r="G181" i="26"/>
  <c r="G220" i="26"/>
  <c r="G216" i="26"/>
  <c r="G20" i="26"/>
  <c r="G34" i="26"/>
  <c r="G30" i="26"/>
  <c r="G134" i="26"/>
  <c r="G144" i="26"/>
  <c r="G140" i="26"/>
  <c r="G159" i="26"/>
  <c r="G151" i="26"/>
  <c r="G174" i="26"/>
  <c r="G213" i="26"/>
  <c r="G33" i="26"/>
  <c r="G29" i="26"/>
  <c r="G77" i="26"/>
  <c r="G75" i="26"/>
  <c r="G107" i="26"/>
  <c r="G127" i="26"/>
  <c r="G119" i="26"/>
  <c r="G108" i="26"/>
  <c r="G38" i="26"/>
  <c r="G54" i="26"/>
  <c r="G51" i="26"/>
  <c r="G47" i="26"/>
  <c r="G43" i="26"/>
  <c r="G86" i="26"/>
  <c r="G78" i="26"/>
  <c r="G74" i="26"/>
  <c r="G61" i="26"/>
  <c r="G98" i="26"/>
  <c r="G94" i="26"/>
  <c r="G126" i="26"/>
  <c r="G156" i="26"/>
  <c r="G175" i="26"/>
  <c r="G23" i="26"/>
  <c r="G36" i="26"/>
  <c r="G53" i="26"/>
  <c r="G95" i="26"/>
  <c r="G203" i="26"/>
  <c r="G209" i="26"/>
  <c r="G13" i="26"/>
  <c r="G202" i="26"/>
  <c r="G22" i="26"/>
  <c r="G35" i="26"/>
  <c r="G85" i="26"/>
  <c r="G81" i="26"/>
  <c r="G76" i="26"/>
  <c r="G96" i="26"/>
  <c r="G112" i="26"/>
  <c r="G124" i="26"/>
  <c r="G120" i="26"/>
  <c r="G146" i="26"/>
  <c r="G138" i="26"/>
  <c r="G157" i="26"/>
  <c r="G153" i="26"/>
  <c r="G223" i="26"/>
  <c r="G32" i="26"/>
  <c r="G63" i="26"/>
  <c r="G59" i="26"/>
  <c r="G110" i="26"/>
  <c r="G162" i="26"/>
  <c r="G164" i="26"/>
  <c r="G199" i="26"/>
  <c r="G205" i="26"/>
  <c r="G11" i="26"/>
  <c r="G87" i="26"/>
  <c r="G91" i="26"/>
  <c r="G101" i="26"/>
  <c r="G97" i="26"/>
  <c r="G137" i="26"/>
  <c r="G147" i="26"/>
  <c r="G143" i="26"/>
  <c r="G139" i="26"/>
  <c r="G171" i="26"/>
  <c r="G177" i="26"/>
  <c r="G173" i="26"/>
  <c r="G26" i="26"/>
  <c r="G31" i="26"/>
  <c r="G46" i="26"/>
  <c r="G84" i="26"/>
  <c r="G83" i="26"/>
  <c r="G66" i="26"/>
  <c r="G62" i="26"/>
  <c r="G99" i="26"/>
  <c r="G113" i="26"/>
  <c r="G109" i="26"/>
  <c r="G145" i="26"/>
  <c r="G141" i="26"/>
  <c r="G150" i="26"/>
  <c r="G163" i="26"/>
  <c r="G183" i="26"/>
  <c r="G182" i="26"/>
  <c r="G204" i="26"/>
  <c r="G219" i="26"/>
  <c r="G218" i="26"/>
  <c r="G130" i="26"/>
  <c r="G168" i="26"/>
  <c r="G12" i="26"/>
  <c r="G39" i="26"/>
  <c r="G28" i="26"/>
  <c r="G82" i="26"/>
  <c r="G71" i="26"/>
  <c r="G93" i="26"/>
  <c r="G122" i="26"/>
  <c r="G165" i="26"/>
  <c r="G184" i="26"/>
  <c r="G189" i="26"/>
  <c r="G221" i="26"/>
  <c r="G17" i="26"/>
  <c r="G50" i="26"/>
  <c r="G45" i="26"/>
  <c r="G88" i="26"/>
  <c r="G69" i="26"/>
  <c r="G65" i="26"/>
  <c r="G60" i="26"/>
  <c r="G111" i="26"/>
  <c r="G105" i="26"/>
  <c r="G131" i="26"/>
  <c r="G166" i="26"/>
  <c r="G185" i="26"/>
  <c r="G200" i="26"/>
  <c r="G19" i="26"/>
  <c r="G42" i="26"/>
  <c r="G52" i="26"/>
  <c r="G67" i="26"/>
  <c r="G58" i="26"/>
  <c r="G104" i="26"/>
  <c r="G114" i="26"/>
  <c r="G106" i="26"/>
  <c r="G123" i="26"/>
  <c r="G118" i="26"/>
  <c r="G132" i="26"/>
  <c r="G180" i="26"/>
  <c r="G186" i="26"/>
  <c r="G201" i="26"/>
  <c r="G222" i="26"/>
  <c r="G15" i="26"/>
  <c r="G37" i="26"/>
  <c r="G27" i="26"/>
  <c r="G49" i="26"/>
  <c r="G48" i="26"/>
  <c r="G80" i="26"/>
  <c r="G79" i="26"/>
  <c r="G70" i="26"/>
  <c r="G64" i="26"/>
  <c r="G100" i="26"/>
  <c r="G92" i="26"/>
  <c r="G142" i="26"/>
  <c r="G155" i="26"/>
  <c r="G152" i="26"/>
  <c r="G167" i="26"/>
  <c r="G176" i="26"/>
  <c r="G172" i="26"/>
  <c r="G208" i="26"/>
  <c r="G217" i="26"/>
  <c r="G215" i="26"/>
  <c r="G214" i="26"/>
  <c r="G16" i="26"/>
  <c r="D43" i="22"/>
  <c r="F32" i="32"/>
  <c r="C225" i="26"/>
  <c r="E225" i="26"/>
  <c r="I225" i="26"/>
  <c r="Q209" i="26" l="1"/>
  <c r="Q208" i="26"/>
  <c r="O182" i="26"/>
  <c r="Q182" i="26" s="1"/>
  <c r="O166" i="26"/>
  <c r="Q166" i="26" s="1"/>
  <c r="O140" i="26"/>
  <c r="Q140" i="26" s="1"/>
  <c r="O120" i="26"/>
  <c r="Q120" i="26" s="1"/>
  <c r="O112" i="26"/>
  <c r="Q112" i="26" s="1"/>
  <c r="O59" i="26"/>
  <c r="Q59" i="26" s="1"/>
  <c r="O75" i="26"/>
  <c r="Q75" i="26" s="1"/>
  <c r="O43" i="26"/>
  <c r="Q43" i="26" s="1"/>
  <c r="O35" i="26"/>
  <c r="Q35" i="26" s="1"/>
  <c r="O21" i="26"/>
  <c r="Q21" i="26" s="1"/>
  <c r="O157" i="26"/>
  <c r="Q157" i="26" s="1"/>
  <c r="O106" i="26"/>
  <c r="Q106" i="26" s="1"/>
  <c r="O69" i="26"/>
  <c r="Q69" i="26" s="1"/>
  <c r="O53" i="26"/>
  <c r="Q53" i="26" s="1"/>
  <c r="Q212" i="26"/>
  <c r="O185" i="26"/>
  <c r="Q185" i="26" s="1"/>
  <c r="O143" i="26"/>
  <c r="Q143" i="26" s="1"/>
  <c r="O104" i="26"/>
  <c r="Q104" i="26" s="1"/>
  <c r="O78" i="26"/>
  <c r="Q78" i="26" s="1"/>
  <c r="O34" i="26"/>
  <c r="Q34" i="26" s="1"/>
  <c r="Q214" i="26"/>
  <c r="O204" i="26"/>
  <c r="Q204" i="26" s="1"/>
  <c r="O180" i="26"/>
  <c r="Q180" i="26" s="1"/>
  <c r="O152" i="26"/>
  <c r="Q152" i="26" s="1"/>
  <c r="O145" i="26"/>
  <c r="Q145" i="26" s="1"/>
  <c r="O125" i="26"/>
  <c r="Q125" i="26" s="1"/>
  <c r="O93" i="26"/>
  <c r="Q93" i="26" s="1"/>
  <c r="O64" i="26"/>
  <c r="Q64" i="26" s="1"/>
  <c r="O80" i="26"/>
  <c r="Q80" i="26" s="1"/>
  <c r="O48" i="26"/>
  <c r="Q48" i="26" s="1"/>
  <c r="O36" i="26"/>
  <c r="Q36" i="26" s="1"/>
  <c r="O22" i="26"/>
  <c r="Q22" i="26" s="1"/>
  <c r="Q189" i="26"/>
  <c r="O138" i="26"/>
  <c r="Q138" i="26" s="1"/>
  <c r="O110" i="26"/>
  <c r="Q110" i="26" s="1"/>
  <c r="O73" i="26"/>
  <c r="Q73" i="26" s="1"/>
  <c r="O29" i="26"/>
  <c r="Q29" i="26" s="1"/>
  <c r="Q216" i="26"/>
  <c r="O173" i="26"/>
  <c r="Q173" i="26" s="1"/>
  <c r="O147" i="26"/>
  <c r="Q147" i="26" s="1"/>
  <c r="O95" i="26"/>
  <c r="Q95" i="26" s="1"/>
  <c r="O82" i="26"/>
  <c r="Q82" i="26" s="1"/>
  <c r="O38" i="26"/>
  <c r="Q38" i="26" s="1"/>
  <c r="Q213" i="26"/>
  <c r="O203" i="26"/>
  <c r="Q203" i="26" s="1"/>
  <c r="O186" i="26"/>
  <c r="Q186" i="26" s="1"/>
  <c r="O151" i="26"/>
  <c r="Q151" i="26" s="1"/>
  <c r="O144" i="26"/>
  <c r="Q144" i="26" s="1"/>
  <c r="O124" i="26"/>
  <c r="Q124" i="26" s="1"/>
  <c r="O92" i="26"/>
  <c r="Q92" i="26" s="1"/>
  <c r="O63" i="26"/>
  <c r="Q63" i="26" s="1"/>
  <c r="O79" i="26"/>
  <c r="Q79" i="26" s="1"/>
  <c r="O47" i="26"/>
  <c r="Q47" i="26" s="1"/>
  <c r="O39" i="26"/>
  <c r="Q39" i="26" s="1"/>
  <c r="Q215" i="26"/>
  <c r="O184" i="26"/>
  <c r="Q184" i="26" s="1"/>
  <c r="O142" i="26"/>
  <c r="Q142" i="26" s="1"/>
  <c r="O114" i="26"/>
  <c r="Q114" i="26" s="1"/>
  <c r="O77" i="26"/>
  <c r="Q77" i="26" s="1"/>
  <c r="O33" i="26"/>
  <c r="Q33" i="26" s="1"/>
  <c r="Q220" i="26"/>
  <c r="O177" i="26"/>
  <c r="Q177" i="26" s="1"/>
  <c r="O133" i="26"/>
  <c r="Q133" i="26" s="1"/>
  <c r="O99" i="26"/>
  <c r="Q99" i="26" s="1"/>
  <c r="O86" i="26"/>
  <c r="Q86" i="26" s="1"/>
  <c r="O12" i="26"/>
  <c r="Q12" i="26" s="1"/>
  <c r="Q218" i="26"/>
  <c r="O175" i="26"/>
  <c r="Q175" i="26" s="1"/>
  <c r="O156" i="26"/>
  <c r="Q156" i="26" s="1"/>
  <c r="O131" i="26"/>
  <c r="Q131" i="26" s="1"/>
  <c r="O105" i="26"/>
  <c r="Q105" i="26" s="1"/>
  <c r="O97" i="26"/>
  <c r="Q97" i="26" s="1"/>
  <c r="O68" i="26"/>
  <c r="Q68" i="26" s="1"/>
  <c r="O84" i="26"/>
  <c r="Q84" i="26" s="1"/>
  <c r="O52" i="26"/>
  <c r="Q52" i="26" s="1"/>
  <c r="O26" i="26"/>
  <c r="Q26" i="26" s="1"/>
  <c r="Q211" i="26"/>
  <c r="O172" i="26"/>
  <c r="Q172" i="26" s="1"/>
  <c r="O146" i="26"/>
  <c r="Q146" i="26" s="1"/>
  <c r="O94" i="26"/>
  <c r="Q94" i="26" s="1"/>
  <c r="O81" i="26"/>
  <c r="Q81" i="26" s="1"/>
  <c r="O37" i="26"/>
  <c r="Q37" i="26" s="1"/>
  <c r="O165" i="26"/>
  <c r="Q165" i="26" s="1"/>
  <c r="O119" i="26"/>
  <c r="Q119" i="26" s="1"/>
  <c r="O58" i="26"/>
  <c r="Q58" i="26" s="1"/>
  <c r="O54" i="26"/>
  <c r="Q54" i="26" s="1"/>
  <c r="O16" i="26"/>
  <c r="Q16" i="26" s="1"/>
  <c r="Q217" i="26"/>
  <c r="O174" i="26"/>
  <c r="Q174" i="26" s="1"/>
  <c r="O155" i="26"/>
  <c r="Q155" i="26" s="1"/>
  <c r="O137" i="26"/>
  <c r="Q137" i="26" s="1"/>
  <c r="O117" i="26"/>
  <c r="Q117" i="26" s="1"/>
  <c r="O96" i="26"/>
  <c r="Q96" i="26" s="1"/>
  <c r="O67" i="26"/>
  <c r="Q67" i="26" s="1"/>
  <c r="O83" i="26"/>
  <c r="Q83" i="26" s="1"/>
  <c r="O51" i="26"/>
  <c r="Q51" i="26" s="1"/>
  <c r="O13" i="26"/>
  <c r="Q13" i="26" s="1"/>
  <c r="Q223" i="26"/>
  <c r="O176" i="26"/>
  <c r="Q176" i="26" s="1"/>
  <c r="O132" i="26"/>
  <c r="Q132" i="26" s="1"/>
  <c r="O98" i="26"/>
  <c r="Q98" i="26" s="1"/>
  <c r="O85" i="26"/>
  <c r="Q85" i="26" s="1"/>
  <c r="O11" i="26"/>
  <c r="Q11" i="26" s="1"/>
  <c r="O202" i="26"/>
  <c r="Q202" i="26" s="1"/>
  <c r="O162" i="26"/>
  <c r="Q162" i="26" s="1"/>
  <c r="O123" i="26"/>
  <c r="Q123" i="26" s="1"/>
  <c r="O62" i="26"/>
  <c r="Q62" i="26" s="1"/>
  <c r="O46" i="26"/>
  <c r="Q46" i="26" s="1"/>
  <c r="O20" i="26"/>
  <c r="Q20" i="26" s="1"/>
  <c r="Q222" i="26"/>
  <c r="O163" i="26"/>
  <c r="Q163" i="26" s="1"/>
  <c r="O150" i="26"/>
  <c r="Q150" i="26" s="1"/>
  <c r="O130" i="26"/>
  <c r="Q130" i="26" s="1"/>
  <c r="O109" i="26"/>
  <c r="Q109" i="26" s="1"/>
  <c r="O101" i="26"/>
  <c r="Q101" i="26" s="1"/>
  <c r="O72" i="26"/>
  <c r="Q72" i="26" s="1"/>
  <c r="O88" i="26"/>
  <c r="Q88" i="26" s="1"/>
  <c r="O28" i="26"/>
  <c r="Q28" i="26" s="1"/>
  <c r="O14" i="26"/>
  <c r="Q14" i="26" s="1"/>
  <c r="Q219" i="26"/>
  <c r="O164" i="26"/>
  <c r="Q164" i="26" s="1"/>
  <c r="O118" i="26"/>
  <c r="Q118" i="26" s="1"/>
  <c r="O91" i="26"/>
  <c r="Q91" i="26" s="1"/>
  <c r="O57" i="26"/>
  <c r="Q57" i="26" s="1"/>
  <c r="O15" i="26"/>
  <c r="Q15" i="26" s="1"/>
  <c r="O199" i="26"/>
  <c r="Q199" i="26" s="1"/>
  <c r="O154" i="26"/>
  <c r="Q154" i="26" s="1"/>
  <c r="O127" i="26"/>
  <c r="Q127" i="26" s="1"/>
  <c r="O66" i="26"/>
  <c r="Q66" i="26" s="1"/>
  <c r="O50" i="26"/>
  <c r="Q50" i="26" s="1"/>
  <c r="Q221" i="26"/>
  <c r="O171" i="26"/>
  <c r="Q171" i="26" s="1"/>
  <c r="O159" i="26"/>
  <c r="Q159" i="26" s="1"/>
  <c r="O134" i="26"/>
  <c r="Q134" i="26" s="1"/>
  <c r="O108" i="26"/>
  <c r="Q108" i="26" s="1"/>
  <c r="O100" i="26"/>
  <c r="Q100" i="26" s="1"/>
  <c r="O71" i="26"/>
  <c r="Q71" i="26" s="1"/>
  <c r="O87" i="26"/>
  <c r="Q87" i="26" s="1"/>
  <c r="O31" i="26"/>
  <c r="Q31" i="26" s="1"/>
  <c r="O17" i="26"/>
  <c r="Q17" i="26" s="1"/>
  <c r="O201" i="26"/>
  <c r="Q201" i="26" s="1"/>
  <c r="O168" i="26"/>
  <c r="Q168" i="26" s="1"/>
  <c r="O122" i="26"/>
  <c r="Q122" i="26" s="1"/>
  <c r="O61" i="26"/>
  <c r="Q61" i="26" s="1"/>
  <c r="O45" i="26"/>
  <c r="Q45" i="26" s="1"/>
  <c r="O19" i="26"/>
  <c r="Q19" i="26" s="1"/>
  <c r="O158" i="26"/>
  <c r="Q158" i="26" s="1"/>
  <c r="O107" i="26"/>
  <c r="Q107" i="26" s="1"/>
  <c r="O70" i="26"/>
  <c r="Q70" i="26" s="1"/>
  <c r="O42" i="26"/>
  <c r="Q42" i="26" s="1"/>
  <c r="Q210" i="26"/>
  <c r="O200" i="26"/>
  <c r="Q200" i="26" s="1"/>
  <c r="O183" i="26"/>
  <c r="Q183" i="26" s="1"/>
  <c r="O167" i="26"/>
  <c r="Q167" i="26" s="1"/>
  <c r="O141" i="26"/>
  <c r="Q141" i="26" s="1"/>
  <c r="O121" i="26"/>
  <c r="Q121" i="26" s="1"/>
  <c r="O113" i="26"/>
  <c r="Q113" i="26" s="1"/>
  <c r="O60" i="26"/>
  <c r="Q60" i="26" s="1"/>
  <c r="O76" i="26"/>
  <c r="Q76" i="26" s="1"/>
  <c r="O44" i="26"/>
  <c r="Q44" i="26" s="1"/>
  <c r="O32" i="26"/>
  <c r="Q32" i="26" s="1"/>
  <c r="O18" i="26"/>
  <c r="Q18" i="26" s="1"/>
  <c r="O205" i="26"/>
  <c r="Q205" i="26" s="1"/>
  <c r="O153" i="26"/>
  <c r="Q153" i="26" s="1"/>
  <c r="O126" i="26"/>
  <c r="Q126" i="26" s="1"/>
  <c r="O65" i="26"/>
  <c r="Q65" i="26" s="1"/>
  <c r="O49" i="26"/>
  <c r="Q49" i="26" s="1"/>
  <c r="O23" i="26"/>
  <c r="Q23" i="26" s="1"/>
  <c r="O181" i="26"/>
  <c r="Q181" i="26" s="1"/>
  <c r="O139" i="26"/>
  <c r="Q139" i="26" s="1"/>
  <c r="O111" i="26"/>
  <c r="Q111" i="26" s="1"/>
  <c r="O74" i="26"/>
  <c r="Q74" i="26" s="1"/>
  <c r="O30" i="26"/>
  <c r="Q30" i="26" s="1"/>
  <c r="K12" i="22"/>
  <c r="K22" i="22" s="1"/>
  <c r="J18" i="22"/>
  <c r="J19" i="22"/>
  <c r="J12" i="22"/>
  <c r="J20" i="22"/>
  <c r="J13" i="22"/>
  <c r="J14" i="22"/>
  <c r="I22" i="22"/>
  <c r="K4" i="22" s="1"/>
  <c r="J15" i="22"/>
  <c r="J21" i="22"/>
  <c r="J22" i="22" s="1"/>
  <c r="J16" i="22"/>
  <c r="J17" i="22"/>
  <c r="K10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91" i="24"/>
  <c r="K92" i="24"/>
  <c r="K93" i="24"/>
  <c r="K94" i="24"/>
  <c r="K95" i="24"/>
  <c r="K96" i="24"/>
  <c r="K97" i="24"/>
  <c r="K98" i="24"/>
  <c r="K99" i="24"/>
  <c r="K100" i="24"/>
  <c r="K101" i="24"/>
  <c r="K104" i="24"/>
  <c r="K105" i="24"/>
  <c r="K106" i="24"/>
  <c r="K107" i="24"/>
  <c r="K108" i="24"/>
  <c r="K109" i="24"/>
  <c r="K110" i="24"/>
  <c r="K111" i="24"/>
  <c r="K112" i="24"/>
  <c r="K113" i="24"/>
  <c r="K114" i="24"/>
  <c r="K117" i="24"/>
  <c r="K118" i="24"/>
  <c r="K119" i="24"/>
  <c r="K120" i="24"/>
  <c r="K121" i="24"/>
  <c r="K122" i="24"/>
  <c r="K123" i="24"/>
  <c r="K124" i="24"/>
  <c r="K125" i="24"/>
  <c r="K126" i="24"/>
  <c r="K127" i="24"/>
  <c r="K130" i="24"/>
  <c r="K131" i="24"/>
  <c r="K132" i="24"/>
  <c r="K133" i="24"/>
  <c r="K134" i="24"/>
  <c r="K137" i="24"/>
  <c r="K138" i="24"/>
  <c r="K139" i="24"/>
  <c r="K140" i="24"/>
  <c r="K141" i="24"/>
  <c r="K142" i="24"/>
  <c r="K143" i="24"/>
  <c r="K144" i="24"/>
  <c r="K145" i="24"/>
  <c r="K146" i="24"/>
  <c r="K147" i="24"/>
  <c r="K150" i="24"/>
  <c r="K151" i="24"/>
  <c r="K152" i="24"/>
  <c r="K153" i="24"/>
  <c r="K154" i="24"/>
  <c r="K155" i="24"/>
  <c r="K156" i="24"/>
  <c r="K157" i="24"/>
  <c r="K158" i="24"/>
  <c r="K159" i="24"/>
  <c r="K162" i="24"/>
  <c r="K163" i="24"/>
  <c r="K164" i="24"/>
  <c r="K165" i="24"/>
  <c r="K166" i="24"/>
  <c r="K167" i="24"/>
  <c r="K168" i="24"/>
  <c r="K171" i="24"/>
  <c r="K172" i="24"/>
  <c r="K173" i="24"/>
  <c r="K174" i="24"/>
  <c r="K175" i="24"/>
  <c r="K176" i="24"/>
  <c r="K177" i="24"/>
  <c r="K180" i="24"/>
  <c r="K181" i="24"/>
  <c r="K182" i="24"/>
  <c r="K183" i="24"/>
  <c r="K184" i="24"/>
  <c r="K185" i="24"/>
  <c r="K186" i="24"/>
  <c r="K189" i="24"/>
  <c r="K190" i="24"/>
  <c r="K191" i="24"/>
  <c r="K193" i="24"/>
  <c r="K194" i="24"/>
  <c r="K195" i="24"/>
  <c r="K196" i="24"/>
  <c r="K199" i="24"/>
  <c r="K200" i="24"/>
  <c r="K201" i="24"/>
  <c r="K202" i="24"/>
  <c r="K203" i="24"/>
  <c r="K204" i="24"/>
  <c r="K205" i="24"/>
  <c r="K208" i="24"/>
  <c r="K209" i="24"/>
  <c r="K210" i="24"/>
  <c r="K211" i="24"/>
  <c r="K212" i="24"/>
  <c r="K213" i="24"/>
  <c r="K214" i="24"/>
  <c r="K215" i="24"/>
  <c r="K216" i="24"/>
  <c r="K217" i="24"/>
  <c r="K218" i="24"/>
  <c r="K219" i="24"/>
  <c r="K220" i="24"/>
  <c r="K221" i="24"/>
  <c r="K222" i="24"/>
  <c r="K223" i="24"/>
  <c r="K9" i="24"/>
  <c r="A207" i="24"/>
  <c r="B205" i="24"/>
  <c r="B204" i="24"/>
  <c r="B203" i="24"/>
  <c r="B202" i="24"/>
  <c r="B201" i="24"/>
  <c r="B200" i="24"/>
  <c r="B199" i="24"/>
  <c r="A198" i="24"/>
  <c r="B189" i="24"/>
  <c r="A188" i="24"/>
  <c r="B186" i="24"/>
  <c r="B185" i="24"/>
  <c r="B184" i="24"/>
  <c r="B183" i="24"/>
  <c r="B182" i="24"/>
  <c r="B181" i="24"/>
  <c r="B180" i="24"/>
  <c r="A179" i="24"/>
  <c r="B177" i="24"/>
  <c r="B176" i="24"/>
  <c r="B175" i="24"/>
  <c r="B174" i="24"/>
  <c r="B173" i="24"/>
  <c r="B172" i="24"/>
  <c r="B171" i="24"/>
  <c r="A170" i="24"/>
  <c r="B168" i="24"/>
  <c r="B167" i="24"/>
  <c r="B166" i="24"/>
  <c r="B165" i="24"/>
  <c r="B164" i="24"/>
  <c r="B163" i="24"/>
  <c r="B162" i="24"/>
  <c r="A161" i="24"/>
  <c r="B159" i="24"/>
  <c r="B158" i="24"/>
  <c r="B157" i="24"/>
  <c r="B156" i="24"/>
  <c r="B155" i="24"/>
  <c r="B154" i="24"/>
  <c r="B153" i="24"/>
  <c r="B152" i="24"/>
  <c r="B151" i="24"/>
  <c r="B150" i="24"/>
  <c r="A149" i="24"/>
  <c r="B147" i="24"/>
  <c r="B146" i="24"/>
  <c r="B145" i="24"/>
  <c r="B144" i="24"/>
  <c r="B143" i="24"/>
  <c r="B142" i="24"/>
  <c r="B141" i="24"/>
  <c r="B140" i="24"/>
  <c r="B139" i="24"/>
  <c r="B138" i="24"/>
  <c r="B137" i="24"/>
  <c r="A136" i="24"/>
  <c r="B134" i="24"/>
  <c r="B133" i="24"/>
  <c r="B132" i="24"/>
  <c r="B131" i="24"/>
  <c r="B130" i="24"/>
  <c r="A129" i="24"/>
  <c r="B127" i="24"/>
  <c r="B126" i="24"/>
  <c r="B125" i="24"/>
  <c r="B124" i="24"/>
  <c r="B123" i="24"/>
  <c r="B122" i="24"/>
  <c r="B121" i="24"/>
  <c r="B120" i="24"/>
  <c r="B119" i="24"/>
  <c r="A116" i="24"/>
  <c r="B114" i="24"/>
  <c r="B113" i="24"/>
  <c r="B112" i="24"/>
  <c r="B111" i="24"/>
  <c r="B110" i="24"/>
  <c r="B109" i="24"/>
  <c r="B108" i="24"/>
  <c r="B107" i="24"/>
  <c r="B106" i="24"/>
  <c r="B105" i="24"/>
  <c r="B104" i="24"/>
  <c r="A103" i="24"/>
  <c r="B101" i="24"/>
  <c r="B100" i="24"/>
  <c r="B99" i="24"/>
  <c r="B98" i="24"/>
  <c r="B97" i="24"/>
  <c r="B96" i="24"/>
  <c r="B95" i="24"/>
  <c r="B94" i="24"/>
  <c r="B93" i="24"/>
  <c r="B92" i="24"/>
  <c r="B91" i="24"/>
  <c r="A90" i="24"/>
  <c r="B88" i="24"/>
  <c r="B87" i="24"/>
  <c r="B86" i="24"/>
  <c r="B85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B57" i="24"/>
  <c r="A56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A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A25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A8" i="24"/>
  <c r="A223" i="26"/>
  <c r="A222" i="26"/>
  <c r="A221" i="26"/>
  <c r="A220" i="26"/>
  <c r="A219" i="26"/>
  <c r="A218" i="26"/>
  <c r="A217" i="26"/>
  <c r="A216" i="26"/>
  <c r="A215" i="26"/>
  <c r="A214" i="26"/>
  <c r="A213" i="26"/>
  <c r="A212" i="26"/>
  <c r="A211" i="26"/>
  <c r="A210" i="26"/>
  <c r="A208" i="26"/>
  <c r="A207" i="26"/>
  <c r="A205" i="26"/>
  <c r="A204" i="26"/>
  <c r="A203" i="26"/>
  <c r="A202" i="26"/>
  <c r="A201" i="26"/>
  <c r="A200" i="26"/>
  <c r="A199" i="26"/>
  <c r="A198" i="26"/>
  <c r="A189" i="26"/>
  <c r="A188" i="26"/>
  <c r="A186" i="26"/>
  <c r="A185" i="26"/>
  <c r="A184" i="26"/>
  <c r="A183" i="26"/>
  <c r="A182" i="26"/>
  <c r="A181" i="26"/>
  <c r="A180" i="26"/>
  <c r="A179" i="26"/>
  <c r="A177" i="26"/>
  <c r="A176" i="26"/>
  <c r="A175" i="26"/>
  <c r="A174" i="26"/>
  <c r="A173" i="26"/>
  <c r="A172" i="26"/>
  <c r="A171" i="26"/>
  <c r="A170" i="26"/>
  <c r="A168" i="26"/>
  <c r="A167" i="26"/>
  <c r="A166" i="26"/>
  <c r="A165" i="26"/>
  <c r="A164" i="26"/>
  <c r="A163" i="26"/>
  <c r="A162" i="26"/>
  <c r="A161" i="26"/>
  <c r="A159" i="26"/>
  <c r="A158" i="26"/>
  <c r="A157" i="26"/>
  <c r="A156" i="26"/>
  <c r="A155" i="26"/>
  <c r="A154" i="26"/>
  <c r="A153" i="26"/>
  <c r="A152" i="26"/>
  <c r="A151" i="26"/>
  <c r="A150" i="26"/>
  <c r="A149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4" i="26"/>
  <c r="A133" i="26"/>
  <c r="A132" i="26"/>
  <c r="A131" i="26"/>
  <c r="A130" i="26"/>
  <c r="A129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5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K9" i="26" l="1"/>
  <c r="K10" i="26"/>
  <c r="C226" i="22"/>
  <c r="K2" i="22" s="1"/>
  <c r="D209" i="22"/>
  <c r="D200" i="22"/>
  <c r="D190" i="22"/>
  <c r="D181" i="22"/>
  <c r="D172" i="22"/>
  <c r="D163" i="22"/>
  <c r="D151" i="22"/>
  <c r="D138" i="22"/>
  <c r="D131" i="22"/>
  <c r="D118" i="22"/>
  <c r="D105" i="22"/>
  <c r="D92" i="22"/>
  <c r="D58" i="22"/>
  <c r="D27" i="22"/>
  <c r="D10" i="22"/>
  <c r="O10" i="26" l="1"/>
  <c r="Q10" i="26" s="1"/>
  <c r="O9" i="26"/>
  <c r="Q9" i="26" s="1"/>
  <c r="K225" i="26"/>
  <c r="O225" i="26" l="1"/>
</calcChain>
</file>

<file path=xl/sharedStrings.xml><?xml version="1.0" encoding="utf-8"?>
<sst xmlns="http://schemas.openxmlformats.org/spreadsheetml/2006/main" count="1198" uniqueCount="241">
  <si>
    <t xml:space="preserve"> Savings Made</t>
  </si>
  <si>
    <t>Review Complete Date</t>
  </si>
  <si>
    <t xml:space="preserve">April 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</si>
  <si>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</si>
  <si>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</si>
  <si>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</si>
  <si>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</si>
  <si>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</si>
  <si>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</si>
  <si>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</si>
  <si>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</si>
  <si>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</si>
  <si>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</si>
  <si>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</si>
  <si>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Total annual savings for topic</t>
  </si>
  <si>
    <t>Additional Comments</t>
  </si>
  <si>
    <t>Number of patients in review to date</t>
  </si>
  <si>
    <t>Number of patients actually switched to date</t>
  </si>
  <si>
    <t xml:space="preserve">Date switches completed </t>
  </si>
  <si>
    <t>Savings by BNF Chapter</t>
  </si>
  <si>
    <t>1 - Gastro-intestinal System</t>
  </si>
  <si>
    <t xml:space="preserve"> 2 - Cardiovascular System</t>
  </si>
  <si>
    <t>3 - Respiratory System</t>
  </si>
  <si>
    <t xml:space="preserve"> 4 - Central Nervous System</t>
  </si>
  <si>
    <t>5 - Infections</t>
  </si>
  <si>
    <t xml:space="preserve"> 6 - Endocrine System</t>
  </si>
  <si>
    <t>7 - Obs, Gynae and Urinary Tract Disorders</t>
  </si>
  <si>
    <t>8 - Malignant Disease and Immunosuppression</t>
  </si>
  <si>
    <t>9 - Nutrition &amp; Blood</t>
  </si>
  <si>
    <t>10 - Muscoskeletal and Joint Disease</t>
  </si>
  <si>
    <t>11 - Eye</t>
  </si>
  <si>
    <t>12 - Ear, Nose and Oropharynx</t>
  </si>
  <si>
    <t>13 - Skin</t>
  </si>
  <si>
    <t>14 - Immunological products and Vaccines</t>
  </si>
  <si>
    <t>15 - Anaesthesia</t>
  </si>
  <si>
    <t>16 - Non- Chapter Specific Topics &amp; Miscellaineous Work</t>
  </si>
  <si>
    <t>DO NOT ENTER INFORMATION INTO THE LIGHT BLUE BOXES - THESE CONTAIN FORMULAS</t>
  </si>
  <si>
    <t>Topic</t>
  </si>
  <si>
    <t>Breakdown</t>
  </si>
  <si>
    <t>Total for Chapter</t>
  </si>
  <si>
    <t>Month</t>
  </si>
  <si>
    <t>Cumulative total</t>
  </si>
  <si>
    <t>In-year savings per month</t>
  </si>
  <si>
    <t>Cumulative in-year savings</t>
  </si>
  <si>
    <t>Quick View:</t>
  </si>
  <si>
    <t>Total annualised savings across the CCG</t>
  </si>
  <si>
    <t>Total April savings for topic</t>
  </si>
  <si>
    <t>Total May savings for topic</t>
  </si>
  <si>
    <t>Total June savings for topic</t>
  </si>
  <si>
    <t>Total July savings for topic</t>
  </si>
  <si>
    <t>Total August savings for topic</t>
  </si>
  <si>
    <t>Total Sept savings for topic</t>
  </si>
  <si>
    <t>Total Oct savings for topic</t>
  </si>
  <si>
    <t>Total Nov savings for topic</t>
  </si>
  <si>
    <t>Total Dec savings for topic</t>
  </si>
  <si>
    <t>Total Jan savings for topic</t>
  </si>
  <si>
    <t>Total Feb savings for topic</t>
  </si>
  <si>
    <t>Total March savings for topic</t>
  </si>
  <si>
    <t>Annualised Savings by Topic per Month</t>
  </si>
  <si>
    <t>Percentage of all reviewed patients switched</t>
  </si>
  <si>
    <t>Percentage switch rate of all patients reviewed across CCG</t>
  </si>
  <si>
    <t>Cumulative annualised total per topic</t>
  </si>
  <si>
    <t>Total annualised per month for CCG</t>
  </si>
  <si>
    <t>Total number of patients reviewed in CCG</t>
  </si>
  <si>
    <t>Total number of patients switched in CCG</t>
  </si>
  <si>
    <t>Total time spent on topic in CCG (Hours)</t>
  </si>
  <si>
    <t>Total time spent on topic (hours)</t>
  </si>
  <si>
    <t>No of patients identified to switch to date</t>
  </si>
  <si>
    <t>Total Annualised savings for Topic</t>
  </si>
  <si>
    <t>Date GP review complete/ engaged</t>
  </si>
  <si>
    <t>N/A</t>
  </si>
  <si>
    <t>Totals</t>
  </si>
  <si>
    <t>Debbie</t>
  </si>
  <si>
    <t>Janet</t>
  </si>
  <si>
    <t>Average Cost per switch</t>
  </si>
  <si>
    <t>Overall Cost</t>
  </si>
  <si>
    <t>Average times</t>
  </si>
  <si>
    <t>Gill</t>
  </si>
  <si>
    <t>Average Switch Time</t>
  </si>
  <si>
    <t>Practice manager</t>
  </si>
  <si>
    <t>Prescribing Lead</t>
  </si>
  <si>
    <t>Pst member</t>
  </si>
  <si>
    <t>Practice</t>
  </si>
  <si>
    <t>Movicol Lemon and Lime (NP) to Laxido</t>
  </si>
  <si>
    <t>Total</t>
  </si>
  <si>
    <t>Total Saving</t>
  </si>
  <si>
    <t>Rosuvastatin to Atorvastatin</t>
  </si>
  <si>
    <t>Temazepam</t>
  </si>
  <si>
    <t>Practice Name</t>
  </si>
  <si>
    <t>April</t>
  </si>
  <si>
    <t>Total Number of Practices  visited</t>
  </si>
  <si>
    <t>Number of Switches</t>
  </si>
  <si>
    <t>Specials</t>
  </si>
  <si>
    <t>Total per month for practice</t>
  </si>
  <si>
    <t xml:space="preserve">Total Annualised Savings for Practice this Year </t>
  </si>
  <si>
    <t xml:space="preserve">Totals in year per month for practice </t>
  </si>
  <si>
    <t xml:space="preserve">Total In Year Savings for Practice this Year </t>
  </si>
  <si>
    <t>Total MMT switch saving made per month</t>
  </si>
  <si>
    <t>Total Overall Annualised Savings</t>
  </si>
  <si>
    <t xml:space="preserve">Total Annualised Switch savings made: </t>
  </si>
  <si>
    <t xml:space="preserve">Total In-year Switch savings made to date: </t>
  </si>
  <si>
    <t>Predicted Saving at start of year</t>
  </si>
  <si>
    <t>Practice Population</t>
  </si>
  <si>
    <t>Time to deliver remainder at achieved switch rate (hrs)</t>
  </si>
  <si>
    <t>Saving Remaining at agreed % success rate</t>
  </si>
  <si>
    <t xml:space="preserve">CCG Savings Totals </t>
  </si>
  <si>
    <t>CCG Monthly Practice Visit Record</t>
  </si>
  <si>
    <t>CCG Monthly Breakdown of Topics</t>
  </si>
  <si>
    <t>CCG Topic Details</t>
  </si>
  <si>
    <t>Existing DPP-4 inhibitor to Alogliptin</t>
  </si>
  <si>
    <t>Insulin Glargine to Biosimilar</t>
  </si>
  <si>
    <t>Seretide 250 Evohaler to Seretide 500 Accuhaler</t>
  </si>
  <si>
    <t>Seretide 125/250 Evohaler to Fostair/Flutiform inhaler</t>
  </si>
  <si>
    <t>Seretide 125/250 Evohaler to Sirdupla 125/250 MDI</t>
  </si>
  <si>
    <t>ISMN 60mg MR generic to Low Cost Brand</t>
  </si>
  <si>
    <t>Review of Omega-3 fatty acids (Omacor)</t>
  </si>
  <si>
    <t>Review Ticagrelor/Prasugrel duration of treatment</t>
  </si>
  <si>
    <t>Oxycodone MR tablets to Longtec</t>
  </si>
  <si>
    <t>Oxycodone capsules to Shortec</t>
  </si>
  <si>
    <t>Fentanyl patches to Low Cost Brand</t>
  </si>
  <si>
    <t>Review of Vitamin B Co Strong</t>
  </si>
  <si>
    <t>Review of infant formula feeds</t>
  </si>
  <si>
    <t>Review of Gluten Free Foods</t>
  </si>
  <si>
    <t>Review of Stoma Appliances</t>
  </si>
  <si>
    <t>Review of Woundcare formularies</t>
  </si>
  <si>
    <t>Decommissioning of Dental Products</t>
  </si>
  <si>
    <t>Review of Travel Vaccine prescribing</t>
  </si>
  <si>
    <t>Asacol 400/800mg MR to Octasa 400/800mg MR</t>
  </si>
  <si>
    <t>Movicol Sachets to Laxido Sachets (inc. Paediatric)</t>
  </si>
  <si>
    <t>Doxazosin MR to Doxazosin plain tablets</t>
  </si>
  <si>
    <t>Olmesaratan to Losartan/Candesartan</t>
  </si>
  <si>
    <t>Atorvastatin 30/60mg dose optimisation</t>
  </si>
  <si>
    <t>Perindopril Arginine to Perindopril Erbumine</t>
  </si>
  <si>
    <t>Review of Ezetimibe prescribing</t>
  </si>
  <si>
    <t>Antihistamines</t>
  </si>
  <si>
    <t>Symbicort Turbohalers to Duoresp Spiromax</t>
  </si>
  <si>
    <t>Temazepam to Zopiclone</t>
  </si>
  <si>
    <t>Olanzapine orodisp/lyophilisates to Plain tablets</t>
  </si>
  <si>
    <t>Quetiapine XL (OD) to Half Strength Plain (BD)</t>
  </si>
  <si>
    <t>Quetiapine XL to branded Zaluron/Biquelle XL</t>
  </si>
  <si>
    <t>Risperidone orodisp / Risperdal Quicklet to Plain tablets</t>
  </si>
  <si>
    <t>Venlafaxine MR capsules to Venlafaxine MR tablets</t>
  </si>
  <si>
    <t>Venlafaxine MR to Venlafaxine Plain (BD)</t>
  </si>
  <si>
    <t>Galantamine MR to Low Cost Brand (Gatalin XL)</t>
  </si>
  <si>
    <t>Fentanyl immediate release to Morphine oral solution</t>
  </si>
  <si>
    <t>Morphine MR tablets to Low Cost Brand (Zomorph)</t>
  </si>
  <si>
    <t>Oxycodone/Naloxone (Targinact) to Morphine MR + Senna</t>
  </si>
  <si>
    <t>Tramadol MR to Low Cost Brand (Marol)</t>
  </si>
  <si>
    <t>Tramadol MR to Tramadol plain</t>
  </si>
  <si>
    <t>Tramadol/Paracetamol (Tramacet) to Co-Codamol</t>
  </si>
  <si>
    <t>Almo/Ele/Frova/Rizatriptan to Suma/Zolm/Naratriptan</t>
  </si>
  <si>
    <t>Rizatriptan 10mg lyophilisates to 10mg orodispersible tablets</t>
  </si>
  <si>
    <t>Pregabalin TDS to BD &amp; Dose Optimisation</t>
  </si>
  <si>
    <t>Pregabalin (Lyrica) to Low Cost Brand (Anxiety only)</t>
  </si>
  <si>
    <t>Topiramate Capsules/Sprinkles to Tablets</t>
  </si>
  <si>
    <t>Azithromycin 250mg capsules to tablets</t>
  </si>
  <si>
    <t>Erythromycin 250mg EC caps (inc. Stearate) to 250mg EC tabs</t>
  </si>
  <si>
    <t>Dutasteride 500mcg to Finasteride 5mg</t>
  </si>
  <si>
    <t>Tamsulosin 400mcg MR tablets to MR capsules</t>
  </si>
  <si>
    <t>Alfuzosin 10mg MR to Tamsulosin 400mcg MR caps</t>
  </si>
  <si>
    <t>Trospium to Tolterodine tablets (BD)</t>
  </si>
  <si>
    <t>Solifenacin to Tolterodine tablets (BD)</t>
  </si>
  <si>
    <t>Vardenafil/Tadalafil/Avanafil to Sildenafil</t>
  </si>
  <si>
    <t>Contraceptives to Low Cost Brand</t>
  </si>
  <si>
    <t>Rubefacients - Stop or change to topical NSAID (Fenbid 5% gel)</t>
  </si>
  <si>
    <t>Ibuprofen 5/10% gel to Fenbid 5/10% gel</t>
  </si>
  <si>
    <t>Naproxen 250/500mg EC tablets to Naproxen plain tablets</t>
  </si>
  <si>
    <t>Review Ocuvite / Preservison tablets</t>
  </si>
  <si>
    <t>Review of Colief prescribing</t>
  </si>
  <si>
    <t>Calcium and Ergocalciferol 400u to Adcal D3</t>
  </si>
  <si>
    <t>Blood glucose test strips to CCG choice</t>
  </si>
  <si>
    <t>Lancets to Low Cost Brand (Omnican/GlucoRx)</t>
  </si>
  <si>
    <t>Needles to Low Cost Brand (Omnican/Trueplus/BD Micro-Fine)</t>
  </si>
  <si>
    <t>Lidocaine patches to Gabapentin capsules</t>
  </si>
  <si>
    <t>Lidocaine patches to Capsaicin cream</t>
  </si>
  <si>
    <t>Review Eflornithine cream</t>
  </si>
  <si>
    <t>Review of Multivitamins</t>
  </si>
  <si>
    <t>Review of Oral Nutritional Supplements</t>
  </si>
  <si>
    <t>Review of Incontinence Appliances</t>
  </si>
  <si>
    <t>Review of Probiotics</t>
  </si>
  <si>
    <t>Review Anti-fungal paint</t>
  </si>
  <si>
    <t>Review/Stop Co-proxamol</t>
  </si>
  <si>
    <t>CCG Population reviewed</t>
  </si>
  <si>
    <t>Beech Grove Medical Practice</t>
  </si>
  <si>
    <t>Beech Tree Surgery</t>
  </si>
  <si>
    <t>Dalton Terrace Surgery</t>
  </si>
  <si>
    <t>East Parade Medical Practice</t>
  </si>
  <si>
    <t>Elvington Medical Practice</t>
  </si>
  <si>
    <t>Escrick Surgery</t>
  </si>
  <si>
    <t>Front Street Surgery</t>
  </si>
  <si>
    <t>Haxby Group</t>
  </si>
  <si>
    <t>Helmsley Medical Centre</t>
  </si>
  <si>
    <t>Jorvik Gillygate Practice</t>
  </si>
  <si>
    <t>Kirbymoorside Surgery</t>
  </si>
  <si>
    <t>Millfield Surgery</t>
  </si>
  <si>
    <t>My Health Group</t>
  </si>
  <si>
    <t>Old School Medical Practice</t>
  </si>
  <si>
    <t>Pickering Medical Practice</t>
  </si>
  <si>
    <t>Pocklington Group Practice</t>
  </si>
  <si>
    <t>Posterngate Surgery</t>
  </si>
  <si>
    <t>Priory Medical Group</t>
  </si>
  <si>
    <t>Scott Road Medical Centre</t>
  </si>
  <si>
    <t>Sherburn Group Practice</t>
  </si>
  <si>
    <t>South Milford Surgery</t>
  </si>
  <si>
    <t>Stillington Surgery</t>
  </si>
  <si>
    <t xml:space="preserve">Tadcaster Medical Centre </t>
  </si>
  <si>
    <t>Terrington Surgery</t>
  </si>
  <si>
    <t>Tollerton Surgery</t>
  </si>
  <si>
    <t>Unity Health</t>
  </si>
  <si>
    <t>York Medical Group</t>
  </si>
  <si>
    <t>April 2016- March 2017</t>
  </si>
  <si>
    <t>Total Year Switch Target 2016-2017</t>
  </si>
  <si>
    <t>Roll through for 2017-2018</t>
  </si>
  <si>
    <t>Brands to generic equivalent</t>
  </si>
  <si>
    <t>Unspecified drugs</t>
  </si>
  <si>
    <t>April 2016- June 2016</t>
  </si>
  <si>
    <t>Clifton Medical Centre (Use YMG)</t>
  </si>
  <si>
    <t>Petergate Surgery (Use YMG)</t>
  </si>
  <si>
    <t>Joanna</t>
  </si>
  <si>
    <t>dicycloverine</t>
  </si>
  <si>
    <t>aripiprazole dose optimisation</t>
  </si>
  <si>
    <t>liothyronine - review and consider discontinuing</t>
  </si>
  <si>
    <t>Calcium and vitamin D3</t>
  </si>
  <si>
    <t>vitamin D by brand</t>
  </si>
  <si>
    <t>PH Vaccines</t>
  </si>
  <si>
    <t>Parkinson's disease drugs - Sistravi</t>
  </si>
  <si>
    <t>Esomeprazole Tabs to Caps</t>
  </si>
  <si>
    <t>Other</t>
  </si>
  <si>
    <t>Review of Red Drugs</t>
  </si>
  <si>
    <t xml:space="preserve">                                                                                    </t>
  </si>
  <si>
    <t>Spiriva Handihaler to Incruse Elipta</t>
  </si>
  <si>
    <t>DO NOT ENTER INFORMATION INTO THE LIGHT BLUE BOXES - THESE CONTAIN FORMULAS. PLEASE FOLLOW CONSULTATION PROCESS TO HAVE TOPICS ADDED</t>
  </si>
  <si>
    <t>Chlorthalidone</t>
  </si>
  <si>
    <t>Parkinson's disease drugs - Ropinirole MR to branded generic</t>
  </si>
  <si>
    <t>Buprenorphine patch to branded generic</t>
  </si>
  <si>
    <t>ISMN MR 25mg, 40mg, 50mg tabs to caps</t>
  </si>
  <si>
    <t>30min</t>
  </si>
  <si>
    <t>1hr</t>
  </si>
  <si>
    <t>?</t>
  </si>
  <si>
    <t>Number</t>
  </si>
  <si>
    <t>Tolterodine MR to Tolterodine tablets (BD)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</si>
</sst>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_(&quot;£&quot;* #,##0.00_);_(&quot;£&quot;* \(#,##0.00\);_(&quot;£&quot;* &quot;-&quot;??_);_(@_)"/>
    <numFmt numFmtId="165" formatCode="_-[$£-809]* #,##0.00_-;\-[$£-809]* #,##0.00_-;_-[$£-809]* &quot;-&quot;??_-;_-@_-"/>
    <numFmt numFmtId="166" formatCode="_-[$£-809]* #,##0_-;\-[$£-809]* #,##0_-;_-[$£-809]* &quot;-&quot;??_-;_-@_-"/>
    <numFmt numFmtId="167" formatCode="0.0"/>
    <numFmt numFmtId="168" formatCode="#,##0.00_ ;[Red]\-#,##0.00\ "/>
    <numFmt numFmtId="169" formatCode="&quot;£&quot;#,##0.00"/>
    <numFmt numFmtId="170" formatCode="&quot;£&quot;#,##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30">
    <xf numFmtId="0" fontId="0" fillId="0" borderId="0" xfId="0"/>
    <xf numFmtId="0" fontId="0" fillId="0" borderId="0" xfId="0" applyBorder="1"/>
    <xf numFmtId="0" fontId="6" fillId="3" borderId="6" xfId="0" applyFont="1" applyFill="1" applyBorder="1"/>
    <xf numFmtId="0" fontId="6" fillId="2" borderId="5" xfId="0" applyFont="1" applyFill="1" applyBorder="1" applyAlignment="1">
      <alignment horizontal="center" wrapText="1"/>
    </xf>
    <xf numFmtId="0" fontId="6" fillId="2" borderId="8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 wrapText="1"/>
    </xf>
    <xf numFmtId="0" fontId="7" fillId="0" borderId="0" xfId="0" applyFont="1" applyBorder="1"/>
    <xf numFmtId="0" fontId="8" fillId="0" borderId="0" xfId="0" applyFont="1" applyBorder="1"/>
    <xf numFmtId="0" fontId="8" fillId="3" borderId="11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vertical="center"/>
    </xf>
    <xf numFmtId="0" fontId="8" fillId="3" borderId="0" xfId="0" applyFont="1" applyFill="1" applyBorder="1"/>
    <xf numFmtId="0" fontId="3" fillId="2" borderId="0" xfId="0" applyFont="1" applyFill="1" applyAlignment="1">
      <alignment horizontal="left"/>
    </xf>
    <xf numFmtId="0" fontId="0" fillId="3" borderId="0" xfId="0" applyFill="1"/>
    <xf numFmtId="0" fontId="0" fillId="6" borderId="0" xfId="0" applyFill="1"/>
    <xf numFmtId="0" fontId="12" fillId="3" borderId="0" xfId="0" applyFont="1" applyFill="1" applyBorder="1"/>
    <xf numFmtId="0" fontId="12" fillId="3" borderId="0" xfId="0" applyFont="1" applyFill="1"/>
    <xf numFmtId="0" fontId="0" fillId="3" borderId="0" xfId="0" applyFill="1" applyBorder="1"/>
    <xf numFmtId="0" fontId="0" fillId="3" borderId="1" xfId="0" applyFill="1" applyBorder="1"/>
    <xf numFmtId="0" fontId="8" fillId="3" borderId="5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left" vertical="center"/>
    </xf>
    <xf numFmtId="0" fontId="7" fillId="3" borderId="0" xfId="0" applyFont="1" applyFill="1" applyBorder="1"/>
    <xf numFmtId="1" fontId="8" fillId="3" borderId="11" xfId="0" applyNumberFormat="1" applyFont="1" applyFill="1" applyBorder="1" applyAlignment="1">
      <alignment horizontal="center" vertical="center" wrapText="1"/>
    </xf>
    <xf numFmtId="14" fontId="8" fillId="3" borderId="11" xfId="0" applyNumberFormat="1" applyFont="1" applyFill="1" applyBorder="1" applyAlignment="1">
      <alignment horizontal="center" vertical="center" wrapText="1"/>
    </xf>
    <xf numFmtId="165" fontId="8" fillId="3" borderId="5" xfId="1" applyNumberFormat="1" applyFont="1" applyFill="1" applyBorder="1" applyAlignment="1">
      <alignment horizontal="center" vertical="center" wrapText="1"/>
    </xf>
    <xf numFmtId="165" fontId="8" fillId="3" borderId="12" xfId="1" applyNumberFormat="1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left" vertical="top" wrapText="1"/>
    </xf>
    <xf numFmtId="0" fontId="0" fillId="3" borderId="4" xfId="0" applyFill="1" applyBorder="1"/>
    <xf numFmtId="0" fontId="7" fillId="3" borderId="0" xfId="0" applyFont="1" applyFill="1" applyBorder="1" applyAlignment="1">
      <alignment horizontal="center" wrapText="1"/>
    </xf>
    <xf numFmtId="0" fontId="7" fillId="3" borderId="6" xfId="0" applyFont="1" applyFill="1" applyBorder="1"/>
    <xf numFmtId="0" fontId="8" fillId="3" borderId="6" xfId="0" applyFont="1" applyFill="1" applyBorder="1"/>
    <xf numFmtId="0" fontId="6" fillId="3" borderId="4" xfId="0" applyFont="1" applyFill="1" applyBorder="1" applyAlignment="1">
      <alignment horizontal="center" wrapText="1"/>
    </xf>
    <xf numFmtId="0" fontId="6" fillId="3" borderId="7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4" xfId="0" applyFont="1" applyFill="1" applyBorder="1"/>
    <xf numFmtId="166" fontId="8" fillId="3" borderId="0" xfId="0" applyNumberFormat="1" applyFont="1" applyFill="1" applyBorder="1"/>
    <xf numFmtId="0" fontId="0" fillId="3" borderId="0" xfId="0" applyFill="1" applyAlignment="1">
      <alignment vertical="center"/>
    </xf>
    <xf numFmtId="9" fontId="8" fillId="5" borderId="5" xfId="2" applyFont="1" applyFill="1" applyBorder="1" applyAlignment="1">
      <alignment horizontal="center" vertical="center" wrapText="1"/>
    </xf>
    <xf numFmtId="164" fontId="7" fillId="5" borderId="5" xfId="1" applyFont="1" applyFill="1" applyBorder="1" applyAlignment="1">
      <alignment horizontal="center" vertical="center" wrapText="1"/>
    </xf>
    <xf numFmtId="165" fontId="2" fillId="5" borderId="11" xfId="0" applyNumberFormat="1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44" fontId="0" fillId="4" borderId="10" xfId="1" applyNumberFormat="1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11" fillId="2" borderId="0" xfId="0" applyFont="1" applyFill="1" applyAlignment="1"/>
    <xf numFmtId="0" fontId="12" fillId="2" borderId="0" xfId="0" applyFont="1" applyFill="1"/>
    <xf numFmtId="0" fontId="5" fillId="2" borderId="0" xfId="0" applyFont="1" applyFill="1" applyBorder="1"/>
    <xf numFmtId="0" fontId="12" fillId="2" borderId="0" xfId="0" applyFont="1" applyFill="1" applyBorder="1"/>
    <xf numFmtId="0" fontId="6" fillId="2" borderId="5" xfId="0" applyFont="1" applyFill="1" applyBorder="1" applyAlignment="1">
      <alignment vertical="center"/>
    </xf>
    <xf numFmtId="0" fontId="6" fillId="2" borderId="5" xfId="0" applyFont="1" applyFill="1" applyBorder="1" applyAlignment="1"/>
    <xf numFmtId="0" fontId="0" fillId="0" borderId="0" xfId="0" applyFill="1"/>
    <xf numFmtId="0" fontId="8" fillId="0" borderId="11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right" vertical="center"/>
    </xf>
    <xf numFmtId="0" fontId="8" fillId="0" borderId="5" xfId="0" applyFont="1" applyBorder="1"/>
    <xf numFmtId="166" fontId="8" fillId="4" borderId="5" xfId="0" applyNumberFormat="1" applyFont="1" applyFill="1" applyBorder="1"/>
    <xf numFmtId="0" fontId="16" fillId="2" borderId="0" xfId="0" applyFont="1" applyFill="1" applyAlignment="1">
      <alignment horizontal="left"/>
    </xf>
    <xf numFmtId="0" fontId="13" fillId="2" borderId="5" xfId="0" applyFont="1" applyFill="1" applyBorder="1" applyAlignment="1">
      <alignment horizontal="center" wrapText="1"/>
    </xf>
    <xf numFmtId="0" fontId="7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166" fontId="15" fillId="4" borderId="5" xfId="0" applyNumberFormat="1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7" fillId="0" borderId="2" xfId="0" applyFont="1" applyBorder="1"/>
    <xf numFmtId="0" fontId="7" fillId="0" borderId="8" xfId="0" applyFont="1" applyBorder="1"/>
    <xf numFmtId="0" fontId="7" fillId="0" borderId="7" xfId="0" applyFont="1" applyBorder="1"/>
    <xf numFmtId="166" fontId="0" fillId="4" borderId="5" xfId="0" applyNumberFormat="1" applyFont="1" applyFill="1" applyBorder="1" applyAlignment="1">
      <alignment horizontal="center"/>
    </xf>
    <xf numFmtId="0" fontId="8" fillId="0" borderId="7" xfId="0" applyFont="1" applyBorder="1"/>
    <xf numFmtId="0" fontId="7" fillId="0" borderId="0" xfId="0" applyFont="1" applyBorder="1" applyAlignment="1">
      <alignment vertical="center" wrapText="1"/>
    </xf>
    <xf numFmtId="0" fontId="0" fillId="0" borderId="3" xfId="0" applyBorder="1"/>
    <xf numFmtId="0" fontId="0" fillId="2" borderId="0" xfId="0" applyFill="1"/>
    <xf numFmtId="0" fontId="6" fillId="2" borderId="5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6" fillId="2" borderId="5" xfId="0" applyFont="1" applyFill="1" applyBorder="1" applyAlignment="1">
      <alignment wrapText="1"/>
    </xf>
    <xf numFmtId="0" fontId="8" fillId="0" borderId="5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0" fontId="8" fillId="4" borderId="11" xfId="0" applyFont="1" applyFill="1" applyBorder="1" applyAlignment="1">
      <alignment horizontal="left" vertical="center"/>
    </xf>
    <xf numFmtId="0" fontId="6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1" fontId="8" fillId="3" borderId="5" xfId="0" applyNumberFormat="1" applyFont="1" applyFill="1" applyBorder="1" applyAlignment="1">
      <alignment horizontal="center" vertical="center" wrapText="1"/>
    </xf>
    <xf numFmtId="14" fontId="8" fillId="3" borderId="5" xfId="0" applyNumberFormat="1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left" vertical="center"/>
    </xf>
    <xf numFmtId="0" fontId="8" fillId="3" borderId="13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 vertical="center"/>
    </xf>
    <xf numFmtId="0" fontId="0" fillId="0" borderId="5" xfId="0" applyBorder="1"/>
    <xf numFmtId="0" fontId="5" fillId="0" borderId="19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left" vertical="center"/>
    </xf>
    <xf numFmtId="0" fontId="7" fillId="3" borderId="4" xfId="0" applyFont="1" applyFill="1" applyBorder="1"/>
    <xf numFmtId="0" fontId="8" fillId="3" borderId="3" xfId="0" applyFont="1" applyFill="1" applyBorder="1" applyAlignment="1">
      <alignment horizontal="left" vertical="center"/>
    </xf>
    <xf numFmtId="0" fontId="0" fillId="3" borderId="3" xfId="0" applyFill="1" applyBorder="1"/>
    <xf numFmtId="165" fontId="2" fillId="5" borderId="5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vertical="top" wrapText="1"/>
    </xf>
    <xf numFmtId="164" fontId="15" fillId="5" borderId="5" xfId="1" applyFont="1" applyFill="1" applyBorder="1" applyAlignment="1">
      <alignment horizontal="center" vertical="center" wrapText="1"/>
    </xf>
    <xf numFmtId="0" fontId="0" fillId="0" borderId="1" xfId="0" applyBorder="1"/>
    <xf numFmtId="2" fontId="0" fillId="0" borderId="0" xfId="0" applyNumberFormat="1"/>
    <xf numFmtId="167" fontId="0" fillId="4" borderId="5" xfId="0" applyNumberFormat="1" applyFont="1" applyFill="1" applyBorder="1" applyAlignment="1">
      <alignment horizontal="center"/>
    </xf>
    <xf numFmtId="167" fontId="0" fillId="0" borderId="0" xfId="0" applyNumberFormat="1"/>
    <xf numFmtId="166" fontId="2" fillId="4" borderId="5" xfId="0" applyNumberFormat="1" applyFont="1" applyFill="1" applyBorder="1" applyAlignment="1">
      <alignment horizontal="center"/>
    </xf>
    <xf numFmtId="0" fontId="2" fillId="0" borderId="0" xfId="0" applyFont="1"/>
    <xf numFmtId="167" fontId="2" fillId="4" borderId="5" xfId="0" applyNumberFormat="1" applyFont="1" applyFill="1" applyBorder="1" applyAlignment="1">
      <alignment horizontal="center"/>
    </xf>
    <xf numFmtId="2" fontId="2" fillId="4" borderId="5" xfId="0" applyNumberFormat="1" applyFont="1" applyFill="1" applyBorder="1" applyAlignment="1">
      <alignment horizontal="center"/>
    </xf>
    <xf numFmtId="1" fontId="0" fillId="4" borderId="5" xfId="0" applyNumberFormat="1" applyFont="1" applyFill="1" applyBorder="1" applyAlignment="1">
      <alignment horizontal="center"/>
    </xf>
    <xf numFmtId="1" fontId="0" fillId="0" borderId="0" xfId="0" applyNumberFormat="1"/>
    <xf numFmtId="1" fontId="0" fillId="0" borderId="3" xfId="0" applyNumberFormat="1" applyBorder="1"/>
    <xf numFmtId="1" fontId="2" fillId="4" borderId="5" xfId="0" applyNumberFormat="1" applyFont="1" applyFill="1" applyBorder="1" applyAlignment="1">
      <alignment horizontal="center"/>
    </xf>
    <xf numFmtId="1" fontId="2" fillId="0" borderId="0" xfId="0" applyNumberFormat="1" applyFont="1"/>
    <xf numFmtId="9" fontId="0" fillId="4" borderId="5" xfId="2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6" fillId="2" borderId="0" xfId="0" applyFont="1" applyFill="1"/>
    <xf numFmtId="166" fontId="6" fillId="2" borderId="0" xfId="0" applyNumberFormat="1" applyFont="1" applyFill="1"/>
    <xf numFmtId="0" fontId="3" fillId="2" borderId="0" xfId="0" applyFont="1" applyFill="1" applyAlignment="1">
      <alignment horizontal="left"/>
    </xf>
    <xf numFmtId="0" fontId="0" fillId="0" borderId="0" xfId="0" applyAlignment="1">
      <alignment horizontal="right"/>
    </xf>
    <xf numFmtId="167" fontId="12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left"/>
    </xf>
    <xf numFmtId="0" fontId="6" fillId="2" borderId="5" xfId="0" applyFont="1" applyFill="1" applyBorder="1" applyAlignment="1">
      <alignment horizontal="left" vertical="center"/>
    </xf>
    <xf numFmtId="1" fontId="0" fillId="3" borderId="0" xfId="0" applyNumberFormat="1" applyFill="1"/>
    <xf numFmtId="0" fontId="6" fillId="2" borderId="5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center" vertical="center" wrapText="1"/>
    </xf>
    <xf numFmtId="0" fontId="7" fillId="0" borderId="5" xfId="0" applyFont="1" applyBorder="1"/>
    <xf numFmtId="166" fontId="7" fillId="4" borderId="5" xfId="0" applyNumberFormat="1" applyFont="1" applyFill="1" applyBorder="1"/>
    <xf numFmtId="164" fontId="21" fillId="0" borderId="14" xfId="1" applyFont="1" applyFill="1" applyBorder="1" applyAlignment="1">
      <alignment vertical="center"/>
    </xf>
    <xf numFmtId="164" fontId="12" fillId="0" borderId="0" xfId="1" applyFont="1" applyFill="1"/>
    <xf numFmtId="44" fontId="6" fillId="2" borderId="0" xfId="0" applyNumberFormat="1" applyFont="1" applyFill="1"/>
    <xf numFmtId="0" fontId="6" fillId="2" borderId="1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4" borderId="5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wrapText="1"/>
    </xf>
    <xf numFmtId="170" fontId="6" fillId="2" borderId="0" xfId="0" applyNumberFormat="1" applyFont="1" applyFill="1"/>
    <xf numFmtId="8" fontId="7" fillId="0" borderId="0" xfId="0" applyNumberFormat="1" applyFont="1"/>
    <xf numFmtId="6" fontId="7" fillId="0" borderId="0" xfId="0" applyNumberFormat="1" applyFont="1"/>
    <xf numFmtId="165" fontId="7" fillId="3" borderId="5" xfId="1" applyNumberFormat="1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6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166" fontId="0" fillId="0" borderId="5" xfId="0" applyNumberFormat="1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1" fontId="15" fillId="4" borderId="5" xfId="0" applyNumberFormat="1" applyFont="1" applyFill="1" applyBorder="1" applyAlignment="1">
      <alignment horizontal="center"/>
    </xf>
    <xf numFmtId="165" fontId="0" fillId="3" borderId="0" xfId="0" applyNumberFormat="1" applyFill="1"/>
    <xf numFmtId="0" fontId="0" fillId="0" borderId="0" xfId="0" applyFill="1" applyBorder="1"/>
    <xf numFmtId="1" fontId="0" fillId="0" borderId="6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1" fontId="0" fillId="0" borderId="13" xfId="0" applyNumberFormat="1" applyFont="1" applyFill="1" applyBorder="1" applyAlignment="1">
      <alignment horizontal="center"/>
    </xf>
    <xf numFmtId="1" fontId="0" fillId="2" borderId="0" xfId="0" applyNumberFormat="1" applyFill="1"/>
    <xf numFmtId="1" fontId="6" fillId="2" borderId="5" xfId="0" applyNumberFormat="1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0" fillId="7" borderId="5" xfId="0" applyNumberFormat="1" applyFill="1" applyBorder="1"/>
    <xf numFmtId="0" fontId="0" fillId="0" borderId="3" xfId="0" applyNumberFormat="1" applyFill="1" applyBorder="1"/>
    <xf numFmtId="0" fontId="0" fillId="0" borderId="1" xfId="0" applyNumberFormat="1" applyFill="1" applyBorder="1"/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49" fontId="0" fillId="4" borderId="5" xfId="0" applyNumberFormat="1" applyFont="1" applyFill="1" applyBorder="1" applyAlignment="1">
      <alignment horizontal="left"/>
    </xf>
    <xf numFmtId="0" fontId="6" fillId="2" borderId="1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6" fillId="2" borderId="5" xfId="0" applyFont="1" applyFill="1" applyBorder="1" applyAlignment="1">
      <alignment horizontal="left" vertical="center"/>
    </xf>
    <xf numFmtId="0" fontId="18" fillId="0" borderId="5" xfId="5" applyBorder="1"/>
    <xf numFmtId="167" fontId="0" fillId="4" borderId="5" xfId="0" applyNumberFormat="1" applyFill="1" applyBorder="1"/>
    <xf numFmtId="168" fontId="20" fillId="0" borderId="5" xfId="0" applyNumberFormat="1" applyFont="1" applyBorder="1" applyAlignment="1" applyProtection="1">
      <protection hidden="1"/>
    </xf>
    <xf numFmtId="167" fontId="0" fillId="0" borderId="5" xfId="0" applyNumberFormat="1" applyFont="1" applyFill="1" applyBorder="1" applyAlignment="1">
      <alignment horizontal="center"/>
    </xf>
    <xf numFmtId="169" fontId="0" fillId="0" borderId="5" xfId="0" applyNumberFormat="1" applyFont="1" applyFill="1" applyBorder="1" applyAlignment="1">
      <alignment horizontal="center"/>
    </xf>
    <xf numFmtId="167" fontId="12" fillId="0" borderId="5" xfId="0" applyNumberFormat="1" applyFont="1" applyBorder="1" applyAlignment="1">
      <alignment horizontal="right"/>
    </xf>
    <xf numFmtId="168" fontId="19" fillId="0" borderId="5" xfId="0" applyNumberFormat="1" applyFont="1" applyBorder="1" applyAlignment="1" applyProtection="1">
      <protection hidden="1"/>
    </xf>
    <xf numFmtId="3" fontId="0" fillId="4" borderId="5" xfId="0" applyNumberFormat="1" applyFill="1" applyBorder="1"/>
    <xf numFmtId="165" fontId="8" fillId="3" borderId="10" xfId="1" applyNumberFormat="1" applyFont="1" applyFill="1" applyBorder="1" applyAlignment="1">
      <alignment horizontal="center" vertical="center" wrapText="1"/>
    </xf>
    <xf numFmtId="164" fontId="7" fillId="5" borderId="10" xfId="1" applyFont="1" applyFill="1" applyBorder="1" applyAlignment="1">
      <alignment horizontal="center" vertical="center" wrapText="1"/>
    </xf>
    <xf numFmtId="165" fontId="8" fillId="8" borderId="2" xfId="1" applyNumberFormat="1" applyFont="1" applyFill="1" applyBorder="1" applyAlignment="1">
      <alignment horizontal="center" vertical="center" wrapText="1"/>
    </xf>
    <xf numFmtId="165" fontId="8" fillId="8" borderId="3" xfId="1" applyNumberFormat="1" applyFont="1" applyFill="1" applyBorder="1" applyAlignment="1">
      <alignment horizontal="center" vertical="center" wrapText="1"/>
    </xf>
    <xf numFmtId="165" fontId="8" fillId="8" borderId="19" xfId="1" applyNumberFormat="1" applyFont="1" applyFill="1" applyBorder="1" applyAlignment="1">
      <alignment horizontal="center" vertical="center" wrapText="1"/>
    </xf>
    <xf numFmtId="165" fontId="8" fillId="8" borderId="4" xfId="1" applyNumberFormat="1" applyFont="1" applyFill="1" applyBorder="1" applyAlignment="1">
      <alignment horizontal="center" vertical="center" wrapText="1"/>
    </xf>
    <xf numFmtId="165" fontId="8" fillId="8" borderId="0" xfId="1" applyNumberFormat="1" applyFont="1" applyFill="1" applyBorder="1" applyAlignment="1">
      <alignment horizontal="center" vertical="center" wrapText="1"/>
    </xf>
    <xf numFmtId="165" fontId="8" fillId="8" borderId="7" xfId="1" applyNumberFormat="1" applyFont="1" applyFill="1" applyBorder="1" applyAlignment="1">
      <alignment horizontal="center" vertical="center" wrapText="1"/>
    </xf>
    <xf numFmtId="0" fontId="0" fillId="8" borderId="4" xfId="0" applyFill="1" applyBorder="1"/>
    <xf numFmtId="0" fontId="0" fillId="8" borderId="0" xfId="0" applyFill="1" applyBorder="1"/>
    <xf numFmtId="0" fontId="0" fillId="8" borderId="7" xfId="0" applyFill="1" applyBorder="1"/>
    <xf numFmtId="164" fontId="7" fillId="8" borderId="4" xfId="1" applyFont="1" applyFill="1" applyBorder="1" applyAlignment="1">
      <alignment horizontal="center" vertical="center" wrapText="1"/>
    </xf>
    <xf numFmtId="164" fontId="7" fillId="8" borderId="0" xfId="1" applyFont="1" applyFill="1" applyBorder="1" applyAlignment="1">
      <alignment horizontal="center" vertical="center" wrapText="1"/>
    </xf>
    <xf numFmtId="164" fontId="7" fillId="8" borderId="7" xfId="1" applyFont="1" applyFill="1" applyBorder="1" applyAlignment="1">
      <alignment horizontal="center" vertical="center" wrapText="1"/>
    </xf>
    <xf numFmtId="164" fontId="7" fillId="8" borderId="8" xfId="1" applyFont="1" applyFill="1" applyBorder="1" applyAlignment="1">
      <alignment horizontal="center" vertical="center" wrapText="1"/>
    </xf>
    <xf numFmtId="164" fontId="7" fillId="8" borderId="1" xfId="1" applyFont="1" applyFill="1" applyBorder="1" applyAlignment="1">
      <alignment horizontal="center" vertical="center" wrapText="1"/>
    </xf>
    <xf numFmtId="164" fontId="7" fillId="8" borderId="9" xfId="1" applyFont="1" applyFill="1" applyBorder="1" applyAlignment="1">
      <alignment horizontal="center" vertical="center" wrapText="1"/>
    </xf>
    <xf numFmtId="0" fontId="0" fillId="8" borderId="5" xfId="0" applyFill="1" applyBorder="1"/>
    <xf numFmtId="0" fontId="18" fillId="8" borderId="5" xfId="5" applyFill="1" applyBorder="1"/>
    <xf numFmtId="167" fontId="0" fillId="8" borderId="5" xfId="0" applyNumberFormat="1" applyFill="1" applyBorder="1"/>
    <xf numFmtId="168" fontId="20" fillId="8" borderId="5" xfId="0" applyNumberFormat="1" applyFont="1" applyFill="1" applyBorder="1" applyAlignment="1" applyProtection="1">
      <protection hidden="1"/>
    </xf>
    <xf numFmtId="169" fontId="0" fillId="8" borderId="5" xfId="0" applyNumberFormat="1" applyFont="1" applyFill="1" applyBorder="1" applyAlignment="1">
      <alignment horizontal="center"/>
    </xf>
    <xf numFmtId="168" fontId="19" fillId="8" borderId="5" xfId="0" applyNumberFormat="1" applyFont="1" applyFill="1" applyBorder="1" applyAlignment="1" applyProtection="1">
      <protection hidden="1"/>
    </xf>
    <xf numFmtId="167" fontId="12" fillId="8" borderId="5" xfId="0" applyNumberFormat="1" applyFont="1" applyFill="1" applyBorder="1" applyAlignment="1">
      <alignment horizontal="right"/>
    </xf>
    <xf numFmtId="3" fontId="0" fillId="0" borderId="5" xfId="0" applyNumberFormat="1" applyBorder="1"/>
    <xf numFmtId="3" fontId="0" fillId="0" borderId="5" xfId="0" applyNumberFormat="1" applyFill="1" applyBorder="1"/>
    <xf numFmtId="0" fontId="0" fillId="8" borderId="5" xfId="0" applyNumberFormat="1" applyFont="1" applyFill="1" applyBorder="1" applyAlignment="1">
      <alignment horizontal="center"/>
    </xf>
    <xf numFmtId="0" fontId="10" fillId="3" borderId="0" xfId="0" applyFont="1" applyFill="1" applyBorder="1" applyAlignment="1" applyProtection="1">
      <alignment horizontal="left" vertical="center"/>
    </xf>
    <xf numFmtId="8" fontId="22" fillId="0" borderId="0" xfId="0" applyNumberFormat="1" applyFont="1"/>
    <xf numFmtId="14" fontId="0" fillId="3" borderId="0" xfId="0" applyNumberFormat="1" applyFill="1"/>
    <xf numFmtId="164" fontId="2" fillId="4" borderId="15" xfId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66" fontId="15" fillId="4" borderId="10" xfId="0" applyNumberFormat="1" applyFont="1" applyFill="1" applyBorder="1" applyAlignment="1">
      <alignment horizontal="center" vertical="center"/>
    </xf>
    <xf numFmtId="166" fontId="15" fillId="4" borderId="14" xfId="0" applyNumberFormat="1" applyFont="1" applyFill="1" applyBorder="1" applyAlignment="1">
      <alignment horizontal="center" vertical="center"/>
    </xf>
    <xf numFmtId="164" fontId="2" fillId="4" borderId="16" xfId="1" applyFont="1" applyFill="1" applyBorder="1" applyAlignment="1">
      <alignment horizontal="center" vertical="center"/>
    </xf>
    <xf numFmtId="164" fontId="2" fillId="4" borderId="17" xfId="1" applyFont="1" applyFill="1" applyBorder="1" applyAlignment="1">
      <alignment horizontal="center" vertical="center"/>
    </xf>
    <xf numFmtId="164" fontId="2" fillId="4" borderId="18" xfId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6" fillId="2" borderId="5" xfId="0" applyFont="1" applyFill="1" applyBorder="1" applyAlignment="1">
      <alignment horizontal="left" vertical="center"/>
    </xf>
    <xf numFmtId="0" fontId="10" fillId="3" borderId="0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4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left" vertical="center" wrapText="1"/>
    </xf>
  </cellXfs>
  <cellStyles count="6">
    <cellStyle name="Currency" xfId="1" builtinId="4"/>
    <cellStyle name="Currency 2" xfId="3"/>
    <cellStyle name="Currency 3" xfId="4"/>
    <cellStyle name="Hyperlink" xfId="5" builtinId="8"/>
    <cellStyle name="Normal" xfId="0" builtinId="0"/>
    <cellStyle name="Percent" xfId="2" builtinId="5"/>
  </cellStyles>
  <dxfs count="6">
    <dxf>
      <fill>
        <patternFill patternType="lightDown">
          <fgColor theme="5"/>
          <bgColor auto="1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51"/>
        </patternFill>
      </fill>
    </dxf>
    <dxf>
      <fill>
        <patternFill patternType="lightDown">
          <fgColor theme="5"/>
          <bgColor auto="1"/>
        </patternFill>
      </fill>
    </dxf>
  </dxfs>
  <tableStyles count="0" defaultTableStyle="TableStyleMedium2" defaultPivotStyle="PivotStyleLight16"/>
  <colors>
    <mruColors>
      <color rgb="FF66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Cumulative Annualised Savings </a:t>
            </a:r>
          </a:p>
        </c:rich>
      </c:tx>
      <c:layout>
        <c:manualLayout>
          <c:xMode val="edge"/>
          <c:yMode val="edge"/>
          <c:x val="0.24924300087489065"/>
          <c:y val="3.240740740740740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'CCG Financial Totals'!$H$9</c:f>
              <c:strCache>
                <c:ptCount val="1"/>
                <c:pt idx="0">
                  <c:v>Cumulative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'CCG Financial Totals'!$F$10:$F$21</c:f>
              <c:strCache>
                <c:ptCount val="12"/>
                <c:pt idx="0">
                  <c:v>April 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  <c:pt idx="6">
                  <c:v>October</c:v>
                </c:pt>
                <c:pt idx="7">
                  <c:v>November</c:v>
                </c:pt>
                <c:pt idx="8">
                  <c:v>December</c:v>
                </c:pt>
                <c:pt idx="9">
                  <c:v>January</c:v>
                </c:pt>
                <c:pt idx="10">
                  <c:v>February</c:v>
                </c:pt>
                <c:pt idx="11">
                  <c:v>March</c:v>
                </c:pt>
              </c:strCache>
            </c:strRef>
          </c:cat>
          <c:val>
            <c:numRef>
              <c:f>'CCG Financial Totals'!$H$10:$H$21</c:f>
              <c:numCache>
                <c:formatCode>_-[$£-809]* #,##0_-;\-[$£-809]* #,##0_-;_-[$£-809]* "-"??_-;_-@_-</c:formatCode>
                <c:ptCount val="12"/>
                <c:pt idx="0">
                  <c:v>26057.19</c:v>
                </c:pt>
                <c:pt idx="1">
                  <c:v>50813.2</c:v>
                </c:pt>
                <c:pt idx="2">
                  <c:v>67572.36</c:v>
                </c:pt>
                <c:pt idx="3">
                  <c:v>73754.17</c:v>
                </c:pt>
                <c:pt idx="4">
                  <c:v>88370.59</c:v>
                </c:pt>
                <c:pt idx="5">
                  <c:v>130616.94</c:v>
                </c:pt>
                <c:pt idx="6">
                  <c:v>163044.89000000001</c:v>
                </c:pt>
                <c:pt idx="7">
                  <c:v>231015.15000000002</c:v>
                </c:pt>
                <c:pt idx="8">
                  <c:v>252813.99000000002</c:v>
                </c:pt>
                <c:pt idx="9">
                  <c:v>298115.74</c:v>
                </c:pt>
                <c:pt idx="10">
                  <c:v>346530.9</c:v>
                </c:pt>
                <c:pt idx="11">
                  <c:v>360837.09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891456"/>
        <c:axId val="207898496"/>
      </c:lineChart>
      <c:catAx>
        <c:axId val="207891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45726290463692043"/>
              <c:y val="0.9018285214348206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98496"/>
        <c:crosses val="autoZero"/>
        <c:auto val="1"/>
        <c:lblAlgn val="ctr"/>
        <c:lblOffset val="100"/>
        <c:noMultiLvlLbl val="0"/>
      </c:catAx>
      <c:valAx>
        <c:axId val="20789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£-809]* #,##0_-;\-[$£-809]* #,##0_-;_-[$£-809]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9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Saving Per Month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'CCG Financial Totals'!$G$9</c:f>
              <c:strCache>
                <c:ptCount val="1"/>
                <c:pt idx="0">
                  <c:v>Total MMT switch saving made per month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'CCG Financial Totals'!$F$10:$F$21</c:f>
              <c:strCache>
                <c:ptCount val="12"/>
                <c:pt idx="0">
                  <c:v>April </c:v>
                </c:pt>
                <c:pt idx="1">
                  <c:v>May</c:v>
                </c:pt>
                <c:pt idx="2">
                  <c:v>June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  <c:pt idx="6">
                  <c:v>October</c:v>
                </c:pt>
                <c:pt idx="7">
                  <c:v>November</c:v>
                </c:pt>
                <c:pt idx="8">
                  <c:v>December</c:v>
                </c:pt>
                <c:pt idx="9">
                  <c:v>January</c:v>
                </c:pt>
                <c:pt idx="10">
                  <c:v>February</c:v>
                </c:pt>
                <c:pt idx="11">
                  <c:v>March</c:v>
                </c:pt>
              </c:strCache>
            </c:strRef>
          </c:cat>
          <c:val>
            <c:numRef>
              <c:f>'CCG Financial Totals'!$G$10:$G$21</c:f>
              <c:numCache>
                <c:formatCode>_-[$£-809]* #,##0_-;\-[$£-809]* #,##0_-;_-[$£-809]* "-"??_-;_-@_-</c:formatCode>
                <c:ptCount val="12"/>
                <c:pt idx="0">
                  <c:v>26057.19</c:v>
                </c:pt>
                <c:pt idx="1">
                  <c:v>24756.010000000002</c:v>
                </c:pt>
                <c:pt idx="2">
                  <c:v>16759.16</c:v>
                </c:pt>
                <c:pt idx="3">
                  <c:v>6181.81</c:v>
                </c:pt>
                <c:pt idx="4">
                  <c:v>14616.42</c:v>
                </c:pt>
                <c:pt idx="5">
                  <c:v>42246.35</c:v>
                </c:pt>
                <c:pt idx="6">
                  <c:v>32427.950000000004</c:v>
                </c:pt>
                <c:pt idx="7">
                  <c:v>67970.259999999995</c:v>
                </c:pt>
                <c:pt idx="8">
                  <c:v>21798.840000000004</c:v>
                </c:pt>
                <c:pt idx="9">
                  <c:v>45301.75</c:v>
                </c:pt>
                <c:pt idx="10">
                  <c:v>48415.160000000011</c:v>
                </c:pt>
                <c:pt idx="11">
                  <c:v>14306.19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623680"/>
        <c:axId val="210453248"/>
      </c:barChart>
      <c:catAx>
        <c:axId val="209623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</a:p>
            </c:rich>
          </c:tx>
          <c:layout>
            <c:manualLayout>
              <c:xMode val="edge"/>
              <c:yMode val="edge"/>
              <c:x val="0.47592957130358715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453248"/>
        <c:crosses val="autoZero"/>
        <c:auto val="1"/>
        <c:lblAlgn val="ctr"/>
        <c:lblOffset val="100"/>
        <c:noMultiLvlLbl val="0"/>
      </c:catAx>
      <c:valAx>
        <c:axId val="21045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£-809]* #,##0_-;\-[$£-809]* #,##0_-;_-[$£-809]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2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23</xdr:row>
      <xdr:rowOff>0</xdr:rowOff>
    </xdr:from>
    <xdr:to>
      <xdr:col>10</xdr:col>
      <xdr:colOff>280147</xdr:colOff>
      <xdr:row>40</xdr:row>
      <xdr:rowOff>195311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3753</xdr:colOff>
      <xdr:row>42</xdr:row>
      <xdr:rowOff>7409</xdr:rowOff>
    </xdr:from>
    <xdr:to>
      <xdr:col>10</xdr:col>
      <xdr:colOff>302559</xdr:colOff>
      <xdr:row>58</xdr:row>
      <xdr:rowOff>144223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33"/>
  <sheetViews>
    <sheetView zoomScale="80" zoomScaleNormal="80" workbookViewId="0">
      <selection activeCell="A27" sqref="A27:XFD27"/>
    </sheetView>
  </sheetViews>
  <sheetFormatPr defaultRowHeight="15" x14ac:dyDescent="0.25"/>
  <cols>
    <col min="1" max="1" width="33.140625" customWidth="1"/>
    <col min="2" max="2" width="21.7109375" customWidth="1"/>
    <col min="3" max="3" width="29" bestFit="1" customWidth="1"/>
    <col min="4" max="4" width="26.28515625" bestFit="1" customWidth="1"/>
    <col min="5" max="5" width="21.85546875" style="101" bestFit="1" customWidth="1"/>
    <col min="6" max="6" width="14" customWidth="1"/>
    <col min="7" max="7" width="22.5703125" hidden="1" customWidth="1"/>
    <col min="8" max="9" width="9.140625" style="117" hidden="1" customWidth="1"/>
    <col min="10" max="10" width="9.5703125" style="117" hidden="1" customWidth="1"/>
    <col min="11" max="11" width="20.5703125" bestFit="1" customWidth="1"/>
  </cols>
  <sheetData>
    <row r="1" spans="1:11" ht="15.75" x14ac:dyDescent="0.25">
      <c r="A1" s="120" t="s">
        <v>82</v>
      </c>
      <c r="B1" s="120" t="s">
        <v>81</v>
      </c>
      <c r="C1" s="120" t="s">
        <v>80</v>
      </c>
      <c r="D1" s="120" t="s">
        <v>79</v>
      </c>
      <c r="E1" s="120" t="s">
        <v>78</v>
      </c>
      <c r="F1" s="122" t="s">
        <v>85</v>
      </c>
      <c r="G1" s="144"/>
      <c r="H1" s="144" t="s">
        <v>73</v>
      </c>
      <c r="I1" s="144" t="s">
        <v>72</v>
      </c>
      <c r="J1" s="144" t="s">
        <v>77</v>
      </c>
      <c r="K1" s="144" t="s">
        <v>102</v>
      </c>
    </row>
    <row r="2" spans="1:11" x14ac:dyDescent="0.25">
      <c r="A2" s="89" t="s">
        <v>183</v>
      </c>
      <c r="B2" s="89" t="s">
        <v>72</v>
      </c>
      <c r="C2" s="166"/>
      <c r="D2" s="166"/>
      <c r="E2" s="167">
        <f>'Beech Grove'!J224</f>
        <v>0</v>
      </c>
      <c r="F2" s="167">
        <f>'Beech Grove'!AA225</f>
        <v>0</v>
      </c>
      <c r="G2" s="168" t="s">
        <v>76</v>
      </c>
      <c r="H2" s="169" t="e">
        <f>AVERAGE(H5:H33)</f>
        <v>#REF!</v>
      </c>
      <c r="I2" s="169" t="e">
        <f>AVERAGE(I5:I33)</f>
        <v>#REF!</v>
      </c>
      <c r="J2" s="169" t="e">
        <f>AVERAGE(J5:J33)</f>
        <v>#REF!</v>
      </c>
      <c r="K2" s="198">
        <v>3890</v>
      </c>
    </row>
    <row r="3" spans="1:11" x14ac:dyDescent="0.25">
      <c r="A3" s="89" t="s">
        <v>184</v>
      </c>
      <c r="B3" s="89" t="s">
        <v>72</v>
      </c>
      <c r="C3" s="166"/>
      <c r="D3" s="166"/>
      <c r="E3" s="167">
        <f>'Beech Tree'!J224</f>
        <v>0</v>
      </c>
      <c r="F3" s="167">
        <f>'Beech Tree'!AA225</f>
        <v>49833.869999999995</v>
      </c>
      <c r="G3" s="89" t="s">
        <v>75</v>
      </c>
      <c r="H3" s="170" t="e">
        <f>SUM(H5:H33)*26</f>
        <v>#REF!</v>
      </c>
      <c r="I3" s="170" t="e">
        <f>SUM(I5:I33)*51.47</f>
        <v>#REF!</v>
      </c>
      <c r="J3" s="170" t="e">
        <f>SUM(J5:J33)*26</f>
        <v>#REF!</v>
      </c>
      <c r="K3" s="198">
        <v>15771</v>
      </c>
    </row>
    <row r="4" spans="1:11" x14ac:dyDescent="0.25">
      <c r="A4" s="191" t="s">
        <v>216</v>
      </c>
      <c r="B4" s="191"/>
      <c r="C4" s="192"/>
      <c r="D4" s="192"/>
      <c r="E4" s="193">
        <f>CMP!J224</f>
        <v>0</v>
      </c>
      <c r="F4" s="193">
        <f>CMP!AA225</f>
        <v>1058.08</v>
      </c>
      <c r="G4" s="194" t="s">
        <v>74</v>
      </c>
      <c r="H4" s="195" t="e">
        <f>H2*26</f>
        <v>#REF!</v>
      </c>
      <c r="I4" s="195" t="e">
        <f>I2*51.47</f>
        <v>#REF!</v>
      </c>
      <c r="J4" s="195" t="e">
        <f>J2*26</f>
        <v>#REF!</v>
      </c>
      <c r="K4" s="191"/>
    </row>
    <row r="5" spans="1:11" x14ac:dyDescent="0.25">
      <c r="A5" s="89" t="s">
        <v>185</v>
      </c>
      <c r="B5" s="89" t="s">
        <v>72</v>
      </c>
      <c r="C5" s="166"/>
      <c r="D5" s="166"/>
      <c r="E5" s="167">
        <f>'Dalton T'!J224</f>
        <v>0</v>
      </c>
      <c r="F5" s="167">
        <f>'Dalton T'!AA225</f>
        <v>6895.16</v>
      </c>
      <c r="G5" s="168"/>
      <c r="H5" s="171" t="str">
        <f>IF(B2="janet", E2,"0")</f>
        <v>0</v>
      </c>
      <c r="I5" s="171">
        <f>IF(B2="Debbie", E2,"0")</f>
        <v>0</v>
      </c>
      <c r="J5" s="171" t="str">
        <f>IF(B2="Jill", E2,"0")</f>
        <v>0</v>
      </c>
      <c r="K5" s="198">
        <v>7615</v>
      </c>
    </row>
    <row r="6" spans="1:11" ht="15.75" x14ac:dyDescent="0.25">
      <c r="A6" s="89" t="s">
        <v>186</v>
      </c>
      <c r="B6" s="89" t="s">
        <v>218</v>
      </c>
      <c r="C6" s="166"/>
      <c r="D6" s="166"/>
      <c r="E6" s="167">
        <f>'East Parade'!J224</f>
        <v>0</v>
      </c>
      <c r="F6" s="167">
        <f>'East Parade'!AA225</f>
        <v>2403.1800000000003</v>
      </c>
      <c r="G6" s="172"/>
      <c r="H6" s="171" t="str">
        <f>IF(B3="janet", E3,"0")</f>
        <v>0</v>
      </c>
      <c r="I6" s="171">
        <f>IF(B3="Debbie", E3,"0")</f>
        <v>0</v>
      </c>
      <c r="J6" s="171" t="str">
        <f>IF(B3="Jill", E3,"0")</f>
        <v>0</v>
      </c>
      <c r="K6" s="198">
        <v>2091</v>
      </c>
    </row>
    <row r="7" spans="1:11" ht="15.75" x14ac:dyDescent="0.25">
      <c r="A7" s="89" t="s">
        <v>187</v>
      </c>
      <c r="B7" s="89" t="s">
        <v>218</v>
      </c>
      <c r="C7" s="166"/>
      <c r="D7" s="166"/>
      <c r="E7" s="167">
        <f>Elvington!J224</f>
        <v>0</v>
      </c>
      <c r="F7" s="167">
        <f>Elvington!AA225</f>
        <v>10427.64</v>
      </c>
      <c r="G7" s="172"/>
      <c r="H7" s="171" t="str">
        <f>IF(B5="janet", E4,"0")</f>
        <v>0</v>
      </c>
      <c r="I7" s="171">
        <f>IF(B5="Debbie", E4,"0")</f>
        <v>0</v>
      </c>
      <c r="J7" s="171" t="str">
        <f>IF(B5="Jill", E4,"0")</f>
        <v>0</v>
      </c>
      <c r="K7" s="198">
        <v>7261</v>
      </c>
    </row>
    <row r="8" spans="1:11" ht="15.75" x14ac:dyDescent="0.25">
      <c r="A8" s="89" t="s">
        <v>188</v>
      </c>
      <c r="B8" s="89" t="s">
        <v>72</v>
      </c>
      <c r="C8" s="166"/>
      <c r="D8" s="166"/>
      <c r="E8" s="167">
        <f>Escrick!J224</f>
        <v>0</v>
      </c>
      <c r="F8" s="167">
        <f>Escrick!AA225</f>
        <v>0</v>
      </c>
      <c r="G8" s="172"/>
      <c r="H8" s="171" t="str">
        <f>IF(B6="janet", E5,"0")</f>
        <v>0</v>
      </c>
      <c r="I8" s="171" t="str">
        <f>IF(B6="Debbie", E5,"0")</f>
        <v>0</v>
      </c>
      <c r="J8" s="171" t="str">
        <f>IF(B6="Jill", E5,"0")</f>
        <v>0</v>
      </c>
      <c r="K8" s="198">
        <v>6015</v>
      </c>
    </row>
    <row r="9" spans="1:11" ht="15.75" x14ac:dyDescent="0.25">
      <c r="A9" s="89" t="s">
        <v>189</v>
      </c>
      <c r="B9" s="89" t="s">
        <v>218</v>
      </c>
      <c r="C9" s="166"/>
      <c r="D9" s="166"/>
      <c r="E9" s="167">
        <f>'Front St'!J224</f>
        <v>0</v>
      </c>
      <c r="F9" s="167">
        <f>'Front St'!AA225</f>
        <v>2814.45</v>
      </c>
      <c r="G9" s="172"/>
      <c r="H9" s="171" t="str">
        <f>IF(B7="janet", E6,"0")</f>
        <v>0</v>
      </c>
      <c r="I9" s="171" t="str">
        <f>IF(B7="Debbie", E6,"0")</f>
        <v>0</v>
      </c>
      <c r="J9" s="171" t="str">
        <f>IF(B7="Jill", E6,"0")</f>
        <v>0</v>
      </c>
      <c r="K9" s="198">
        <v>4303</v>
      </c>
    </row>
    <row r="10" spans="1:11" ht="15.75" x14ac:dyDescent="0.25">
      <c r="A10" s="89" t="s">
        <v>190</v>
      </c>
      <c r="B10" s="89" t="s">
        <v>72</v>
      </c>
      <c r="C10" s="166"/>
      <c r="D10" s="166"/>
      <c r="E10" s="167">
        <f>Haxby!J224</f>
        <v>0</v>
      </c>
      <c r="F10" s="167">
        <f>Haxby!AA225</f>
        <v>21938.47</v>
      </c>
      <c r="G10" s="172"/>
      <c r="H10" s="171" t="str">
        <f>IF(B9="janet", E8,"0")</f>
        <v>0</v>
      </c>
      <c r="I10" s="171" t="str">
        <f>IF(B9="Debbie", E8,"0")</f>
        <v>0</v>
      </c>
      <c r="J10" s="171" t="str">
        <f>IF(B9="Jill", E8,"0")</f>
        <v>0</v>
      </c>
      <c r="K10" s="198">
        <v>32956</v>
      </c>
    </row>
    <row r="11" spans="1:11" ht="15.75" x14ac:dyDescent="0.25">
      <c r="A11" s="89" t="s">
        <v>191</v>
      </c>
      <c r="B11" s="89" t="s">
        <v>72</v>
      </c>
      <c r="C11" s="166"/>
      <c r="D11" s="166"/>
      <c r="E11" s="167">
        <f>Helmsley!J224</f>
        <v>0</v>
      </c>
      <c r="F11" s="167">
        <f>Helmsley!AA225</f>
        <v>1397.91</v>
      </c>
      <c r="G11" s="172"/>
      <c r="H11" s="171" t="str">
        <f>IF(B10="janet", E9,"0")</f>
        <v>0</v>
      </c>
      <c r="I11" s="171">
        <f>IF(B10="Debbie", E9,"0")</f>
        <v>0</v>
      </c>
      <c r="J11" s="171" t="str">
        <f>IF(B10="Jill", E9,"0")</f>
        <v>0</v>
      </c>
      <c r="K11" s="198">
        <v>3185</v>
      </c>
    </row>
    <row r="12" spans="1:11" ht="15.75" x14ac:dyDescent="0.25">
      <c r="A12" s="89" t="s">
        <v>192</v>
      </c>
      <c r="B12" s="89" t="s">
        <v>72</v>
      </c>
      <c r="C12" s="166"/>
      <c r="D12" s="166"/>
      <c r="E12" s="167">
        <f>'Jorvik G'!J224</f>
        <v>0</v>
      </c>
      <c r="F12" s="167">
        <f>'Jorvik G'!AA225</f>
        <v>4049.3100000000004</v>
      </c>
      <c r="G12" s="172"/>
      <c r="H12" s="171" t="e">
        <f>IF(#REF!="janet",#REF!, "0")</f>
        <v>#REF!</v>
      </c>
      <c r="I12" s="171" t="e">
        <f>IF(#REF!="Debbie",#REF!, "0")</f>
        <v>#REF!</v>
      </c>
      <c r="J12" s="171" t="e">
        <f>IF(#REF!="Jill",#REF!, "0")</f>
        <v>#REF!</v>
      </c>
      <c r="K12" s="198">
        <v>19844</v>
      </c>
    </row>
    <row r="13" spans="1:11" ht="15.75" x14ac:dyDescent="0.25">
      <c r="A13" s="89" t="s">
        <v>193</v>
      </c>
      <c r="B13" s="89" t="s">
        <v>218</v>
      </c>
      <c r="C13" s="166"/>
      <c r="D13" s="166"/>
      <c r="E13" s="167">
        <f>Kirkbymoorside!J224</f>
        <v>0</v>
      </c>
      <c r="F13" s="167">
        <f>Kirkbymoorside!AA225</f>
        <v>236.52</v>
      </c>
      <c r="G13" s="172"/>
      <c r="H13" s="171" t="str">
        <f>IF(B11="janet", E10,"0")</f>
        <v>0</v>
      </c>
      <c r="I13" s="171">
        <f>IF(B11="Debbie", E10,"0")</f>
        <v>0</v>
      </c>
      <c r="J13" s="171" t="str">
        <f>IF(B11="Jill", E10,"0")</f>
        <v>0</v>
      </c>
      <c r="K13" s="198">
        <v>5954</v>
      </c>
    </row>
    <row r="14" spans="1:11" ht="15.75" x14ac:dyDescent="0.25">
      <c r="A14" s="89" t="s">
        <v>194</v>
      </c>
      <c r="B14" s="89" t="s">
        <v>72</v>
      </c>
      <c r="C14" s="166"/>
      <c r="D14" s="166"/>
      <c r="E14" s="167">
        <f>Millfield!J224</f>
        <v>0</v>
      </c>
      <c r="F14" s="167">
        <f>Millfield!AA225</f>
        <v>5146.1400000000003</v>
      </c>
      <c r="G14" s="172"/>
      <c r="H14" s="171" t="str">
        <f>IF(B12="janet", E11,"0")</f>
        <v>0</v>
      </c>
      <c r="I14" s="171">
        <f>IF(B12="Debbie", E11,"0")</f>
        <v>0</v>
      </c>
      <c r="J14" s="171" t="str">
        <f>IF(B12="Jill", E11,"0")</f>
        <v>0</v>
      </c>
      <c r="K14" s="198">
        <v>7285</v>
      </c>
    </row>
    <row r="15" spans="1:11" x14ac:dyDescent="0.25">
      <c r="A15" s="89" t="s">
        <v>195</v>
      </c>
      <c r="B15" s="89" t="s">
        <v>218</v>
      </c>
      <c r="C15" s="166"/>
      <c r="D15" s="166"/>
      <c r="E15" s="167">
        <f>'My Health'!J224</f>
        <v>0</v>
      </c>
      <c r="F15" s="167">
        <f>'My Health'!AA225</f>
        <v>6444.5000000000009</v>
      </c>
      <c r="G15" s="89"/>
      <c r="H15" s="171" t="str">
        <f>IF(B13="janet", E12,"0")</f>
        <v>0</v>
      </c>
      <c r="I15" s="171" t="str">
        <f>IF(B13="Debbie", E12,"0")</f>
        <v>0</v>
      </c>
      <c r="J15" s="171" t="str">
        <f>IF(B13="Jill", E12,"0")</f>
        <v>0</v>
      </c>
      <c r="K15" s="198">
        <v>18667</v>
      </c>
    </row>
    <row r="16" spans="1:11" ht="15.75" x14ac:dyDescent="0.25">
      <c r="A16" s="89" t="s">
        <v>196</v>
      </c>
      <c r="B16" s="89" t="s">
        <v>218</v>
      </c>
      <c r="C16" s="166"/>
      <c r="D16" s="166"/>
      <c r="E16" s="167">
        <f>OSM!J224</f>
        <v>0</v>
      </c>
      <c r="F16" s="167">
        <f>OSM!AA225</f>
        <v>18055.119999999995</v>
      </c>
      <c r="G16" s="172"/>
      <c r="H16" s="171" t="str">
        <f>IF(B14="janet", E13,"0")</f>
        <v>0</v>
      </c>
      <c r="I16" s="171">
        <f>IF(B14="Debbie", E13,"0")</f>
        <v>0</v>
      </c>
      <c r="J16" s="171" t="str">
        <f>IF(B14="Jill", E13,"0")</f>
        <v>0</v>
      </c>
      <c r="K16" s="198">
        <v>10517</v>
      </c>
    </row>
    <row r="17" spans="1:11" ht="15.75" x14ac:dyDescent="0.25">
      <c r="A17" s="191" t="s">
        <v>217</v>
      </c>
      <c r="B17" s="191"/>
      <c r="C17" s="192"/>
      <c r="D17" s="192"/>
      <c r="E17" s="193">
        <f>Petergate!J224</f>
        <v>0</v>
      </c>
      <c r="F17" s="193">
        <f>Petergate!AA225</f>
        <v>0</v>
      </c>
      <c r="G17" s="196"/>
      <c r="H17" s="197" t="str">
        <f>IF(B15="janet", E14,"0")</f>
        <v>0</v>
      </c>
      <c r="I17" s="197" t="str">
        <f>IF(B15="Debbie", E14,"0")</f>
        <v>0</v>
      </c>
      <c r="J17" s="197" t="str">
        <f>IF(B15="Jill", E14,"0")</f>
        <v>0</v>
      </c>
      <c r="K17" s="191"/>
    </row>
    <row r="18" spans="1:11" ht="15.75" x14ac:dyDescent="0.25">
      <c r="A18" s="89" t="s">
        <v>197</v>
      </c>
      <c r="B18" s="89" t="s">
        <v>218</v>
      </c>
      <c r="C18" s="166"/>
      <c r="D18" s="166"/>
      <c r="E18" s="167">
        <f>Pickering!J224</f>
        <v>0</v>
      </c>
      <c r="F18" s="167">
        <f>Pickering!AA225</f>
        <v>14825.239999999998</v>
      </c>
      <c r="G18" s="172"/>
      <c r="H18" s="171" t="str">
        <f>IF(B16="janet",#REF!, "0")</f>
        <v>0</v>
      </c>
      <c r="I18" s="171" t="str">
        <f>IF(B16="Debbie",#REF!, "0")</f>
        <v>0</v>
      </c>
      <c r="J18" s="171" t="str">
        <f>IF(B16="Jill",#REF!, "0")</f>
        <v>0</v>
      </c>
      <c r="K18" s="199">
        <v>10517</v>
      </c>
    </row>
    <row r="19" spans="1:11" ht="15.75" x14ac:dyDescent="0.25">
      <c r="A19" s="89" t="s">
        <v>198</v>
      </c>
      <c r="B19" s="89" t="s">
        <v>72</v>
      </c>
      <c r="C19" s="166"/>
      <c r="D19" s="166"/>
      <c r="E19" s="167">
        <f>Pocklington!J224</f>
        <v>0</v>
      </c>
      <c r="F19" s="167">
        <f>Pocklington!AA225</f>
        <v>21378.75</v>
      </c>
      <c r="G19" s="172"/>
      <c r="H19" s="171" t="str">
        <f t="shared" ref="H19:H31" si="0">IF(B18="janet", E15,"0")</f>
        <v>0</v>
      </c>
      <c r="I19" s="171" t="str">
        <f t="shared" ref="I19:I31" si="1">IF(B18="Debbie", E15,"0")</f>
        <v>0</v>
      </c>
      <c r="J19" s="171" t="str">
        <f t="shared" ref="J19:J31" si="2">IF(B18="Jill", E15,"0")</f>
        <v>0</v>
      </c>
      <c r="K19" s="198">
        <v>15456</v>
      </c>
    </row>
    <row r="20" spans="1:11" ht="15.75" x14ac:dyDescent="0.25">
      <c r="A20" s="89" t="s">
        <v>199</v>
      </c>
      <c r="B20" s="89" t="s">
        <v>72</v>
      </c>
      <c r="C20" s="166"/>
      <c r="D20" s="166"/>
      <c r="E20" s="167">
        <f>Posterngate!J224</f>
        <v>0</v>
      </c>
      <c r="F20" s="167">
        <f>Posterngate!AA225</f>
        <v>19299.190000000002</v>
      </c>
      <c r="G20" s="172"/>
      <c r="H20" s="171" t="str">
        <f t="shared" si="0"/>
        <v>0</v>
      </c>
      <c r="I20" s="171">
        <f t="shared" si="1"/>
        <v>0</v>
      </c>
      <c r="J20" s="171" t="str">
        <f t="shared" si="2"/>
        <v>0</v>
      </c>
      <c r="K20" s="198">
        <v>16187</v>
      </c>
    </row>
    <row r="21" spans="1:11" ht="15.75" x14ac:dyDescent="0.25">
      <c r="A21" s="89" t="s">
        <v>200</v>
      </c>
      <c r="B21" s="89" t="s">
        <v>72</v>
      </c>
      <c r="C21" s="166"/>
      <c r="D21" s="166"/>
      <c r="E21" s="167">
        <f>Priory!J224</f>
        <v>0</v>
      </c>
      <c r="F21" s="167">
        <f>Priory!AA225</f>
        <v>99723.83</v>
      </c>
      <c r="G21" s="172"/>
      <c r="H21" s="171" t="str">
        <f t="shared" si="0"/>
        <v>0</v>
      </c>
      <c r="I21" s="171">
        <f t="shared" si="1"/>
        <v>0</v>
      </c>
      <c r="J21" s="171" t="str">
        <f t="shared" si="2"/>
        <v>0</v>
      </c>
      <c r="K21" s="198">
        <v>55366</v>
      </c>
    </row>
    <row r="22" spans="1:11" ht="15.75" x14ac:dyDescent="0.25">
      <c r="A22" s="89" t="s">
        <v>201</v>
      </c>
      <c r="B22" s="89" t="s">
        <v>72</v>
      </c>
      <c r="C22" s="166"/>
      <c r="D22" s="166"/>
      <c r="E22" s="167">
        <f>'Scott Rd'!J224</f>
        <v>0</v>
      </c>
      <c r="F22" s="167">
        <f>'Scott Rd'!AA225</f>
        <v>9411.7099999999991</v>
      </c>
      <c r="G22" s="172"/>
      <c r="H22" s="171" t="str">
        <f t="shared" si="0"/>
        <v>0</v>
      </c>
      <c r="I22" s="171">
        <f t="shared" si="1"/>
        <v>0</v>
      </c>
      <c r="J22" s="171" t="str">
        <f t="shared" si="2"/>
        <v>0</v>
      </c>
      <c r="K22" s="198">
        <v>10963</v>
      </c>
    </row>
    <row r="23" spans="1:11" ht="15.75" x14ac:dyDescent="0.25">
      <c r="A23" s="89" t="s">
        <v>202</v>
      </c>
      <c r="B23" s="89" t="s">
        <v>72</v>
      </c>
      <c r="C23" s="166"/>
      <c r="D23" s="166"/>
      <c r="E23" s="167">
        <f>Sherburn!J224</f>
        <v>0</v>
      </c>
      <c r="F23" s="167">
        <f>Sherburn!AA225</f>
        <v>25634.499999999996</v>
      </c>
      <c r="G23" s="172"/>
      <c r="H23" s="171" t="str">
        <f t="shared" si="0"/>
        <v>0</v>
      </c>
      <c r="I23" s="171">
        <f t="shared" si="1"/>
        <v>0</v>
      </c>
      <c r="J23" s="171" t="str">
        <f t="shared" si="2"/>
        <v>0</v>
      </c>
      <c r="K23" s="198">
        <v>8953</v>
      </c>
    </row>
    <row r="24" spans="1:11" x14ac:dyDescent="0.25">
      <c r="A24" s="89" t="s">
        <v>203</v>
      </c>
      <c r="B24" s="89" t="s">
        <v>72</v>
      </c>
      <c r="C24" s="166"/>
      <c r="D24" s="166"/>
      <c r="E24" s="167">
        <f>'South Milford'!J224</f>
        <v>0</v>
      </c>
      <c r="F24" s="167">
        <f>'South Milford'!AA225</f>
        <v>15259</v>
      </c>
      <c r="G24" s="89"/>
      <c r="H24" s="171" t="str">
        <f t="shared" si="0"/>
        <v>0</v>
      </c>
      <c r="I24" s="171">
        <f t="shared" si="1"/>
        <v>0</v>
      </c>
      <c r="J24" s="171" t="str">
        <f t="shared" si="2"/>
        <v>0</v>
      </c>
      <c r="K24" s="198">
        <v>9673</v>
      </c>
    </row>
    <row r="25" spans="1:11" x14ac:dyDescent="0.25">
      <c r="A25" s="89" t="s">
        <v>204</v>
      </c>
      <c r="B25" s="89" t="s">
        <v>218</v>
      </c>
      <c r="C25" s="166"/>
      <c r="D25" s="166"/>
      <c r="E25" s="167">
        <f>Stillington!J224</f>
        <v>0</v>
      </c>
      <c r="F25" s="167">
        <f>Stillington!AA225</f>
        <v>8917.16</v>
      </c>
      <c r="G25" s="89"/>
      <c r="H25" s="171" t="str">
        <f t="shared" si="0"/>
        <v>0</v>
      </c>
      <c r="I25" s="171">
        <f t="shared" si="1"/>
        <v>0</v>
      </c>
      <c r="J25" s="171" t="str">
        <f t="shared" si="2"/>
        <v>0</v>
      </c>
      <c r="K25" s="198">
        <v>3221</v>
      </c>
    </row>
    <row r="26" spans="1:11" x14ac:dyDescent="0.25">
      <c r="A26" s="89" t="s">
        <v>205</v>
      </c>
      <c r="B26" s="89" t="s">
        <v>72</v>
      </c>
      <c r="C26" s="166"/>
      <c r="D26" s="166"/>
      <c r="E26" s="167">
        <f>Tadcaster!J224</f>
        <v>0</v>
      </c>
      <c r="F26" s="167">
        <f>Tadcaster!AA225</f>
        <v>3036.02</v>
      </c>
      <c r="G26" s="89"/>
      <c r="H26" s="171" t="str">
        <f t="shared" si="0"/>
        <v>0</v>
      </c>
      <c r="I26" s="171" t="str">
        <f t="shared" si="1"/>
        <v>0</v>
      </c>
      <c r="J26" s="171" t="str">
        <f t="shared" si="2"/>
        <v>0</v>
      </c>
      <c r="K26" s="198">
        <v>8467</v>
      </c>
    </row>
    <row r="27" spans="1:11" x14ac:dyDescent="0.25">
      <c r="A27" s="89" t="s">
        <v>206</v>
      </c>
      <c r="B27" s="89" t="s">
        <v>72</v>
      </c>
      <c r="C27" s="166"/>
      <c r="D27" s="166"/>
      <c r="E27" s="167">
        <f>Terrington!J224</f>
        <v>0</v>
      </c>
      <c r="F27" s="167">
        <f>Terrington!AA225</f>
        <v>0</v>
      </c>
      <c r="G27" s="89"/>
      <c r="H27" s="171" t="str">
        <f t="shared" si="0"/>
        <v>0</v>
      </c>
      <c r="I27" s="171">
        <f t="shared" si="1"/>
        <v>0</v>
      </c>
      <c r="J27" s="171" t="str">
        <f t="shared" si="2"/>
        <v>0</v>
      </c>
      <c r="K27" s="198">
        <v>1095</v>
      </c>
    </row>
    <row r="28" spans="1:11" x14ac:dyDescent="0.25">
      <c r="A28" s="89" t="s">
        <v>207</v>
      </c>
      <c r="B28" s="89" t="s">
        <v>72</v>
      </c>
      <c r="C28" s="166"/>
      <c r="D28" s="166"/>
      <c r="E28" s="167">
        <f>Tollerton!J224</f>
        <v>0</v>
      </c>
      <c r="F28" s="167">
        <f>Tollerton!AA225</f>
        <v>0</v>
      </c>
      <c r="G28" s="89"/>
      <c r="H28" s="171" t="str">
        <f t="shared" si="0"/>
        <v>0</v>
      </c>
      <c r="I28" s="171">
        <f t="shared" si="1"/>
        <v>0</v>
      </c>
      <c r="J28" s="171" t="str">
        <f t="shared" si="2"/>
        <v>0</v>
      </c>
      <c r="K28" s="198">
        <v>3370</v>
      </c>
    </row>
    <row r="29" spans="1:11" x14ac:dyDescent="0.25">
      <c r="A29" s="89" t="s">
        <v>208</v>
      </c>
      <c r="B29" s="89" t="s">
        <v>218</v>
      </c>
      <c r="C29" s="166"/>
      <c r="D29" s="166"/>
      <c r="E29" s="167">
        <f>Unity!J224</f>
        <v>0</v>
      </c>
      <c r="F29" s="167">
        <f>Unity!AA225</f>
        <v>0</v>
      </c>
      <c r="G29" s="89"/>
      <c r="H29" s="171" t="str">
        <f t="shared" si="0"/>
        <v>0</v>
      </c>
      <c r="I29" s="171">
        <f t="shared" si="1"/>
        <v>0</v>
      </c>
      <c r="J29" s="171" t="str">
        <f t="shared" si="2"/>
        <v>0</v>
      </c>
      <c r="K29" s="198">
        <v>21803</v>
      </c>
    </row>
    <row r="30" spans="1:11" x14ac:dyDescent="0.25">
      <c r="A30" s="89" t="s">
        <v>209</v>
      </c>
      <c r="B30" s="89" t="s">
        <v>218</v>
      </c>
      <c r="C30" s="166"/>
      <c r="D30" s="166"/>
      <c r="E30" s="167">
        <f>YMG!J224</f>
        <v>0</v>
      </c>
      <c r="F30" s="167">
        <f>YMG!AA225</f>
        <v>12651.34</v>
      </c>
      <c r="G30" s="89"/>
      <c r="H30" s="171" t="str">
        <f t="shared" si="0"/>
        <v>0</v>
      </c>
      <c r="I30" s="171" t="str">
        <f t="shared" si="1"/>
        <v>0</v>
      </c>
      <c r="J30" s="171" t="str">
        <f t="shared" si="2"/>
        <v>0</v>
      </c>
      <c r="K30" s="89">
        <v>43762</v>
      </c>
    </row>
    <row r="31" spans="1:11" x14ac:dyDescent="0.25">
      <c r="H31" s="118" t="str">
        <f t="shared" si="0"/>
        <v>0</v>
      </c>
      <c r="I31" s="118" t="str">
        <f t="shared" si="1"/>
        <v>0</v>
      </c>
      <c r="J31" s="118" t="str">
        <f t="shared" si="2"/>
        <v>0</v>
      </c>
    </row>
    <row r="32" spans="1:11" x14ac:dyDescent="0.25">
      <c r="E32" s="167">
        <f>AVERAGE(E2:E30)</f>
        <v>0</v>
      </c>
      <c r="F32" s="173">
        <f t="shared" ref="F32:J32" si="3">SUM(F2:F30)</f>
        <v>360837.09</v>
      </c>
      <c r="G32" s="173">
        <f t="shared" si="3"/>
        <v>0</v>
      </c>
      <c r="H32" s="173" t="e">
        <f t="shared" si="3"/>
        <v>#REF!</v>
      </c>
      <c r="I32" s="173" t="e">
        <f t="shared" si="3"/>
        <v>#REF!</v>
      </c>
      <c r="J32" s="173" t="e">
        <f t="shared" si="3"/>
        <v>#REF!</v>
      </c>
      <c r="K32" s="173">
        <f>SUM(K2:K30)</f>
        <v>354187</v>
      </c>
    </row>
    <row r="33" spans="8:10" x14ac:dyDescent="0.25">
      <c r="H33" s="118" t="e">
        <f>IF(#REF!="janet", E29,"0")</f>
        <v>#REF!</v>
      </c>
      <c r="I33" s="118" t="e">
        <f>IF(#REF!="Debbie", E29,"0")</f>
        <v>#REF!</v>
      </c>
      <c r="J33" s="118" t="e">
        <f>IF(#REF!="Jill", E29,"0")</f>
        <v>#REF!</v>
      </c>
    </row>
  </sheetData>
  <conditionalFormatting sqref="C2:D30">
    <cfRule type="expression" dxfId="5" priority="2">
      <formula>$C2="refused"</formula>
    </cfRule>
  </conditionalFormatting>
  <conditionalFormatting sqref="G4:G14 G16:G23">
    <cfRule type="expression" dxfId="4" priority="3" stopIfTrue="1">
      <formula>$BB4=$A$6</formula>
    </cfRule>
    <cfRule type="expression" dxfId="3" priority="4" stopIfTrue="1">
      <formula>ISERROR($BM4)</formula>
    </cfRule>
  </conditionalFormatting>
  <conditionalFormatting sqref="G2">
    <cfRule type="expression" dxfId="2" priority="5" stopIfTrue="1">
      <formula>$BB1=$A$6</formula>
    </cfRule>
    <cfRule type="expression" dxfId="1" priority="6" stopIfTrue="1">
      <formula>ISERROR($BM1)</formula>
    </cfRule>
  </conditionalFormatting>
  <conditionalFormatting sqref="B2:B3 B5:B16 B18:B30">
    <cfRule type="expression" dxfId="0" priority="1">
      <formula>$B2="refused"</formula>
    </cfRule>
  </conditionalFormatting>
  <dataValidations count="1">
    <dataValidation type="list" allowBlank="1" showInputMessage="1" showErrorMessage="1" promptTitle="staff" prompt="select staff member" sqref="B2:B3 B18:B30 B5:B16">
      <formula1>"Debbie, Joanna"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S228"/>
  <sheetViews>
    <sheetView showGridLines="0" zoomScale="85" zoomScaleNormal="85" workbookViewId="0">
      <pane xSplit="2" ySplit="6" topLeftCell="L113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Data!A5</f>
        <v>Dalton Terrace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68</v>
      </c>
      <c r="E44" s="25">
        <v>42538</v>
      </c>
      <c r="F44" s="24">
        <v>63</v>
      </c>
      <c r="G44" s="25">
        <v>42538</v>
      </c>
      <c r="H44" s="25">
        <v>42538</v>
      </c>
      <c r="I44" s="24">
        <v>63</v>
      </c>
      <c r="J44" s="24">
        <v>7</v>
      </c>
      <c r="K44" s="40">
        <f t="shared" si="0"/>
        <v>0.92647058823529416</v>
      </c>
      <c r="L44" s="35"/>
      <c r="M44" s="36"/>
      <c r="N44" s="26">
        <v>614.12</v>
      </c>
      <c r="O44" s="26"/>
      <c r="P44" s="26">
        <v>6176.04</v>
      </c>
      <c r="Q44" s="26">
        <v>105</v>
      </c>
      <c r="R44" s="26"/>
      <c r="S44" s="26"/>
      <c r="T44" s="26"/>
      <c r="U44" s="26"/>
      <c r="V44" s="26"/>
      <c r="W44" s="26"/>
      <c r="X44" s="26"/>
      <c r="Y44" s="27"/>
      <c r="AA44" s="42">
        <f t="shared" si="1"/>
        <v>6895.16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34.5" customHeight="1" x14ac:dyDescent="0.25">
      <c r="B46" s="155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7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614.12</v>
      </c>
      <c r="O225" s="41">
        <f t="shared" si="8"/>
        <v>0</v>
      </c>
      <c r="P225" s="41">
        <f t="shared" si="8"/>
        <v>6176.04</v>
      </c>
      <c r="Q225" s="41">
        <f t="shared" si="8"/>
        <v>105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0</v>
      </c>
      <c r="Z225"/>
      <c r="AA225" s="97">
        <f>SUM(N225:Y225)</f>
        <v>6895.16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614.12</v>
      </c>
      <c r="O227" s="41">
        <f>SUM((O225/12)*11)</f>
        <v>0</v>
      </c>
      <c r="P227" s="41">
        <f>SUM((P225/12)*10)</f>
        <v>5146.7</v>
      </c>
      <c r="Q227" s="41">
        <f>SUM((Q225/12)*9)</f>
        <v>78.75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5839.57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S228"/>
  <sheetViews>
    <sheetView showGridLines="0" zoomScale="85" zoomScaleNormal="85" workbookViewId="0">
      <pane xSplit="2" ySplit="6" topLeftCell="L116" activePane="bottomRight" state="frozen"/>
      <selection activeCell="N226" sqref="N226"/>
      <selection pane="topRight" activeCell="N226" sqref="N226"/>
      <selection pane="bottomLeft" activeCell="N226" sqref="N226"/>
      <selection pane="bottomRight" activeCell="Y120" sqref="Y120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Data!A6</f>
        <v>East Parade Medical Practice</v>
      </c>
      <c r="C1" s="206"/>
      <c r="D1" s="206"/>
      <c r="E1" s="206"/>
      <c r="F1" s="206"/>
      <c r="G1" s="206"/>
      <c r="H1" s="206"/>
      <c r="I1" s="119"/>
      <c r="J1" s="119"/>
      <c r="K1" s="119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33.75" customHeight="1" x14ac:dyDescent="0.25">
      <c r="B46" s="155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>
        <v>2</v>
      </c>
      <c r="E67" s="25">
        <v>42466</v>
      </c>
      <c r="F67" s="24">
        <v>2</v>
      </c>
      <c r="G67" s="25">
        <v>42466</v>
      </c>
      <c r="H67" s="25">
        <v>42466</v>
      </c>
      <c r="I67" s="24">
        <v>2</v>
      </c>
      <c r="J67" s="24">
        <v>1</v>
      </c>
      <c r="K67" s="40">
        <f t="shared" si="0"/>
        <v>1</v>
      </c>
      <c r="L67" s="35"/>
      <c r="M67" s="36"/>
      <c r="N67" s="26">
        <v>1037.4000000000001</v>
      </c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1037.4000000000001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23</v>
      </c>
      <c r="E76" s="25">
        <v>42677</v>
      </c>
      <c r="F76" s="24">
        <v>0</v>
      </c>
      <c r="G76" s="25"/>
      <c r="H76" s="25">
        <v>42677</v>
      </c>
      <c r="I76" s="24">
        <v>0</v>
      </c>
      <c r="J76" s="24">
        <v>5</v>
      </c>
      <c r="K76" s="40">
        <f t="shared" si="2"/>
        <v>0</v>
      </c>
      <c r="L76" s="35"/>
      <c r="M76" s="36"/>
      <c r="N76" s="26"/>
      <c r="O76" s="26"/>
      <c r="P76" s="26"/>
      <c r="Q76" s="26"/>
      <c r="R76" s="26"/>
      <c r="S76" s="26"/>
      <c r="T76" s="26">
        <v>0</v>
      </c>
      <c r="U76" s="26">
        <v>0</v>
      </c>
      <c r="V76" s="26"/>
      <c r="W76" s="26"/>
      <c r="X76" s="26"/>
      <c r="Y76" s="27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7</v>
      </c>
      <c r="E83" s="25"/>
      <c r="F83" s="24"/>
      <c r="G83" s="25"/>
      <c r="H83" s="25"/>
      <c r="I83" s="24">
        <v>3</v>
      </c>
      <c r="J83" s="24">
        <v>3</v>
      </c>
      <c r="K83" s="40">
        <f t="shared" si="2"/>
        <v>0.42857142857142855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>
        <v>576.94000000000005</v>
      </c>
      <c r="X83" s="26"/>
      <c r="Y83" s="27">
        <v>477.23</v>
      </c>
      <c r="AA83" s="42">
        <f t="shared" si="3"/>
        <v>1054.17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>
        <v>3</v>
      </c>
      <c r="E120" s="25"/>
      <c r="F120" s="24">
        <v>1</v>
      </c>
      <c r="G120" s="25"/>
      <c r="H120" s="25"/>
      <c r="I120" s="24">
        <v>1</v>
      </c>
      <c r="J120" s="24">
        <v>2</v>
      </c>
      <c r="K120" s="40">
        <f t="shared" si="2"/>
        <v>0.33333333333333331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>
        <v>311.61</v>
      </c>
      <c r="AA120" s="42">
        <f t="shared" si="3"/>
        <v>311.61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1037.4000000000001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576.94000000000005</v>
      </c>
      <c r="X225" s="41">
        <f t="shared" si="8"/>
        <v>0</v>
      </c>
      <c r="Y225" s="41">
        <f t="shared" si="8"/>
        <v>788.84</v>
      </c>
      <c r="Z225"/>
      <c r="AA225" s="97">
        <f>SUM(N225:Y225)</f>
        <v>2403.1800000000003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1037.4000000000001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144.23500000000001</v>
      </c>
      <c r="X227" s="41">
        <f>SUM((X225/12)*2)</f>
        <v>0</v>
      </c>
      <c r="Y227" s="41">
        <f>SUM((Y225/12))</f>
        <v>65.736666666666665</v>
      </c>
      <c r="AA227" s="97">
        <f>SUM(N227:Y227)</f>
        <v>1247.3716666666669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S228"/>
  <sheetViews>
    <sheetView showGridLines="0" zoomScale="85" zoomScaleNormal="85" workbookViewId="0">
      <pane xSplit="2" ySplit="6" topLeftCell="W32" activePane="bottomRight" state="frozen"/>
      <selection activeCell="N226" sqref="N226"/>
      <selection pane="topRight" activeCell="N226" sqref="N226"/>
      <selection pane="bottomLeft" activeCell="N226" sqref="N226"/>
      <selection pane="bottomRight" activeCell="Y83" sqref="Y83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Data!A7</f>
        <v>Elvington Medical Practice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>
        <v>1</v>
      </c>
      <c r="E54" s="84"/>
      <c r="F54" s="83">
        <v>1</v>
      </c>
      <c r="G54" s="84"/>
      <c r="H54" s="84"/>
      <c r="I54" s="83">
        <v>1</v>
      </c>
      <c r="J54" s="83">
        <v>1</v>
      </c>
      <c r="K54" s="40">
        <f t="shared" si="0"/>
        <v>1</v>
      </c>
      <c r="L54" s="35"/>
      <c r="M54" s="36"/>
      <c r="N54" s="26"/>
      <c r="O54" s="26"/>
      <c r="P54" s="26"/>
      <c r="Q54" s="26"/>
      <c r="R54" s="26"/>
      <c r="S54" s="26">
        <v>5471.35</v>
      </c>
      <c r="T54" s="26"/>
      <c r="U54" s="26"/>
      <c r="V54" s="26"/>
      <c r="W54" s="26"/>
      <c r="X54" s="26"/>
      <c r="Y54" s="27"/>
      <c r="AA54" s="95">
        <f t="shared" si="1"/>
        <v>5471.35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2</v>
      </c>
      <c r="E75" s="25">
        <v>42682</v>
      </c>
      <c r="F75" s="24">
        <v>2</v>
      </c>
      <c r="G75" s="25">
        <v>42587</v>
      </c>
      <c r="H75" s="25">
        <v>42682</v>
      </c>
      <c r="I75" s="24">
        <v>2</v>
      </c>
      <c r="J75" s="24">
        <v>2</v>
      </c>
      <c r="K75" s="40">
        <f t="shared" si="2"/>
        <v>1</v>
      </c>
      <c r="L75" s="35"/>
      <c r="M75" s="36"/>
      <c r="N75" s="26"/>
      <c r="O75" s="26"/>
      <c r="P75" s="26"/>
      <c r="Q75" s="26"/>
      <c r="R75" s="26"/>
      <c r="S75" s="26"/>
      <c r="T75" s="26">
        <v>269.27999999999997</v>
      </c>
      <c r="U75" s="26">
        <v>112.5</v>
      </c>
      <c r="V75" s="26"/>
      <c r="W75" s="26"/>
      <c r="X75" s="26"/>
      <c r="Y75" s="27"/>
      <c r="AA75" s="42">
        <f t="shared" si="3"/>
        <v>381.78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53</v>
      </c>
      <c r="E76" s="25"/>
      <c r="F76" s="24"/>
      <c r="G76" s="25">
        <v>42587</v>
      </c>
      <c r="H76" s="25"/>
      <c r="I76" s="24">
        <v>2</v>
      </c>
      <c r="J76" s="24"/>
      <c r="K76" s="40">
        <f t="shared" si="2"/>
        <v>3.7735849056603772E-2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>
        <v>1259.25</v>
      </c>
      <c r="W76" s="26"/>
      <c r="X76" s="26"/>
      <c r="Y76" s="27"/>
      <c r="AA76" s="42">
        <f t="shared" si="3"/>
        <v>1259.25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27</v>
      </c>
      <c r="E83" s="25"/>
      <c r="F83" s="24">
        <v>5</v>
      </c>
      <c r="G83" s="25">
        <v>42705</v>
      </c>
      <c r="H83" s="25"/>
      <c r="I83" s="24">
        <v>1</v>
      </c>
      <c r="J83" s="24">
        <v>4</v>
      </c>
      <c r="K83" s="40">
        <f t="shared" si="2"/>
        <v>3.7037037037037035E-2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>
        <v>225.55</v>
      </c>
      <c r="X83" s="26">
        <v>251.68</v>
      </c>
      <c r="Y83" s="27">
        <v>1650.22</v>
      </c>
      <c r="AA83" s="42">
        <f t="shared" si="3"/>
        <v>2127.4499999999998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>
        <v>1</v>
      </c>
      <c r="E218" s="25"/>
      <c r="F218" s="24">
        <v>1</v>
      </c>
      <c r="G218" s="25"/>
      <c r="H218" s="25"/>
      <c r="I218" s="24">
        <v>1</v>
      </c>
      <c r="J218" s="24"/>
      <c r="K218" s="40">
        <f t="shared" si="6"/>
        <v>1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>
        <v>1187.81</v>
      </c>
      <c r="W218" s="26"/>
      <c r="X218" s="26"/>
      <c r="Y218" s="27"/>
      <c r="AA218" s="42">
        <f t="shared" si="7"/>
        <v>1187.81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5471.35</v>
      </c>
      <c r="T225" s="41">
        <f t="shared" si="8"/>
        <v>269.27999999999997</v>
      </c>
      <c r="U225" s="41">
        <f t="shared" si="8"/>
        <v>112.5</v>
      </c>
      <c r="V225" s="41">
        <f t="shared" si="8"/>
        <v>2447.06</v>
      </c>
      <c r="W225" s="41">
        <f t="shared" si="8"/>
        <v>225.55</v>
      </c>
      <c r="X225" s="41">
        <f t="shared" si="8"/>
        <v>251.68</v>
      </c>
      <c r="Y225" s="41">
        <f t="shared" si="8"/>
        <v>1650.22</v>
      </c>
      <c r="Z225"/>
      <c r="AA225" s="97">
        <f>SUM(N225:Y225)</f>
        <v>10427.64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3191.6208333333338</v>
      </c>
      <c r="T227" s="41">
        <f>SUM((T225/12)*6)</f>
        <v>134.63999999999999</v>
      </c>
      <c r="U227" s="41">
        <f>SUM((U225/12)*5)</f>
        <v>46.875</v>
      </c>
      <c r="V227" s="41">
        <f>SUM((V225/12)*4)</f>
        <v>815.68666666666661</v>
      </c>
      <c r="W227" s="41">
        <f>SUM((W225/12)*3)</f>
        <v>56.387500000000003</v>
      </c>
      <c r="X227" s="41">
        <f>SUM((X225/12)*2)</f>
        <v>41.946666666666665</v>
      </c>
      <c r="Y227" s="41">
        <f>SUM((Y225/12))</f>
        <v>137.51833333333335</v>
      </c>
      <c r="AA227" s="97">
        <f>SUM(N227:Y227)</f>
        <v>4424.6750000000002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S228"/>
  <sheetViews>
    <sheetView showGridLines="0" view="pageBreakPreview" zoomScale="80" zoomScaleNormal="85" zoomScaleSheetLayoutView="80" workbookViewId="0">
      <pane xSplit="2" ySplit="6" topLeftCell="C112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3.7109375" style="14" bestFit="1" customWidth="1"/>
    <col min="6" max="6" width="11.28515625" style="14" customWidth="1"/>
    <col min="7" max="7" width="13.85546875" style="14" bestFit="1" customWidth="1"/>
    <col min="8" max="8" width="13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Data!A8</f>
        <v>Escrick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139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7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0</v>
      </c>
      <c r="Z225"/>
      <c r="AA225" s="97">
        <f>SUM(N225:Y225)</f>
        <v>0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0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S228"/>
  <sheetViews>
    <sheetView showGridLines="0" zoomScale="85" zoomScaleNormal="85" workbookViewId="0">
      <pane xSplit="2" ySplit="6" topLeftCell="L98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2.42578125" style="14" bestFit="1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Data!A9</f>
        <v>Front Street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>
        <v>1</v>
      </c>
      <c r="E39" s="84"/>
      <c r="F39" s="83">
        <v>1</v>
      </c>
      <c r="G39" s="84"/>
      <c r="H39" s="84">
        <v>42636</v>
      </c>
      <c r="I39" s="83">
        <v>1</v>
      </c>
      <c r="J39" s="83">
        <v>0.5</v>
      </c>
      <c r="K39" s="40">
        <f t="shared" si="0"/>
        <v>1</v>
      </c>
      <c r="L39" s="35"/>
      <c r="M39" s="36"/>
      <c r="N39" s="26"/>
      <c r="O39" s="26"/>
      <c r="P39" s="26"/>
      <c r="Q39" s="26"/>
      <c r="R39" s="26"/>
      <c r="S39" s="26">
        <v>104.29</v>
      </c>
      <c r="T39" s="26"/>
      <c r="U39" s="26"/>
      <c r="V39" s="26"/>
      <c r="W39" s="26"/>
      <c r="X39" s="26"/>
      <c r="Y39" s="27"/>
      <c r="AA39" s="95">
        <f t="shared" si="1"/>
        <v>104.29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1</v>
      </c>
      <c r="E75" s="25"/>
      <c r="F75" s="24">
        <v>1</v>
      </c>
      <c r="G75" s="25"/>
      <c r="H75" s="25">
        <v>42699</v>
      </c>
      <c r="I75" s="24">
        <v>1</v>
      </c>
      <c r="J75" s="24" t="s">
        <v>237</v>
      </c>
      <c r="K75" s="40">
        <f t="shared" si="2"/>
        <v>1</v>
      </c>
      <c r="L75" s="35"/>
      <c r="M75" s="36"/>
      <c r="N75" s="26"/>
      <c r="O75" s="26"/>
      <c r="P75" s="26"/>
      <c r="Q75" s="26"/>
      <c r="R75" s="26"/>
      <c r="S75" s="26"/>
      <c r="T75" s="26"/>
      <c r="U75" s="26">
        <v>179.52</v>
      </c>
      <c r="V75" s="26"/>
      <c r="W75" s="26"/>
      <c r="X75" s="26"/>
      <c r="Y75" s="27"/>
      <c r="AA75" s="42">
        <f t="shared" si="3"/>
        <v>179.52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44</v>
      </c>
      <c r="E76" s="25">
        <v>42754</v>
      </c>
      <c r="F76" s="24">
        <v>3</v>
      </c>
      <c r="G76" s="25">
        <v>42619</v>
      </c>
      <c r="H76" s="203">
        <v>42754</v>
      </c>
      <c r="I76" s="24">
        <v>3</v>
      </c>
      <c r="J76" s="24">
        <v>14</v>
      </c>
      <c r="K76" s="40">
        <f t="shared" si="2"/>
        <v>6.8181818181818177E-2</v>
      </c>
      <c r="L76" s="35"/>
      <c r="M76" s="36"/>
      <c r="N76" s="26"/>
      <c r="O76" s="26"/>
      <c r="P76" s="26"/>
      <c r="Q76" s="26"/>
      <c r="R76" s="26"/>
      <c r="S76" s="26">
        <v>1612.3</v>
      </c>
      <c r="T76" s="26"/>
      <c r="U76" s="26"/>
      <c r="V76" s="26"/>
      <c r="W76" s="26">
        <v>839.5</v>
      </c>
      <c r="X76" s="26"/>
      <c r="Y76" s="27"/>
      <c r="AA76" s="42">
        <f t="shared" si="3"/>
        <v>2451.8000000000002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1</v>
      </c>
      <c r="E119" s="25">
        <v>42699</v>
      </c>
      <c r="F119" s="24">
        <v>1</v>
      </c>
      <c r="G119" s="25"/>
      <c r="H119" s="25">
        <v>42699</v>
      </c>
      <c r="I119" s="24">
        <v>1</v>
      </c>
      <c r="J119" s="24" t="s">
        <v>236</v>
      </c>
      <c r="K119" s="40">
        <f t="shared" si="2"/>
        <v>1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>
        <v>78.84</v>
      </c>
      <c r="V119" s="26"/>
      <c r="W119" s="26"/>
      <c r="X119" s="26"/>
      <c r="Y119" s="27"/>
      <c r="AA119" s="42">
        <f t="shared" si="3"/>
        <v>78.84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1716.59</v>
      </c>
      <c r="T225" s="41">
        <f t="shared" si="8"/>
        <v>0</v>
      </c>
      <c r="U225" s="41">
        <f t="shared" si="8"/>
        <v>258.36</v>
      </c>
      <c r="V225" s="41">
        <f t="shared" si="8"/>
        <v>0</v>
      </c>
      <c r="W225" s="41">
        <f t="shared" si="8"/>
        <v>839.5</v>
      </c>
      <c r="X225" s="41">
        <f t="shared" si="8"/>
        <v>0</v>
      </c>
      <c r="Y225" s="41">
        <f t="shared" si="8"/>
        <v>0</v>
      </c>
      <c r="Z225"/>
      <c r="AA225" s="97">
        <f>SUM(N225:Y225)</f>
        <v>2814.45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1001.3441666666665</v>
      </c>
      <c r="T227" s="41">
        <f>SUM((T225/12)*6)</f>
        <v>0</v>
      </c>
      <c r="U227" s="41">
        <f>SUM((U225/12)*5)</f>
        <v>107.65</v>
      </c>
      <c r="V227" s="41">
        <f>SUM((V225/12)*4)</f>
        <v>0</v>
      </c>
      <c r="W227" s="41">
        <f>SUM((W225/12)*3)</f>
        <v>209.875</v>
      </c>
      <c r="X227" s="41">
        <f>SUM((X225/12)*2)</f>
        <v>0</v>
      </c>
      <c r="Y227" s="41">
        <f>SUM((Y225/12))</f>
        <v>0</v>
      </c>
      <c r="AA227" s="97">
        <f>SUM(N227:Y227)</f>
        <v>1318.8691666666666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S228"/>
  <sheetViews>
    <sheetView showGridLines="0" zoomScale="85" zoomScaleNormal="85" workbookViewId="0">
      <pane xSplit="2" ySplit="6" topLeftCell="E111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9" width="10.28515625" style="14" bestFit="1" customWidth="1"/>
    <col min="10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Data!A10</f>
        <v>Haxby Group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>
        <v>14</v>
      </c>
      <c r="E30" s="25">
        <v>42444</v>
      </c>
      <c r="F30" s="24">
        <v>9</v>
      </c>
      <c r="G30" s="25">
        <v>42472</v>
      </c>
      <c r="H30" s="25">
        <v>42472</v>
      </c>
      <c r="I30" s="24">
        <v>9</v>
      </c>
      <c r="J30" s="24">
        <v>8</v>
      </c>
      <c r="K30" s="40">
        <f t="shared" si="0"/>
        <v>0.6428571428571429</v>
      </c>
      <c r="L30" s="35"/>
      <c r="M30" s="36"/>
      <c r="N30" s="26">
        <v>1120.8599999999999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1120.8599999999999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9.25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405</v>
      </c>
      <c r="E76" s="25">
        <v>42703</v>
      </c>
      <c r="F76" s="24">
        <v>17</v>
      </c>
      <c r="G76" s="25">
        <v>42703</v>
      </c>
      <c r="H76" s="25"/>
      <c r="I76" s="24">
        <v>17</v>
      </c>
      <c r="J76" s="24">
        <v>33</v>
      </c>
      <c r="K76" s="40">
        <f t="shared" si="2"/>
        <v>4.1975308641975309E-2</v>
      </c>
      <c r="L76" s="35"/>
      <c r="M76" s="36"/>
      <c r="N76" s="26"/>
      <c r="O76" s="26"/>
      <c r="P76" s="26"/>
      <c r="Q76" s="26"/>
      <c r="R76" s="26"/>
      <c r="S76" s="26">
        <v>6697.6</v>
      </c>
      <c r="T76" s="26">
        <v>1674.4</v>
      </c>
      <c r="U76" s="26">
        <v>4602</v>
      </c>
      <c r="V76" s="26"/>
      <c r="W76" s="26"/>
      <c r="X76" s="26"/>
      <c r="Y76" s="27"/>
      <c r="AA76" s="42">
        <f t="shared" si="3"/>
        <v>12974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26</v>
      </c>
      <c r="E119" s="25"/>
      <c r="F119" s="24">
        <v>14</v>
      </c>
      <c r="G119" s="25"/>
      <c r="H119" s="25"/>
      <c r="I119" s="24">
        <v>14</v>
      </c>
      <c r="J119" s="24">
        <v>4</v>
      </c>
      <c r="K119" s="40">
        <f t="shared" si="2"/>
        <v>0.53846153846153844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>
        <v>157.68</v>
      </c>
      <c r="V119" s="26"/>
      <c r="W119" s="26">
        <v>1026.48</v>
      </c>
      <c r="X119" s="26"/>
      <c r="Y119" s="27"/>
      <c r="AA119" s="42">
        <f t="shared" si="3"/>
        <v>1184.1600000000001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>
        <v>44</v>
      </c>
      <c r="E123" s="25">
        <v>42495</v>
      </c>
      <c r="F123" s="24">
        <v>4</v>
      </c>
      <c r="G123" s="25">
        <v>42495</v>
      </c>
      <c r="H123" s="25">
        <v>42495</v>
      </c>
      <c r="I123" s="24">
        <v>4</v>
      </c>
      <c r="J123" s="24">
        <v>5</v>
      </c>
      <c r="K123" s="40">
        <f t="shared" si="2"/>
        <v>9.0909090909090912E-2</v>
      </c>
      <c r="L123" s="35"/>
      <c r="M123" s="36"/>
      <c r="N123" s="26"/>
      <c r="O123" s="26">
        <v>1185.69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1185.69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>
        <v>1</v>
      </c>
      <c r="E216" s="25">
        <v>42465</v>
      </c>
      <c r="F216" s="24">
        <v>1</v>
      </c>
      <c r="G216" s="25">
        <v>42465</v>
      </c>
      <c r="H216" s="25">
        <v>42465</v>
      </c>
      <c r="I216" s="24">
        <v>1</v>
      </c>
      <c r="J216" s="24">
        <v>1</v>
      </c>
      <c r="K216" s="40">
        <f t="shared" si="6"/>
        <v>1</v>
      </c>
      <c r="L216" s="35"/>
      <c r="M216" s="36"/>
      <c r="N216" s="26">
        <v>3947.76</v>
      </c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3947.76</v>
      </c>
      <c r="AC216" s="28"/>
    </row>
    <row r="217" spans="2:29" ht="15.75" x14ac:dyDescent="0.25">
      <c r="B217" s="78" t="str">
        <f>'CCG Financial Totals'!A218</f>
        <v>Specials</v>
      </c>
      <c r="D217" s="24">
        <v>1</v>
      </c>
      <c r="E217" s="25"/>
      <c r="F217" s="24">
        <v>1</v>
      </c>
      <c r="G217" s="25"/>
      <c r="H217" s="25"/>
      <c r="I217" s="24">
        <v>1</v>
      </c>
      <c r="J217" s="24"/>
      <c r="K217" s="40">
        <f t="shared" si="6"/>
        <v>1</v>
      </c>
      <c r="L217" s="35"/>
      <c r="M217" s="36"/>
      <c r="N217" s="26"/>
      <c r="O217" s="26"/>
      <c r="P217" s="26"/>
      <c r="Q217" s="26"/>
      <c r="R217" s="26"/>
      <c r="S217" s="26">
        <v>634.20000000000005</v>
      </c>
      <c r="T217" s="26"/>
      <c r="U217" s="26"/>
      <c r="V217" s="26"/>
      <c r="W217" s="26"/>
      <c r="X217" s="26"/>
      <c r="Y217" s="27"/>
      <c r="AA217" s="42">
        <f t="shared" si="7"/>
        <v>634.20000000000005</v>
      </c>
      <c r="AC217" s="28"/>
    </row>
    <row r="218" spans="2:29" ht="15.75" x14ac:dyDescent="0.25">
      <c r="B218" s="78" t="str">
        <f>'CCG Financial Totals'!A219</f>
        <v>Review of Red Drugs</v>
      </c>
      <c r="D218" s="24">
        <v>1</v>
      </c>
      <c r="E218" s="25"/>
      <c r="F218" s="24">
        <v>1</v>
      </c>
      <c r="G218" s="25"/>
      <c r="H218" s="25"/>
      <c r="I218" s="24">
        <v>1</v>
      </c>
      <c r="J218" s="24"/>
      <c r="K218" s="40">
        <f t="shared" si="6"/>
        <v>1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>
        <v>891.8</v>
      </c>
      <c r="V218" s="26"/>
      <c r="W218" s="26"/>
      <c r="X218" s="26"/>
      <c r="Y218" s="27"/>
      <c r="AA218" s="42">
        <f t="shared" si="7"/>
        <v>891.8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5068.62</v>
      </c>
      <c r="O225" s="41">
        <f t="shared" si="8"/>
        <v>1185.69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7331.8</v>
      </c>
      <c r="T225" s="41">
        <f t="shared" si="8"/>
        <v>1674.4</v>
      </c>
      <c r="U225" s="41">
        <f t="shared" si="8"/>
        <v>5651.4800000000005</v>
      </c>
      <c r="V225" s="41">
        <f t="shared" si="8"/>
        <v>0</v>
      </c>
      <c r="W225" s="41">
        <f t="shared" si="8"/>
        <v>1026.48</v>
      </c>
      <c r="X225" s="41">
        <f t="shared" si="8"/>
        <v>0</v>
      </c>
      <c r="Y225" s="41">
        <f t="shared" si="8"/>
        <v>0</v>
      </c>
      <c r="Z225"/>
      <c r="AA225" s="97">
        <f>SUM(N225:Y225)</f>
        <v>21938.47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5068.62</v>
      </c>
      <c r="O227" s="41">
        <f>SUM((O225/12)*11)</f>
        <v>1086.8825000000002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4276.8833333333332</v>
      </c>
      <c r="T227" s="41">
        <f>SUM((T225/12)*6)</f>
        <v>837.2</v>
      </c>
      <c r="U227" s="41">
        <f>SUM((U225/12)*5)</f>
        <v>2354.7833333333338</v>
      </c>
      <c r="V227" s="41">
        <f>SUM((V225/12)*4)</f>
        <v>0</v>
      </c>
      <c r="W227" s="41">
        <f>SUM((W225/12)*3)</f>
        <v>256.62</v>
      </c>
      <c r="X227" s="41">
        <f>SUM((X225/12)*2)</f>
        <v>0</v>
      </c>
      <c r="Y227" s="41">
        <f>SUM((Y225/12))</f>
        <v>0</v>
      </c>
      <c r="AA227" s="97">
        <f>SUM(N227:Y227)</f>
        <v>13880.989166666668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S228"/>
  <sheetViews>
    <sheetView showGridLines="0" zoomScale="85" zoomScaleNormal="85" workbookViewId="0">
      <pane xSplit="2" ySplit="6" topLeftCell="E109" activePane="bottomRight" state="frozen"/>
      <selection activeCell="N226" sqref="N226"/>
      <selection pane="topRight" activeCell="N226" sqref="N226"/>
      <selection pane="bottomLeft" activeCell="N226" sqref="N226"/>
      <selection pane="bottomRight" activeCell="H120" sqref="H120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Data!A11</f>
        <v>Helmsley Medical Centre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9</v>
      </c>
      <c r="E44" s="25">
        <v>42635</v>
      </c>
      <c r="F44" s="24">
        <v>9</v>
      </c>
      <c r="G44" s="25">
        <v>42635</v>
      </c>
      <c r="H44" s="25">
        <v>42712</v>
      </c>
      <c r="I44" s="24">
        <v>9</v>
      </c>
      <c r="J44" s="24">
        <v>3.5</v>
      </c>
      <c r="K44" s="40">
        <f t="shared" si="0"/>
        <v>1</v>
      </c>
      <c r="L44" s="35"/>
      <c r="M44" s="36"/>
      <c r="N44" s="26"/>
      <c r="O44" s="26"/>
      <c r="P44" s="26"/>
      <c r="Q44" s="26"/>
      <c r="R44" s="26"/>
      <c r="S44" s="26">
        <v>400.68</v>
      </c>
      <c r="T44" s="26"/>
      <c r="U44" s="26"/>
      <c r="V44" s="26">
        <v>233.05</v>
      </c>
      <c r="W44" s="26"/>
      <c r="X44" s="26"/>
      <c r="Y44" s="27"/>
      <c r="AA44" s="42">
        <f t="shared" si="1"/>
        <v>633.73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0</v>
      </c>
      <c r="E75" s="25"/>
      <c r="F75" s="24"/>
      <c r="G75" s="25"/>
      <c r="H75" s="25"/>
      <c r="I75" s="24">
        <v>0</v>
      </c>
      <c r="J75" s="24">
        <v>0.5</v>
      </c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34</v>
      </c>
      <c r="E76" s="25">
        <v>42635</v>
      </c>
      <c r="F76" s="24">
        <v>1</v>
      </c>
      <c r="G76" s="25">
        <v>42635</v>
      </c>
      <c r="H76" s="25">
        <v>42635</v>
      </c>
      <c r="I76" s="24">
        <v>1</v>
      </c>
      <c r="J76" s="24">
        <v>3</v>
      </c>
      <c r="K76" s="40">
        <f t="shared" si="2"/>
        <v>2.9411764705882353E-2</v>
      </c>
      <c r="L76" s="35"/>
      <c r="M76" s="36"/>
      <c r="N76" s="26"/>
      <c r="O76" s="26"/>
      <c r="P76" s="26"/>
      <c r="Q76" s="26"/>
      <c r="R76" s="26"/>
      <c r="S76" s="26">
        <v>418.6</v>
      </c>
      <c r="T76" s="26"/>
      <c r="U76" s="26"/>
      <c r="V76" s="26"/>
      <c r="W76" s="26"/>
      <c r="X76" s="26"/>
      <c r="Y76" s="27"/>
      <c r="AA76" s="42">
        <f t="shared" si="3"/>
        <v>418.6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0</v>
      </c>
      <c r="E119" s="25"/>
      <c r="F119" s="24"/>
      <c r="G119" s="25"/>
      <c r="H119" s="25"/>
      <c r="I119" s="24">
        <v>0</v>
      </c>
      <c r="J119" s="24">
        <v>1</v>
      </c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>
        <v>3</v>
      </c>
      <c r="E120" s="25">
        <v>42817</v>
      </c>
      <c r="F120" s="24">
        <v>3</v>
      </c>
      <c r="G120" s="25"/>
      <c r="H120" s="25">
        <v>42817</v>
      </c>
      <c r="I120" s="24">
        <v>1</v>
      </c>
      <c r="J120" s="24">
        <v>2</v>
      </c>
      <c r="K120" s="40">
        <f t="shared" si="2"/>
        <v>0.33333333333333331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>
        <v>311.48</v>
      </c>
      <c r="AA120" s="42">
        <f t="shared" si="3"/>
        <v>311.48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>
        <v>14</v>
      </c>
      <c r="E122" s="25">
        <v>42600</v>
      </c>
      <c r="F122" s="24">
        <v>6</v>
      </c>
      <c r="G122" s="25">
        <v>42600</v>
      </c>
      <c r="H122" s="25">
        <v>42600</v>
      </c>
      <c r="I122" s="24">
        <v>0</v>
      </c>
      <c r="J122" s="24">
        <v>2</v>
      </c>
      <c r="K122" s="40">
        <f t="shared" si="2"/>
        <v>0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>
        <v>3</v>
      </c>
      <c r="E137" s="25">
        <v>42558</v>
      </c>
      <c r="F137" s="24">
        <v>2</v>
      </c>
      <c r="G137" s="25">
        <v>42558</v>
      </c>
      <c r="H137" s="25">
        <v>42558</v>
      </c>
      <c r="I137" s="24">
        <v>2</v>
      </c>
      <c r="J137" s="24">
        <v>2</v>
      </c>
      <c r="K137" s="40">
        <f t="shared" si="2"/>
        <v>0.66666666666666663</v>
      </c>
      <c r="L137" s="35"/>
      <c r="M137" s="36"/>
      <c r="N137" s="26"/>
      <c r="O137" s="26"/>
      <c r="P137" s="26"/>
      <c r="Q137" s="26">
        <v>34.1</v>
      </c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34.1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34.1</v>
      </c>
      <c r="R225" s="41">
        <f t="shared" si="8"/>
        <v>0</v>
      </c>
      <c r="S225" s="41">
        <f t="shared" si="8"/>
        <v>819.28</v>
      </c>
      <c r="T225" s="41">
        <f t="shared" si="8"/>
        <v>0</v>
      </c>
      <c r="U225" s="41">
        <f t="shared" si="8"/>
        <v>0</v>
      </c>
      <c r="V225" s="41">
        <f t="shared" si="8"/>
        <v>233.05</v>
      </c>
      <c r="W225" s="41">
        <f t="shared" si="8"/>
        <v>0</v>
      </c>
      <c r="X225" s="41">
        <f t="shared" si="8"/>
        <v>0</v>
      </c>
      <c r="Y225" s="41">
        <f t="shared" si="8"/>
        <v>311.48</v>
      </c>
      <c r="Z225"/>
      <c r="AA225" s="97">
        <f>SUM(N225:Y225)</f>
        <v>1397.91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25.575000000000003</v>
      </c>
      <c r="R227" s="41">
        <f>SUM((R225/12)*8)</f>
        <v>0</v>
      </c>
      <c r="S227" s="41">
        <f>SUM((S225/12)*7)</f>
        <v>477.9133333333333</v>
      </c>
      <c r="T227" s="41">
        <f>SUM((T225/12)*6)</f>
        <v>0</v>
      </c>
      <c r="U227" s="41">
        <f>SUM((U225/12)*5)</f>
        <v>0</v>
      </c>
      <c r="V227" s="41">
        <f>SUM((V225/12)*4)</f>
        <v>77.683333333333337</v>
      </c>
      <c r="W227" s="41">
        <f>SUM((W225/12)*3)</f>
        <v>0</v>
      </c>
      <c r="X227" s="41">
        <f>SUM((X225/12)*2)</f>
        <v>0</v>
      </c>
      <c r="Y227" s="41">
        <f>SUM((Y225/12))</f>
        <v>25.956666666666667</v>
      </c>
      <c r="AA227" s="97">
        <f>SUM(N227:Y227)</f>
        <v>607.12833333333333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S228"/>
  <sheetViews>
    <sheetView showGridLines="0" zoomScale="85" zoomScaleNormal="85" workbookViewId="0">
      <pane xSplit="2" ySplit="6" topLeftCell="M67" activePane="bottomRight" state="frozen"/>
      <selection activeCell="N226" sqref="N226"/>
      <selection pane="topRight" activeCell="N226" sqref="N226"/>
      <selection pane="bottomLeft" activeCell="N226" sqref="N226"/>
      <selection pane="bottomRight" activeCell="X75" sqref="X75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Data!A12</f>
        <v>Jorvik Gillygate Practice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>
        <v>42650</v>
      </c>
      <c r="F39" s="83">
        <v>3</v>
      </c>
      <c r="G39" s="84"/>
      <c r="H39" s="84"/>
      <c r="I39" s="83">
        <v>3</v>
      </c>
      <c r="J39" s="83">
        <v>1</v>
      </c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>
        <v>403.08</v>
      </c>
      <c r="U39" s="26"/>
      <c r="V39" s="26"/>
      <c r="W39" s="26"/>
      <c r="X39" s="26"/>
      <c r="Y39" s="27"/>
      <c r="AA39" s="95">
        <f t="shared" si="1"/>
        <v>403.08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20</v>
      </c>
      <c r="E75" s="25"/>
      <c r="F75" s="24">
        <v>14</v>
      </c>
      <c r="G75" s="25"/>
      <c r="H75" s="25">
        <v>42607</v>
      </c>
      <c r="I75" s="24">
        <v>12</v>
      </c>
      <c r="J75" s="24">
        <v>6</v>
      </c>
      <c r="K75" s="40">
        <f t="shared" si="2"/>
        <v>0.6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>
        <v>2265.2600000000002</v>
      </c>
      <c r="Y75" s="27"/>
      <c r="AA75" s="42">
        <f t="shared" si="3"/>
        <v>2265.2600000000002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120</v>
      </c>
      <c r="E76" s="25"/>
      <c r="F76" s="24">
        <v>1</v>
      </c>
      <c r="G76" s="25"/>
      <c r="H76" s="25"/>
      <c r="I76" s="24">
        <v>1</v>
      </c>
      <c r="J76" s="24">
        <v>21</v>
      </c>
      <c r="K76" s="40">
        <f t="shared" si="2"/>
        <v>8.3333333333333332E-3</v>
      </c>
      <c r="L76" s="35"/>
      <c r="M76" s="36"/>
      <c r="N76" s="26"/>
      <c r="O76" s="26"/>
      <c r="P76" s="26"/>
      <c r="Q76" s="26">
        <v>0</v>
      </c>
      <c r="R76" s="26">
        <v>0</v>
      </c>
      <c r="S76" s="26">
        <v>0</v>
      </c>
      <c r="T76" s="26">
        <v>0</v>
      </c>
      <c r="U76" s="26">
        <v>419.75</v>
      </c>
      <c r="V76" s="26">
        <v>0</v>
      </c>
      <c r="W76" s="26">
        <v>0</v>
      </c>
      <c r="X76" s="26"/>
      <c r="Y76" s="27"/>
      <c r="AA76" s="42">
        <f t="shared" si="3"/>
        <v>419.75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1</v>
      </c>
      <c r="E119" s="25">
        <v>42544</v>
      </c>
      <c r="F119" s="24">
        <v>0</v>
      </c>
      <c r="G119" s="25">
        <v>42544</v>
      </c>
      <c r="H119" s="25">
        <v>42544</v>
      </c>
      <c r="I119" s="24">
        <v>0</v>
      </c>
      <c r="J119" s="24">
        <v>1</v>
      </c>
      <c r="K119" s="40">
        <f t="shared" si="2"/>
        <v>0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>
        <v>36</v>
      </c>
      <c r="E137" s="25">
        <v>42544</v>
      </c>
      <c r="F137" s="24">
        <v>25</v>
      </c>
      <c r="G137" s="25">
        <v>42515</v>
      </c>
      <c r="H137" s="25">
        <v>42544</v>
      </c>
      <c r="I137" s="24">
        <v>25</v>
      </c>
      <c r="J137" s="24">
        <v>8</v>
      </c>
      <c r="K137" s="40">
        <f t="shared" si="2"/>
        <v>0.69444444444444442</v>
      </c>
      <c r="L137" s="35"/>
      <c r="M137" s="36"/>
      <c r="N137" s="26"/>
      <c r="O137" s="26"/>
      <c r="P137" s="26">
        <v>961.22</v>
      </c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961.22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961.22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403.08</v>
      </c>
      <c r="U225" s="41">
        <f t="shared" si="8"/>
        <v>419.75</v>
      </c>
      <c r="V225" s="41">
        <f t="shared" si="8"/>
        <v>0</v>
      </c>
      <c r="W225" s="41">
        <f t="shared" si="8"/>
        <v>0</v>
      </c>
      <c r="X225" s="41">
        <f t="shared" si="8"/>
        <v>2265.2600000000002</v>
      </c>
      <c r="Y225" s="41">
        <f t="shared" si="8"/>
        <v>0</v>
      </c>
      <c r="Z225"/>
      <c r="AA225" s="97">
        <f>SUM(N225:Y225)</f>
        <v>4049.3100000000004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801.01666666666677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201.53999999999996</v>
      </c>
      <c r="U227" s="41">
        <f>SUM((U225/12)*5)</f>
        <v>174.89583333333331</v>
      </c>
      <c r="V227" s="41">
        <f>SUM((V225/12)*4)</f>
        <v>0</v>
      </c>
      <c r="W227" s="41">
        <f>SUM((W225/12)*3)</f>
        <v>0</v>
      </c>
      <c r="X227" s="41">
        <f>SUM((X225/12)*2)</f>
        <v>377.54333333333335</v>
      </c>
      <c r="Y227" s="41">
        <f>SUM((Y225/12))</f>
        <v>0</v>
      </c>
      <c r="AA227" s="97">
        <f>SUM(N227:Y227)</f>
        <v>1554.9958333333334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S228"/>
  <sheetViews>
    <sheetView showGridLines="0" zoomScale="85" zoomScaleNormal="85" workbookViewId="0">
      <pane xSplit="2" ySplit="6" topLeftCell="C111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7" width="11.28515625" style="14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Data!A13</f>
        <v>Kirbymoorside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3</v>
      </c>
      <c r="E75" s="25"/>
      <c r="F75" s="24">
        <v>1</v>
      </c>
      <c r="G75" s="25"/>
      <c r="H75" s="25"/>
      <c r="I75" s="24"/>
      <c r="J75" s="24">
        <v>1.5</v>
      </c>
      <c r="K75" s="40">
        <f t="shared" si="2"/>
        <v>0</v>
      </c>
      <c r="L75" s="35"/>
      <c r="M75" s="36"/>
      <c r="N75" s="26"/>
      <c r="O75" s="26"/>
      <c r="P75" s="26"/>
      <c r="Q75" s="26"/>
      <c r="R75" s="26"/>
      <c r="S75" s="26"/>
      <c r="T75" s="26"/>
      <c r="U75" s="26">
        <v>0</v>
      </c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7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3</v>
      </c>
      <c r="E119" s="25">
        <v>42703</v>
      </c>
      <c r="F119" s="24">
        <v>3</v>
      </c>
      <c r="G119" s="25"/>
      <c r="H119" s="25">
        <v>42703</v>
      </c>
      <c r="I119" s="24">
        <v>3</v>
      </c>
      <c r="J119" s="24">
        <v>1</v>
      </c>
      <c r="K119" s="40">
        <f t="shared" si="2"/>
        <v>1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>
        <v>236.52</v>
      </c>
      <c r="V119" s="26"/>
      <c r="W119" s="26"/>
      <c r="X119" s="26"/>
      <c r="Y119" s="27"/>
      <c r="AA119" s="42">
        <f t="shared" si="3"/>
        <v>236.52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236.52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0</v>
      </c>
      <c r="Z225"/>
      <c r="AA225" s="97">
        <f>SUM(N225:Y225)</f>
        <v>236.52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98.550000000000011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98.550000000000011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S228"/>
  <sheetViews>
    <sheetView showGridLines="0" zoomScale="85" zoomScaleNormal="85" workbookViewId="0">
      <pane xSplit="2" ySplit="6" topLeftCell="C31" activePane="bottomRight" state="frozen"/>
      <selection activeCell="N226" sqref="N226"/>
      <selection pane="topRight" activeCell="N226" sqref="N226"/>
      <selection pane="bottomLeft" activeCell="N226" sqref="N226"/>
      <selection pane="bottomRight" activeCell="X44" sqref="X44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Data!A14</f>
        <v>Millfield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33</v>
      </c>
      <c r="E44" s="25">
        <v>42772</v>
      </c>
      <c r="F44" s="24">
        <v>15</v>
      </c>
      <c r="G44" s="25">
        <v>42745</v>
      </c>
      <c r="H44" s="25"/>
      <c r="I44" s="24">
        <v>15</v>
      </c>
      <c r="J44" s="24">
        <v>6</v>
      </c>
      <c r="K44" s="40">
        <f t="shared" si="0"/>
        <v>0.45454545454545453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>
        <v>1788.14</v>
      </c>
      <c r="Y44" s="27"/>
      <c r="AA44" s="42">
        <f t="shared" si="1"/>
        <v>1788.14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35</v>
      </c>
      <c r="E76" s="25">
        <v>42619</v>
      </c>
      <c r="F76" s="24">
        <v>9</v>
      </c>
      <c r="G76" s="25">
        <v>42619</v>
      </c>
      <c r="H76" s="25"/>
      <c r="I76" s="24">
        <v>5</v>
      </c>
      <c r="J76" s="24">
        <v>6</v>
      </c>
      <c r="K76" s="40">
        <f t="shared" si="2"/>
        <v>0.14285714285714285</v>
      </c>
      <c r="L76" s="35"/>
      <c r="M76" s="36"/>
      <c r="N76" s="26"/>
      <c r="O76" s="26"/>
      <c r="P76" s="26"/>
      <c r="Q76" s="26"/>
      <c r="R76" s="26"/>
      <c r="S76" s="26">
        <v>3358</v>
      </c>
      <c r="T76" s="26"/>
      <c r="U76" s="26"/>
      <c r="V76" s="26"/>
      <c r="W76" s="26"/>
      <c r="X76" s="26"/>
      <c r="Y76" s="27"/>
      <c r="AA76" s="42">
        <f t="shared" si="3"/>
        <v>3358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3358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1788.14</v>
      </c>
      <c r="Y225" s="41">
        <f t="shared" si="8"/>
        <v>0</v>
      </c>
      <c r="Z225"/>
      <c r="AA225" s="97">
        <f>SUM(N225:Y225)</f>
        <v>5146.1400000000003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1958.8333333333333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298.02333333333337</v>
      </c>
      <c r="Y227" s="41">
        <f>SUM((Y225/12))</f>
        <v>0</v>
      </c>
      <c r="AA227" s="97">
        <f>SUM(N227:Y227)</f>
        <v>2256.8566666666666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404"/>
  <sheetViews>
    <sheetView showGridLines="0" topLeftCell="D1" zoomScale="85" zoomScaleNormal="85" workbookViewId="0">
      <selection activeCell="G22" sqref="G22"/>
    </sheetView>
  </sheetViews>
  <sheetFormatPr defaultRowHeight="15" x14ac:dyDescent="0.25"/>
  <cols>
    <col min="1" max="1" width="61.7109375" style="15" customWidth="1"/>
    <col min="2" max="2" width="3.140625" style="15" customWidth="1"/>
    <col min="3" max="3" width="17.42578125" style="15" customWidth="1"/>
    <col min="4" max="4" width="21.140625" style="15" customWidth="1"/>
    <col min="5" max="5" width="2.5703125" style="15" customWidth="1"/>
    <col min="6" max="6" width="18.7109375" style="15" customWidth="1"/>
    <col min="7" max="7" width="20.85546875" style="15" customWidth="1"/>
    <col min="8" max="8" width="21.42578125" style="15" customWidth="1"/>
    <col min="9" max="9" width="20.85546875" style="15" customWidth="1"/>
    <col min="10" max="10" width="22.28515625" style="15" customWidth="1"/>
    <col min="11" max="11" width="21.140625" style="15" bestFit="1" customWidth="1"/>
    <col min="12" max="12" width="18.140625" style="15" customWidth="1"/>
    <col min="13" max="13" width="19.7109375" style="15" customWidth="1"/>
    <col min="14" max="14" width="14.5703125" style="15" bestFit="1" customWidth="1"/>
    <col min="15" max="16384" width="9.140625" style="15"/>
  </cols>
  <sheetData>
    <row r="1" spans="1:14" s="47" customFormat="1" ht="18.75" customHeight="1" x14ac:dyDescent="0.45">
      <c r="A1" s="206" t="s">
        <v>105</v>
      </c>
      <c r="B1" s="206"/>
      <c r="C1" s="206"/>
      <c r="D1" s="206"/>
      <c r="E1" s="206"/>
      <c r="F1" s="206"/>
      <c r="G1" s="206"/>
      <c r="H1" s="206"/>
      <c r="I1" s="57" t="s">
        <v>44</v>
      </c>
      <c r="J1" s="13"/>
      <c r="K1" s="46"/>
      <c r="L1" s="46"/>
    </row>
    <row r="2" spans="1:14" s="47" customFormat="1" ht="17.25" customHeight="1" x14ac:dyDescent="0.45">
      <c r="A2" s="132"/>
      <c r="B2" s="132"/>
      <c r="C2" s="132"/>
      <c r="D2" s="132"/>
      <c r="E2" s="132"/>
      <c r="F2" s="132"/>
      <c r="G2" s="132"/>
      <c r="H2" s="132"/>
      <c r="I2" s="114" t="s">
        <v>98</v>
      </c>
      <c r="J2" s="114"/>
      <c r="K2" s="137">
        <f>C226</f>
        <v>360837.08999999997</v>
      </c>
      <c r="L2" s="46"/>
    </row>
    <row r="3" spans="1:14" s="47" customFormat="1" ht="15.75" customHeight="1" x14ac:dyDescent="0.3">
      <c r="A3" s="48" t="s">
        <v>210</v>
      </c>
      <c r="I3" s="114" t="s">
        <v>99</v>
      </c>
      <c r="J3" s="114"/>
      <c r="K3" s="115">
        <f>H22</f>
        <v>360837.09</v>
      </c>
      <c r="L3" s="114"/>
      <c r="M3" s="128"/>
    </row>
    <row r="4" spans="1:14" s="47" customFormat="1" ht="15.75" x14ac:dyDescent="0.25">
      <c r="B4" s="49"/>
      <c r="C4" s="207"/>
      <c r="D4" s="207"/>
      <c r="I4" s="114" t="s">
        <v>100</v>
      </c>
      <c r="J4" s="114"/>
      <c r="K4" s="115">
        <f>I22</f>
        <v>174128.51749999999</v>
      </c>
    </row>
    <row r="5" spans="1:14" s="17" customFormat="1" ht="18.75" customHeight="1" x14ac:dyDescent="0.25">
      <c r="A5" s="201" t="s">
        <v>231</v>
      </c>
      <c r="B5" s="16"/>
    </row>
    <row r="6" spans="1:14" customFormat="1" ht="43.5" customHeight="1" x14ac:dyDescent="0.25">
      <c r="A6" s="165" t="s">
        <v>19</v>
      </c>
      <c r="B6" s="11"/>
      <c r="C6" s="208" t="s">
        <v>14</v>
      </c>
      <c r="D6" s="209"/>
      <c r="E6" s="39"/>
      <c r="F6" s="123" t="s">
        <v>211</v>
      </c>
      <c r="G6" s="126">
        <v>400000</v>
      </c>
      <c r="H6" s="127">
        <f>G6/12</f>
        <v>33333.333333333336</v>
      </c>
      <c r="I6" s="160"/>
      <c r="J6" s="210"/>
      <c r="K6" s="210"/>
      <c r="L6" s="205"/>
      <c r="M6" s="205"/>
      <c r="N6" s="161"/>
    </row>
    <row r="7" spans="1:14" s="14" customFormat="1" x14ac:dyDescent="0.25"/>
    <row r="8" spans="1:14" s="14" customFormat="1" x14ac:dyDescent="0.25"/>
    <row r="9" spans="1:14" ht="49.5" customHeight="1" x14ac:dyDescent="0.25">
      <c r="A9" s="50" t="s">
        <v>20</v>
      </c>
      <c r="B9" s="14"/>
      <c r="C9" s="112" t="s">
        <v>38</v>
      </c>
      <c r="D9" s="113" t="s">
        <v>39</v>
      </c>
      <c r="E9" s="18"/>
      <c r="F9" s="3" t="s">
        <v>40</v>
      </c>
      <c r="G9" s="3" t="s">
        <v>97</v>
      </c>
      <c r="H9" s="3" t="s">
        <v>41</v>
      </c>
      <c r="I9" s="3" t="s">
        <v>42</v>
      </c>
      <c r="J9" s="3" t="s">
        <v>43</v>
      </c>
      <c r="K9" s="3" t="s">
        <v>212</v>
      </c>
      <c r="L9" s="18"/>
      <c r="M9" s="14"/>
      <c r="N9" s="14"/>
    </row>
    <row r="10" spans="1:14" ht="15.75" x14ac:dyDescent="0.25">
      <c r="A10" s="10" t="s">
        <v>127</v>
      </c>
      <c r="B10" s="14"/>
      <c r="C10" s="44">
        <f>SUM('Beech Grove:YMG'!AA9)</f>
        <v>0</v>
      </c>
      <c r="D10" s="204">
        <f>SUM(C10:C24)</f>
        <v>0</v>
      </c>
      <c r="E10" s="18"/>
      <c r="F10" s="55" t="s">
        <v>2</v>
      </c>
      <c r="G10" s="56">
        <f>SUM('Beech Grove:YMG'!N$225)</f>
        <v>26057.19</v>
      </c>
      <c r="H10" s="56">
        <f>SUM(G10)</f>
        <v>26057.19</v>
      </c>
      <c r="I10" s="56">
        <f>SUM(G10)</f>
        <v>26057.19</v>
      </c>
      <c r="J10" s="56">
        <f>SUM(I10)</f>
        <v>26057.19</v>
      </c>
      <c r="K10" s="56">
        <f t="shared" ref="K10:K21" si="0">G10-I10</f>
        <v>0</v>
      </c>
      <c r="L10" s="18"/>
      <c r="M10" s="14"/>
      <c r="N10" s="14"/>
    </row>
    <row r="11" spans="1:14" ht="15.75" x14ac:dyDescent="0.25">
      <c r="A11" s="10" t="s">
        <v>128</v>
      </c>
      <c r="B11" s="14"/>
      <c r="C11" s="44">
        <f>SUM('Beech Grove:YMG'!AA10)</f>
        <v>0</v>
      </c>
      <c r="D11" s="204"/>
      <c r="E11" s="18"/>
      <c r="F11" s="55" t="s">
        <v>3</v>
      </c>
      <c r="G11" s="56">
        <f>SUM('Beech Grove:YMG'!O$225)</f>
        <v>24756.010000000002</v>
      </c>
      <c r="H11" s="56">
        <f>SUM(G10:G11)</f>
        <v>50813.2</v>
      </c>
      <c r="I11" s="56">
        <f>SUM((G11/12)*11)</f>
        <v>22693.00916666667</v>
      </c>
      <c r="J11" s="56">
        <f>SUM(I10:I11)</f>
        <v>48750.199166666673</v>
      </c>
      <c r="K11" s="56">
        <f t="shared" si="0"/>
        <v>2063.0008333333317</v>
      </c>
      <c r="L11" s="18"/>
      <c r="M11" s="14"/>
      <c r="N11" s="14"/>
    </row>
    <row r="12" spans="1:14" ht="15.75" x14ac:dyDescent="0.25">
      <c r="A12" s="10" t="s">
        <v>226</v>
      </c>
      <c r="B12" s="14"/>
      <c r="C12" s="44">
        <f>SUM('Beech Grove:YMG'!AA11)</f>
        <v>0</v>
      </c>
      <c r="D12" s="204"/>
      <c r="E12" s="18"/>
      <c r="F12" s="55" t="s">
        <v>4</v>
      </c>
      <c r="G12" s="56">
        <f>SUM('Beech Grove:YMG'!P$225)</f>
        <v>16759.16</v>
      </c>
      <c r="H12" s="56">
        <f>SUM(G10:G12)</f>
        <v>67572.36</v>
      </c>
      <c r="I12" s="56">
        <f>SUM((G12/12)*10)</f>
        <v>13965.966666666665</v>
      </c>
      <c r="J12" s="56">
        <f>SUM(I10:I12)</f>
        <v>62716.16583333334</v>
      </c>
      <c r="K12" s="56">
        <f t="shared" si="0"/>
        <v>2793.1933333333345</v>
      </c>
      <c r="L12" s="18"/>
      <c r="M12" s="14"/>
      <c r="N12" s="14"/>
    </row>
    <row r="13" spans="1:14" ht="15.75" x14ac:dyDescent="0.25">
      <c r="A13" s="10" t="s">
        <v>219</v>
      </c>
      <c r="B13" s="14"/>
      <c r="C13" s="44">
        <f>SUM('Beech Grove:YMG'!AA12)</f>
        <v>0</v>
      </c>
      <c r="D13" s="204"/>
      <c r="E13" s="18"/>
      <c r="F13" s="55" t="s">
        <v>5</v>
      </c>
      <c r="G13" s="56">
        <f>SUM('Beech Grove:YMG'!Q$225)</f>
        <v>6181.81</v>
      </c>
      <c r="H13" s="56">
        <f>SUM(G10:G13)</f>
        <v>73754.17</v>
      </c>
      <c r="I13" s="56">
        <f>SUM((G13/12)*9)</f>
        <v>4636.3575000000001</v>
      </c>
      <c r="J13" s="56">
        <f>SUM(I10:I13)</f>
        <v>67352.523333333345</v>
      </c>
      <c r="K13" s="56">
        <f t="shared" si="0"/>
        <v>1545.4525000000003</v>
      </c>
      <c r="L13" s="18"/>
      <c r="M13" s="14"/>
      <c r="N13" s="14"/>
    </row>
    <row r="14" spans="1:14" ht="15.75" x14ac:dyDescent="0.25">
      <c r="A14" s="10"/>
      <c r="B14" s="14"/>
      <c r="C14" s="44">
        <f>SUM('Beech Grove:YMG'!AA13)</f>
        <v>0</v>
      </c>
      <c r="D14" s="204"/>
      <c r="E14" s="18"/>
      <c r="F14" s="55" t="s">
        <v>6</v>
      </c>
      <c r="G14" s="56">
        <f>SUM('Beech Grove:YMG'!R$225)</f>
        <v>14616.42</v>
      </c>
      <c r="H14" s="56">
        <f>SUM(G10:G14)</f>
        <v>88370.59</v>
      </c>
      <c r="I14" s="56">
        <f>SUM((G14/12)*8)</f>
        <v>9744.2800000000007</v>
      </c>
      <c r="J14" s="56">
        <f>SUM(I10:I14)</f>
        <v>77096.803333333344</v>
      </c>
      <c r="K14" s="56">
        <f t="shared" si="0"/>
        <v>4872.1399999999994</v>
      </c>
      <c r="L14" s="18"/>
      <c r="M14" s="14"/>
      <c r="N14" s="14"/>
    </row>
    <row r="15" spans="1:14" ht="15.75" x14ac:dyDescent="0.25">
      <c r="A15" s="20"/>
      <c r="B15" s="14"/>
      <c r="C15" s="44">
        <f>SUM('Beech Grove:YMG'!AA14)</f>
        <v>0</v>
      </c>
      <c r="D15" s="204"/>
      <c r="E15" s="18"/>
      <c r="F15" s="55" t="s">
        <v>7</v>
      </c>
      <c r="G15" s="56">
        <f>SUM('Beech Grove:YMG'!S$225)</f>
        <v>42246.35</v>
      </c>
      <c r="H15" s="56">
        <f>SUM(G10:G15)</f>
        <v>130616.94</v>
      </c>
      <c r="I15" s="56">
        <f>SUM((G15/12)*7)</f>
        <v>24643.704166666666</v>
      </c>
      <c r="J15" s="56">
        <f>SUM(I10:I15)</f>
        <v>101740.50750000001</v>
      </c>
      <c r="K15" s="56">
        <f t="shared" si="0"/>
        <v>17602.645833333332</v>
      </c>
      <c r="L15" s="18"/>
      <c r="M15" s="14"/>
      <c r="N15" s="14"/>
    </row>
    <row r="16" spans="1:14" ht="15.75" x14ac:dyDescent="0.25">
      <c r="A16" s="20"/>
      <c r="B16" s="14"/>
      <c r="C16" s="44">
        <f>SUM('Beech Grove:YMG'!AA15)</f>
        <v>0</v>
      </c>
      <c r="D16" s="204"/>
      <c r="E16" s="18"/>
      <c r="F16" s="55" t="s">
        <v>8</v>
      </c>
      <c r="G16" s="56">
        <f>SUM('Beech Grove:YMG'!T$225)</f>
        <v>32427.950000000004</v>
      </c>
      <c r="H16" s="56">
        <f>SUM(G10:G16)</f>
        <v>163044.89000000001</v>
      </c>
      <c r="I16" s="56">
        <f>SUM((G16/12)*6)</f>
        <v>16213.975000000002</v>
      </c>
      <c r="J16" s="56">
        <f>SUM(I10:I16)</f>
        <v>117954.48250000001</v>
      </c>
      <c r="K16" s="56">
        <f t="shared" si="0"/>
        <v>16213.975000000002</v>
      </c>
      <c r="L16" s="18"/>
      <c r="M16" s="14"/>
      <c r="N16" s="14"/>
    </row>
    <row r="17" spans="1:14" ht="15.75" x14ac:dyDescent="0.25">
      <c r="A17" s="20"/>
      <c r="B17" s="14"/>
      <c r="C17" s="44">
        <f>SUM('Beech Grove:YMG'!AA16)</f>
        <v>0</v>
      </c>
      <c r="D17" s="204"/>
      <c r="E17" s="18"/>
      <c r="F17" s="55" t="s">
        <v>9</v>
      </c>
      <c r="G17" s="56">
        <f>SUM('Beech Grove:YMG'!U$225)</f>
        <v>67970.259999999995</v>
      </c>
      <c r="H17" s="56">
        <f>SUM(G10:G17)</f>
        <v>231015.15000000002</v>
      </c>
      <c r="I17" s="56">
        <f>SUM((G17/12)*5)</f>
        <v>28320.941666666662</v>
      </c>
      <c r="J17" s="56">
        <f>SUM(I10:I17)</f>
        <v>146275.42416666666</v>
      </c>
      <c r="K17" s="56">
        <f t="shared" si="0"/>
        <v>39649.318333333329</v>
      </c>
      <c r="L17" s="18"/>
      <c r="M17" s="14"/>
      <c r="N17" s="14"/>
    </row>
    <row r="18" spans="1:14" ht="15.75" x14ac:dyDescent="0.25">
      <c r="A18" s="20"/>
      <c r="B18" s="14"/>
      <c r="C18" s="44">
        <f>SUM('Beech Grove:YMG'!AA17)</f>
        <v>0</v>
      </c>
      <c r="D18" s="204"/>
      <c r="E18" s="18"/>
      <c r="F18" s="55" t="s">
        <v>10</v>
      </c>
      <c r="G18" s="56">
        <f>SUM('Beech Grove:YMG'!V$225)</f>
        <v>21798.840000000004</v>
      </c>
      <c r="H18" s="56">
        <f>SUM(G10:G18)</f>
        <v>252813.99000000002</v>
      </c>
      <c r="I18" s="56">
        <f>SUM((G18/12)*4)</f>
        <v>7266.2800000000016</v>
      </c>
      <c r="J18" s="56">
        <f>SUM(I10:I18)</f>
        <v>153541.70416666666</v>
      </c>
      <c r="K18" s="56">
        <f t="shared" si="0"/>
        <v>14532.560000000001</v>
      </c>
      <c r="L18" s="18"/>
      <c r="M18" s="14"/>
      <c r="N18" s="14"/>
    </row>
    <row r="19" spans="1:14" ht="15.75" x14ac:dyDescent="0.25">
      <c r="A19" s="20"/>
      <c r="B19" s="14"/>
      <c r="C19" s="44">
        <f>SUM('Beech Grove:YMG'!AA18)</f>
        <v>0</v>
      </c>
      <c r="D19" s="204"/>
      <c r="E19" s="18"/>
      <c r="F19" s="55" t="s">
        <v>11</v>
      </c>
      <c r="G19" s="56">
        <f>SUM('Beech Grove:YMG'!W$225)</f>
        <v>45301.75</v>
      </c>
      <c r="H19" s="56">
        <f>SUM(G10:G19)</f>
        <v>298115.74</v>
      </c>
      <c r="I19" s="56">
        <f>SUM((G19/12)*3)</f>
        <v>11325.4375</v>
      </c>
      <c r="J19" s="56">
        <f>SUM(I10:I19)</f>
        <v>164867.14166666666</v>
      </c>
      <c r="K19" s="56">
        <f t="shared" si="0"/>
        <v>33976.3125</v>
      </c>
      <c r="L19" s="18"/>
      <c r="M19" s="14"/>
      <c r="N19" s="14"/>
    </row>
    <row r="20" spans="1:14" ht="15.75" x14ac:dyDescent="0.25">
      <c r="A20" s="20"/>
      <c r="B20" s="14"/>
      <c r="C20" s="44">
        <f>SUM('Beech Grove:YMG'!AA19)</f>
        <v>0</v>
      </c>
      <c r="D20" s="204"/>
      <c r="E20" s="18"/>
      <c r="F20" s="55" t="s">
        <v>12</v>
      </c>
      <c r="G20" s="56">
        <f>SUM('Beech Grove:YMG'!X$225)</f>
        <v>48415.160000000011</v>
      </c>
      <c r="H20" s="56">
        <f>SUM(G10:G20)</f>
        <v>346530.9</v>
      </c>
      <c r="I20" s="56">
        <f>SUM((G20/12)*2)</f>
        <v>8069.1933333333354</v>
      </c>
      <c r="J20" s="56">
        <f>SUM(I10:I20)</f>
        <v>172936.33499999999</v>
      </c>
      <c r="K20" s="56">
        <f t="shared" si="0"/>
        <v>40345.966666666674</v>
      </c>
      <c r="L20" s="18"/>
      <c r="M20" s="14"/>
      <c r="N20" s="14"/>
    </row>
    <row r="21" spans="1:14" ht="15.75" x14ac:dyDescent="0.25">
      <c r="A21" s="20"/>
      <c r="B21" s="14"/>
      <c r="C21" s="44">
        <f>SUM('Beech Grove:YMG'!AA20)</f>
        <v>0</v>
      </c>
      <c r="D21" s="204"/>
      <c r="E21" s="18"/>
      <c r="F21" s="55" t="s">
        <v>13</v>
      </c>
      <c r="G21" s="56">
        <f>SUM('Beech Grove:YMG'!Y$225)</f>
        <v>14306.19</v>
      </c>
      <c r="H21" s="56">
        <f>SUM(G10:G21)</f>
        <v>360837.09</v>
      </c>
      <c r="I21" s="56">
        <f>SUM((G21/12)*1)</f>
        <v>1192.1825000000001</v>
      </c>
      <c r="J21" s="56">
        <f>SUM(I10:I21)</f>
        <v>174128.51749999999</v>
      </c>
      <c r="K21" s="56">
        <f t="shared" si="0"/>
        <v>13114.0075</v>
      </c>
      <c r="L21" s="18"/>
      <c r="M21" s="14"/>
      <c r="N21" s="14"/>
    </row>
    <row r="22" spans="1:14" ht="15.75" x14ac:dyDescent="0.25">
      <c r="A22" s="20"/>
      <c r="B22" s="14"/>
      <c r="C22" s="44">
        <f>SUM('Beech Grove:YMG'!AA21)</f>
        <v>0</v>
      </c>
      <c r="D22" s="204"/>
      <c r="E22" s="18"/>
      <c r="F22" s="124" t="s">
        <v>84</v>
      </c>
      <c r="G22" s="56">
        <f>SUM(G10:G21)</f>
        <v>360837.09</v>
      </c>
      <c r="H22" s="125">
        <f>H21</f>
        <v>360837.09</v>
      </c>
      <c r="I22" s="125">
        <f t="shared" ref="I22:K22" si="1">SUM(I10:I21)</f>
        <v>174128.51749999999</v>
      </c>
      <c r="J22" s="125">
        <f>J21</f>
        <v>174128.51749999999</v>
      </c>
      <c r="K22" s="125">
        <f t="shared" si="1"/>
        <v>186708.57250000001</v>
      </c>
      <c r="L22" s="18"/>
      <c r="M22" s="14"/>
      <c r="N22" s="14"/>
    </row>
    <row r="23" spans="1:14" ht="15.75" x14ac:dyDescent="0.25">
      <c r="A23" s="20"/>
      <c r="B23" s="14"/>
      <c r="C23" s="44">
        <f>SUM('Beech Grove:YMG'!AA22)</f>
        <v>0</v>
      </c>
      <c r="D23" s="204"/>
      <c r="E23" s="18"/>
      <c r="F23" s="12"/>
      <c r="G23" s="12"/>
      <c r="H23" s="38"/>
      <c r="I23" s="38"/>
      <c r="J23" s="38"/>
      <c r="K23" s="38"/>
      <c r="L23" s="18"/>
      <c r="M23" s="14"/>
      <c r="N23" s="14"/>
    </row>
    <row r="24" spans="1:14" ht="15.75" x14ac:dyDescent="0.25">
      <c r="A24" s="20" t="s">
        <v>227</v>
      </c>
      <c r="B24" s="14"/>
      <c r="C24" s="44">
        <f>SUM('Beech Grove:YMG'!AA23)</f>
        <v>0</v>
      </c>
      <c r="D24" s="204"/>
      <c r="E24" s="18"/>
      <c r="F24" s="12"/>
      <c r="G24" s="12"/>
      <c r="H24" s="38"/>
      <c r="I24" s="38"/>
      <c r="J24" s="38"/>
      <c r="K24" s="38"/>
      <c r="L24" s="18"/>
      <c r="M24" s="18"/>
      <c r="N24" s="18"/>
    </row>
    <row r="25" spans="1:14" s="14" customFormat="1" ht="15.75" x14ac:dyDescent="0.25">
      <c r="C25"/>
      <c r="D25"/>
      <c r="E25" s="18"/>
      <c r="F25" s="12"/>
      <c r="G25" s="12"/>
      <c r="H25" s="38"/>
      <c r="I25" s="38"/>
      <c r="J25" s="38"/>
      <c r="K25" s="38"/>
      <c r="L25" s="18"/>
      <c r="M25" s="18"/>
      <c r="N25" s="18"/>
    </row>
    <row r="26" spans="1:14" ht="15.75" x14ac:dyDescent="0.25">
      <c r="A26" s="51" t="s">
        <v>21</v>
      </c>
      <c r="B26" s="14"/>
      <c r="C26" s="43" t="s">
        <v>38</v>
      </c>
      <c r="D26" s="45" t="s">
        <v>39</v>
      </c>
      <c r="E26" s="18"/>
      <c r="F26" s="18"/>
      <c r="G26" s="18"/>
      <c r="H26" s="18"/>
      <c r="I26" s="18"/>
      <c r="J26" s="18"/>
      <c r="K26" s="18"/>
      <c r="L26" s="18"/>
      <c r="M26" s="18"/>
      <c r="N26" s="18"/>
    </row>
    <row r="27" spans="1:14" ht="15.75" x14ac:dyDescent="0.25">
      <c r="A27" s="10" t="s">
        <v>114</v>
      </c>
      <c r="B27" s="14"/>
      <c r="C27" s="44">
        <f>SUM('Beech Grove:YMG'!AA26)</f>
        <v>0</v>
      </c>
      <c r="D27" s="204">
        <f>SUM(C27:C40)</f>
        <v>7211.56</v>
      </c>
      <c r="E27" s="14"/>
      <c r="F27" s="14"/>
      <c r="G27" s="14"/>
      <c r="H27" s="14"/>
      <c r="I27" s="14"/>
      <c r="J27" s="14"/>
      <c r="K27" s="14"/>
      <c r="L27" s="14"/>
      <c r="M27" s="14"/>
      <c r="N27" s="14"/>
    </row>
    <row r="28" spans="1:14" ht="15.75" x14ac:dyDescent="0.25">
      <c r="A28" s="10" t="s">
        <v>115</v>
      </c>
      <c r="B28" s="14"/>
      <c r="C28" s="44">
        <f>SUM('Beech Grove:YMG'!AA27)</f>
        <v>0</v>
      </c>
      <c r="D28" s="204"/>
      <c r="E28" s="14"/>
      <c r="F28" s="14"/>
      <c r="G28" s="14"/>
      <c r="H28" s="14"/>
      <c r="I28" s="14"/>
      <c r="J28" s="14"/>
      <c r="K28" s="14"/>
      <c r="L28" s="14"/>
      <c r="M28" s="14"/>
      <c r="N28" s="14"/>
    </row>
    <row r="29" spans="1:14" ht="15.75" x14ac:dyDescent="0.25">
      <c r="A29" s="10" t="s">
        <v>116</v>
      </c>
      <c r="B29" s="14"/>
      <c r="C29" s="44">
        <f>SUM('Beech Grove:YMG'!AA28)</f>
        <v>0</v>
      </c>
      <c r="D29" s="204"/>
      <c r="E29" s="14"/>
      <c r="F29" s="14"/>
      <c r="G29" s="14"/>
      <c r="H29" s="14"/>
      <c r="I29" s="14"/>
      <c r="J29" s="14"/>
      <c r="K29" s="14"/>
      <c r="L29" s="14"/>
      <c r="M29" s="14"/>
      <c r="N29" s="14"/>
    </row>
    <row r="30" spans="1:14" ht="15.75" x14ac:dyDescent="0.25">
      <c r="A30" s="10" t="s">
        <v>129</v>
      </c>
      <c r="B30" s="14"/>
      <c r="C30" s="44">
        <f>SUM('Beech Grove:YMG'!AA29)</f>
        <v>0</v>
      </c>
      <c r="D30" s="204"/>
      <c r="E30" s="14"/>
      <c r="F30" s="14"/>
      <c r="G30" s="14"/>
      <c r="H30" s="14"/>
      <c r="I30" s="14"/>
      <c r="J30" s="14"/>
      <c r="K30" s="14"/>
      <c r="L30" s="14"/>
      <c r="M30" s="14"/>
      <c r="N30" s="14"/>
    </row>
    <row r="31" spans="1:14" ht="15.75" x14ac:dyDescent="0.25">
      <c r="A31" s="10" t="s">
        <v>130</v>
      </c>
      <c r="B31" s="14"/>
      <c r="C31" s="44">
        <f>SUM('Beech Grove:YMG'!AA30)</f>
        <v>1554.6699999999998</v>
      </c>
      <c r="D31" s="204"/>
      <c r="E31" s="14"/>
      <c r="F31" s="14"/>
      <c r="G31" s="14"/>
      <c r="H31" s="14"/>
      <c r="I31" s="14"/>
      <c r="J31" s="14"/>
      <c r="K31" s="14"/>
      <c r="L31" s="14"/>
      <c r="M31" s="14"/>
      <c r="N31" s="14"/>
    </row>
    <row r="32" spans="1:14" ht="15.75" x14ac:dyDescent="0.25">
      <c r="A32" s="20" t="s">
        <v>131</v>
      </c>
      <c r="B32" s="14"/>
      <c r="C32" s="44">
        <f>SUM('Beech Grove:YMG'!AA31)</f>
        <v>0</v>
      </c>
      <c r="D32" s="20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ht="15.75" x14ac:dyDescent="0.25">
      <c r="A33" s="20" t="s">
        <v>86</v>
      </c>
      <c r="B33" s="14"/>
      <c r="C33" s="44">
        <f>SUM('Beech Grove:YMG'!AA32)</f>
        <v>436.54</v>
      </c>
      <c r="D33" s="204"/>
      <c r="E33" s="14"/>
      <c r="F33" s="14"/>
      <c r="G33" s="14"/>
      <c r="H33" s="14"/>
      <c r="I33" s="14"/>
      <c r="J33" s="14"/>
      <c r="K33" s="14"/>
      <c r="L33" s="14"/>
      <c r="M33" s="14"/>
      <c r="N33" s="14"/>
    </row>
    <row r="34" spans="1:14" ht="15.75" x14ac:dyDescent="0.25">
      <c r="A34" s="20" t="s">
        <v>132</v>
      </c>
      <c r="B34" s="14"/>
      <c r="C34" s="44">
        <f>SUM('Beech Grove:YMG'!AA33)</f>
        <v>0</v>
      </c>
      <c r="D34" s="204"/>
      <c r="E34" s="14"/>
      <c r="F34" s="14"/>
      <c r="G34" s="14"/>
      <c r="H34" s="14"/>
      <c r="I34" s="14"/>
      <c r="J34" s="14"/>
      <c r="K34" s="14"/>
      <c r="L34" s="14"/>
      <c r="M34" s="14"/>
      <c r="N34" s="14"/>
    </row>
    <row r="35" spans="1:14" ht="15.75" x14ac:dyDescent="0.25">
      <c r="A35" s="20" t="s">
        <v>133</v>
      </c>
      <c r="B35" s="14"/>
      <c r="C35" s="44">
        <f>SUM('Beech Grove:YMG'!AA34)</f>
        <v>0</v>
      </c>
      <c r="D35" s="204"/>
      <c r="E35" s="14"/>
      <c r="F35" s="14"/>
      <c r="G35" s="14"/>
      <c r="H35" s="14"/>
      <c r="I35" s="14"/>
      <c r="J35" s="14"/>
      <c r="K35" s="14"/>
      <c r="L35" s="14"/>
      <c r="M35" s="14"/>
      <c r="N35" s="14"/>
    </row>
    <row r="36" spans="1:14" ht="15.75" x14ac:dyDescent="0.25">
      <c r="A36" s="20" t="s">
        <v>235</v>
      </c>
      <c r="B36" s="14"/>
      <c r="C36" s="44">
        <f>SUM('Beech Grove:YMG'!AA35)</f>
        <v>0</v>
      </c>
      <c r="D36" s="204"/>
      <c r="E36" s="14"/>
      <c r="F36" s="14"/>
      <c r="G36" s="14"/>
      <c r="H36" s="14"/>
      <c r="I36" s="14"/>
      <c r="J36" s="14"/>
      <c r="K36" s="14"/>
      <c r="L36" s="14"/>
      <c r="M36" s="14"/>
      <c r="N36" s="14"/>
    </row>
    <row r="37" spans="1:14" ht="15.75" x14ac:dyDescent="0.25">
      <c r="A37" s="20"/>
      <c r="B37" s="14"/>
      <c r="C37" s="44">
        <f>SUM('Beech Grove:YMG'!AA36)</f>
        <v>0</v>
      </c>
      <c r="D37" s="204"/>
      <c r="E37" s="14"/>
      <c r="F37" s="14"/>
      <c r="G37" s="14"/>
      <c r="H37" s="14"/>
      <c r="I37" s="14"/>
      <c r="J37" s="14"/>
      <c r="K37" s="14"/>
      <c r="L37" s="14"/>
      <c r="M37" s="14"/>
      <c r="N37" s="14"/>
    </row>
    <row r="38" spans="1:14" ht="15.75" x14ac:dyDescent="0.25">
      <c r="A38" s="20"/>
      <c r="B38" s="14"/>
      <c r="C38" s="44">
        <f>SUM('Beech Grove:YMG'!AA37)</f>
        <v>0</v>
      </c>
      <c r="D38" s="204"/>
      <c r="E38" s="14"/>
      <c r="F38" s="14"/>
      <c r="G38" s="14"/>
      <c r="H38" s="14"/>
      <c r="I38" s="14"/>
      <c r="J38" s="14"/>
      <c r="K38" s="14"/>
      <c r="L38" s="14"/>
      <c r="M38" s="14"/>
      <c r="N38" s="14"/>
    </row>
    <row r="39" spans="1:14" ht="15.75" x14ac:dyDescent="0.25">
      <c r="A39" s="20"/>
      <c r="B39" s="14"/>
      <c r="C39" s="44">
        <f>SUM('Beech Grove:YMG'!AA38)</f>
        <v>0</v>
      </c>
      <c r="D39" s="204"/>
      <c r="E39" s="14"/>
      <c r="F39" s="14"/>
      <c r="G39" s="14"/>
      <c r="H39" s="14"/>
      <c r="I39" s="14"/>
      <c r="J39" s="14"/>
      <c r="K39" s="14"/>
      <c r="L39" s="14"/>
      <c r="M39" s="14"/>
      <c r="N39" s="14"/>
    </row>
    <row r="40" spans="1:14" ht="15.75" x14ac:dyDescent="0.25">
      <c r="A40" s="20" t="s">
        <v>227</v>
      </c>
      <c r="B40" s="14"/>
      <c r="C40" s="44">
        <f>SUM('Beech Grove:YMG'!AA39)</f>
        <v>5220.3500000000004</v>
      </c>
      <c r="D40" s="204"/>
      <c r="E40" s="14"/>
      <c r="F40" s="14"/>
      <c r="G40" s="14"/>
      <c r="H40" s="14"/>
      <c r="I40" s="14"/>
      <c r="J40" s="14"/>
      <c r="K40" s="14"/>
      <c r="L40" s="14"/>
      <c r="M40" s="14"/>
      <c r="N40" s="14"/>
    </row>
    <row r="41" spans="1:14" s="14" customFormat="1" ht="15.75" x14ac:dyDescent="0.25">
      <c r="A41" s="21"/>
      <c r="C41"/>
      <c r="D41"/>
    </row>
    <row r="42" spans="1:14" ht="15.75" x14ac:dyDescent="0.25">
      <c r="A42" s="51" t="s">
        <v>22</v>
      </c>
      <c r="B42" s="14"/>
      <c r="C42" s="43" t="s">
        <v>38</v>
      </c>
      <c r="D42" s="45" t="s">
        <v>39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</row>
    <row r="43" spans="1:14" ht="15.75" x14ac:dyDescent="0.25">
      <c r="A43" s="10" t="s">
        <v>112</v>
      </c>
      <c r="B43" s="14"/>
      <c r="C43" s="44">
        <f>SUM('Beech Grove:YMG'!AA42)</f>
        <v>36547.18</v>
      </c>
      <c r="D43" s="204">
        <f>SUM(C43:C55)</f>
        <v>104452.23000000001</v>
      </c>
      <c r="E43" s="14"/>
      <c r="F43" s="14"/>
      <c r="G43" s="14"/>
      <c r="H43" s="14"/>
      <c r="I43" s="14"/>
      <c r="J43" s="14"/>
      <c r="K43" s="14"/>
      <c r="L43" s="14"/>
      <c r="M43" s="14" t="s">
        <v>229</v>
      </c>
      <c r="N43" s="14"/>
    </row>
    <row r="44" spans="1:14" ht="15.75" x14ac:dyDescent="0.25">
      <c r="A44" s="10" t="s">
        <v>111</v>
      </c>
      <c r="B44" s="14"/>
      <c r="C44" s="44">
        <f>SUM('Beech Grove:YMG'!AA43)</f>
        <v>0</v>
      </c>
      <c r="D44" s="204"/>
      <c r="E44" s="14"/>
      <c r="F44" s="14"/>
      <c r="G44" s="14"/>
      <c r="H44" s="14"/>
      <c r="I44" s="14"/>
      <c r="J44" s="14"/>
      <c r="K44" s="14"/>
      <c r="L44" s="14"/>
      <c r="M44" s="14"/>
      <c r="N44" s="14"/>
    </row>
    <row r="45" spans="1:14" ht="15.75" x14ac:dyDescent="0.25">
      <c r="A45" s="10" t="s">
        <v>113</v>
      </c>
      <c r="B45" s="14"/>
      <c r="C45" s="44">
        <f>SUM('Beech Grove:YMG'!AA44)</f>
        <v>54097.970000000008</v>
      </c>
      <c r="D45" s="204"/>
      <c r="E45" s="14"/>
      <c r="F45" s="14"/>
      <c r="G45" s="14"/>
      <c r="H45" s="14"/>
      <c r="I45" s="14"/>
      <c r="J45" s="14"/>
      <c r="K45" s="14"/>
      <c r="L45" s="14"/>
      <c r="M45" s="14"/>
      <c r="N45" s="14"/>
    </row>
    <row r="46" spans="1:14" ht="15.75" x14ac:dyDescent="0.25">
      <c r="A46" s="77" t="s">
        <v>135</v>
      </c>
      <c r="B46" s="14"/>
      <c r="C46" s="44">
        <f>SUM('Beech Grove:YMG'!AA45)</f>
        <v>0</v>
      </c>
      <c r="D46" s="204"/>
      <c r="E46" s="14"/>
      <c r="F46" s="14"/>
      <c r="G46" s="14"/>
      <c r="H46" s="14"/>
      <c r="I46" s="14"/>
      <c r="J46" s="14"/>
      <c r="K46" s="14"/>
      <c r="L46" s="14"/>
      <c r="M46" s="14"/>
      <c r="N46" s="14"/>
    </row>
    <row r="47" spans="1:14" ht="15.75" x14ac:dyDescent="0.25">
      <c r="A47" s="141" t="s">
        <v>134</v>
      </c>
      <c r="B47" s="14"/>
      <c r="C47" s="44">
        <f>SUM('Beech Grove:YMG'!AA46)</f>
        <v>0</v>
      </c>
      <c r="D47" s="204"/>
      <c r="E47" s="14"/>
      <c r="F47" s="14"/>
      <c r="G47" s="14"/>
      <c r="H47" s="14"/>
      <c r="I47" s="14"/>
      <c r="J47" s="14"/>
      <c r="K47" s="14"/>
      <c r="L47" s="14"/>
      <c r="M47" s="14"/>
      <c r="N47" s="14"/>
    </row>
    <row r="48" spans="1:14" ht="15.75" x14ac:dyDescent="0.25">
      <c r="A48" s="20" t="s">
        <v>230</v>
      </c>
      <c r="B48" s="14"/>
      <c r="C48" s="44">
        <f>SUM('Beech Grove:YMG'!AA47)</f>
        <v>0</v>
      </c>
      <c r="D48" s="204"/>
      <c r="E48" s="14"/>
      <c r="F48" s="14"/>
      <c r="G48" s="14"/>
      <c r="H48" s="14"/>
      <c r="I48" s="14"/>
      <c r="J48" s="14"/>
      <c r="K48" s="14"/>
      <c r="L48" s="14"/>
      <c r="M48" s="14"/>
      <c r="N48" s="14"/>
    </row>
    <row r="49" spans="1:14" ht="15.75" x14ac:dyDescent="0.25">
      <c r="A49" s="20"/>
      <c r="B49" s="14"/>
      <c r="C49" s="44">
        <f>SUM('Beech Grove:YMG'!AA48)</f>
        <v>0</v>
      </c>
      <c r="D49" s="204"/>
      <c r="E49" s="14"/>
      <c r="F49" s="14"/>
      <c r="G49" s="14"/>
      <c r="H49" s="14"/>
      <c r="I49" s="14"/>
      <c r="J49" s="14"/>
      <c r="K49" s="14"/>
      <c r="L49" s="14"/>
      <c r="M49" s="14"/>
      <c r="N49" s="14"/>
    </row>
    <row r="50" spans="1:14" ht="15.75" x14ac:dyDescent="0.25">
      <c r="A50" s="20"/>
      <c r="B50" s="14"/>
      <c r="C50" s="44">
        <f>SUM('Beech Grove:YMG'!AA49)</f>
        <v>0</v>
      </c>
      <c r="D50" s="204"/>
      <c r="E50" s="14"/>
      <c r="F50" s="14"/>
      <c r="G50" s="14"/>
      <c r="H50" s="14"/>
      <c r="I50" s="14"/>
      <c r="J50" s="14"/>
      <c r="K50" s="14"/>
      <c r="L50" s="14"/>
      <c r="M50" s="14"/>
      <c r="N50" s="14"/>
    </row>
    <row r="51" spans="1:14" ht="15.75" x14ac:dyDescent="0.25">
      <c r="A51" s="20"/>
      <c r="B51" s="14"/>
      <c r="C51" s="44">
        <f>SUM('Beech Grove:YMG'!AA50)</f>
        <v>0</v>
      </c>
      <c r="D51" s="204"/>
      <c r="E51" s="14"/>
      <c r="F51" s="14"/>
      <c r="G51" s="14"/>
      <c r="H51" s="14"/>
      <c r="I51" s="14"/>
      <c r="J51" s="14"/>
      <c r="K51" s="14"/>
      <c r="L51" s="14"/>
      <c r="M51" s="14"/>
      <c r="N51" s="14"/>
    </row>
    <row r="52" spans="1:14" ht="15.75" x14ac:dyDescent="0.25">
      <c r="A52" s="20"/>
      <c r="B52" s="14"/>
      <c r="C52" s="44">
        <f>SUM('Beech Grove:YMG'!AA51)</f>
        <v>0</v>
      </c>
      <c r="D52" s="204"/>
      <c r="E52" s="14"/>
      <c r="F52" s="14"/>
      <c r="G52" s="14"/>
      <c r="H52" s="14"/>
      <c r="I52" s="14"/>
      <c r="J52" s="14"/>
      <c r="K52" s="14"/>
      <c r="L52" s="14"/>
      <c r="M52" s="14"/>
      <c r="N52" s="14"/>
    </row>
    <row r="53" spans="1:14" ht="15.75" x14ac:dyDescent="0.25">
      <c r="A53" s="20"/>
      <c r="B53" s="14"/>
      <c r="C53" s="44">
        <f>SUM('Beech Grove:YMG'!AA52)</f>
        <v>0</v>
      </c>
      <c r="D53" s="204"/>
      <c r="E53" s="14"/>
      <c r="F53" s="14"/>
      <c r="G53" s="14"/>
      <c r="H53" s="14"/>
      <c r="I53" s="14"/>
      <c r="J53" s="14"/>
      <c r="K53" s="14"/>
      <c r="L53" s="14"/>
      <c r="M53" s="14"/>
      <c r="N53" s="14"/>
    </row>
    <row r="54" spans="1:14" ht="15.75" x14ac:dyDescent="0.25">
      <c r="A54" s="20"/>
      <c r="B54" s="14"/>
      <c r="C54" s="44">
        <f>SUM('Beech Grove:YMG'!AA53)</f>
        <v>0</v>
      </c>
      <c r="D54" s="204"/>
      <c r="E54" s="14"/>
      <c r="F54" s="14"/>
      <c r="G54" s="14"/>
      <c r="H54" s="14"/>
      <c r="I54" s="14"/>
      <c r="J54" s="14"/>
      <c r="K54" s="14"/>
      <c r="L54" s="14"/>
      <c r="M54" s="14"/>
      <c r="N54" s="14"/>
    </row>
    <row r="55" spans="1:14" ht="15.75" x14ac:dyDescent="0.25">
      <c r="A55" s="20" t="s">
        <v>227</v>
      </c>
      <c r="B55" s="14"/>
      <c r="C55" s="44">
        <f>SUM('Beech Grove:YMG'!AA54)</f>
        <v>13807.08</v>
      </c>
      <c r="D55" s="204"/>
      <c r="E55" s="14"/>
      <c r="F55" s="14"/>
      <c r="G55" s="14"/>
      <c r="H55" s="14"/>
      <c r="I55" s="14"/>
      <c r="J55" s="14"/>
      <c r="K55" s="14"/>
      <c r="L55" s="14"/>
      <c r="M55" s="14"/>
      <c r="N55" s="14"/>
    </row>
    <row r="56" spans="1:14" s="14" customFormat="1" ht="15.75" x14ac:dyDescent="0.25">
      <c r="A56" s="21"/>
      <c r="C56"/>
      <c r="D56"/>
    </row>
    <row r="57" spans="1:14" ht="15.75" x14ac:dyDescent="0.25">
      <c r="A57" s="51" t="s">
        <v>23</v>
      </c>
      <c r="B57" s="14"/>
      <c r="C57" s="43" t="s">
        <v>38</v>
      </c>
      <c r="D57" s="45" t="s">
        <v>39</v>
      </c>
      <c r="E57" s="14"/>
      <c r="F57" s="14"/>
      <c r="G57" s="14"/>
      <c r="H57" s="14"/>
      <c r="I57" s="14"/>
      <c r="J57" s="14"/>
      <c r="K57" s="14"/>
      <c r="L57" s="14"/>
      <c r="M57" s="14"/>
      <c r="N57" s="14"/>
    </row>
    <row r="58" spans="1:14" ht="15.75" x14ac:dyDescent="0.25">
      <c r="A58" s="10" t="s">
        <v>117</v>
      </c>
      <c r="B58" s="14"/>
      <c r="C58" s="44">
        <f>SUM('Beech Grove:YMG'!AA57)</f>
        <v>0</v>
      </c>
      <c r="D58" s="204">
        <f>SUM(C58:C89)</f>
        <v>189550.99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</row>
    <row r="59" spans="1:14" ht="15.75" x14ac:dyDescent="0.25">
      <c r="A59" s="10" t="s">
        <v>118</v>
      </c>
      <c r="B59" s="14"/>
      <c r="C59" s="44">
        <f>SUM('Beech Grove:YMG'!AA58)</f>
        <v>0</v>
      </c>
      <c r="D59" s="204"/>
      <c r="E59" s="14"/>
      <c r="F59" s="14"/>
      <c r="G59" s="14"/>
      <c r="H59" s="14"/>
      <c r="I59" s="14"/>
      <c r="J59" s="14"/>
      <c r="K59" s="14"/>
      <c r="L59" s="14"/>
      <c r="M59" s="14"/>
      <c r="N59" s="14"/>
    </row>
    <row r="60" spans="1:14" ht="15.75" x14ac:dyDescent="0.25">
      <c r="A60" s="10" t="s">
        <v>119</v>
      </c>
      <c r="B60" s="14"/>
      <c r="C60" s="44">
        <f>SUM('Beech Grove:YMG'!AA59)</f>
        <v>0</v>
      </c>
      <c r="D60" s="204"/>
      <c r="E60" s="14"/>
      <c r="F60" s="14"/>
      <c r="G60" s="14"/>
      <c r="H60" s="14"/>
      <c r="I60" s="14"/>
      <c r="J60" s="14"/>
      <c r="K60" s="14"/>
      <c r="L60" s="14"/>
      <c r="M60" s="14"/>
      <c r="N60" s="14"/>
    </row>
    <row r="61" spans="1:14" ht="15.75" x14ac:dyDescent="0.25">
      <c r="A61" s="10" t="s">
        <v>136</v>
      </c>
      <c r="B61" s="14"/>
      <c r="C61" s="44">
        <f>SUM('Beech Grove:YMG'!AA60)</f>
        <v>0</v>
      </c>
      <c r="D61" s="204"/>
      <c r="E61" s="14"/>
      <c r="F61" s="14"/>
      <c r="G61" s="14"/>
      <c r="H61" s="14"/>
      <c r="I61" s="14"/>
      <c r="J61" s="14"/>
      <c r="K61" s="14"/>
      <c r="L61" s="14"/>
      <c r="M61" s="14"/>
      <c r="N61" s="14"/>
    </row>
    <row r="62" spans="1:14" ht="15.75" x14ac:dyDescent="0.25">
      <c r="A62" s="10" t="s">
        <v>137</v>
      </c>
      <c r="B62" s="14"/>
      <c r="C62" s="44">
        <f>SUM('Beech Grove:YMG'!AA61)</f>
        <v>0</v>
      </c>
      <c r="D62" s="204"/>
      <c r="E62" s="14"/>
      <c r="F62" s="14"/>
      <c r="G62" s="14"/>
      <c r="H62" s="14"/>
      <c r="I62" s="14"/>
      <c r="J62" s="14"/>
      <c r="K62" s="14"/>
      <c r="L62" s="14"/>
      <c r="M62" s="14"/>
      <c r="N62" s="14"/>
    </row>
    <row r="63" spans="1:14" ht="15.75" x14ac:dyDescent="0.25">
      <c r="A63" s="20" t="s">
        <v>138</v>
      </c>
      <c r="B63" s="14"/>
      <c r="C63" s="44">
        <f>SUM('Beech Grove:YMG'!AA62)</f>
        <v>0</v>
      </c>
      <c r="D63" s="204"/>
      <c r="E63" s="14"/>
      <c r="F63" s="14"/>
      <c r="G63" s="14"/>
      <c r="H63" s="14"/>
      <c r="I63" s="14"/>
      <c r="J63" s="14"/>
      <c r="K63" s="14"/>
      <c r="L63" s="14"/>
      <c r="M63" s="14"/>
      <c r="N63" s="14"/>
    </row>
    <row r="64" spans="1:14" ht="15.75" x14ac:dyDescent="0.25">
      <c r="A64" s="20" t="s">
        <v>139</v>
      </c>
      <c r="B64" s="14"/>
      <c r="C64" s="44">
        <f>SUM('Beech Grove:YMG'!AA63)</f>
        <v>0</v>
      </c>
      <c r="D64" s="204"/>
      <c r="E64" s="14"/>
      <c r="F64" s="14"/>
      <c r="G64" s="14"/>
      <c r="H64" s="14"/>
      <c r="I64" s="14"/>
      <c r="J64" s="14"/>
      <c r="K64" s="14"/>
      <c r="L64" s="14"/>
      <c r="M64" s="14"/>
      <c r="N64" s="14"/>
    </row>
    <row r="65" spans="1:14" ht="15.75" x14ac:dyDescent="0.25">
      <c r="A65" s="76" t="s">
        <v>140</v>
      </c>
      <c r="B65" s="14"/>
      <c r="C65" s="44">
        <f>SUM('Beech Grove:YMG'!AA64)</f>
        <v>0</v>
      </c>
      <c r="D65" s="204"/>
      <c r="E65" s="14"/>
      <c r="F65" s="14"/>
      <c r="G65" s="14"/>
      <c r="H65" s="14"/>
      <c r="I65" s="14"/>
      <c r="J65" s="14"/>
      <c r="K65" s="14"/>
      <c r="L65" s="14"/>
      <c r="M65" s="14"/>
      <c r="N65" s="14"/>
    </row>
    <row r="66" spans="1:14" ht="15.75" x14ac:dyDescent="0.25">
      <c r="A66" s="20" t="s">
        <v>141</v>
      </c>
      <c r="B66" s="14"/>
      <c r="C66" s="44">
        <f>SUM('Beech Grove:YMG'!AA65)</f>
        <v>0</v>
      </c>
      <c r="D66" s="204"/>
      <c r="E66" s="14"/>
      <c r="F66" s="14"/>
      <c r="G66" s="14"/>
      <c r="H66" s="14"/>
      <c r="I66" s="14"/>
      <c r="J66" s="14"/>
      <c r="K66" s="14"/>
      <c r="L66" s="14"/>
      <c r="M66" s="14"/>
      <c r="N66" s="14"/>
    </row>
    <row r="67" spans="1:14" ht="15.75" x14ac:dyDescent="0.25">
      <c r="A67" s="20" t="s">
        <v>142</v>
      </c>
      <c r="B67" s="14"/>
      <c r="C67" s="44">
        <f>SUM('Beech Grove:YMG'!AA66)</f>
        <v>0</v>
      </c>
      <c r="D67" s="204"/>
      <c r="E67" s="14"/>
      <c r="F67" s="14"/>
      <c r="G67" s="14"/>
      <c r="H67" s="14"/>
      <c r="I67" s="14"/>
      <c r="J67" s="14"/>
      <c r="K67" s="14"/>
      <c r="L67" s="14"/>
      <c r="M67" s="14"/>
      <c r="N67" s="14"/>
    </row>
    <row r="68" spans="1:14" ht="15.75" x14ac:dyDescent="0.25">
      <c r="A68" s="20" t="s">
        <v>143</v>
      </c>
      <c r="B68" s="14"/>
      <c r="C68" s="44">
        <f>SUM('Beech Grove:YMG'!AA67)</f>
        <v>2456.75</v>
      </c>
      <c r="D68" s="204"/>
      <c r="E68" s="14"/>
      <c r="F68" s="14"/>
      <c r="G68" s="14"/>
      <c r="H68" s="14"/>
      <c r="I68" s="14"/>
      <c r="J68" s="14"/>
      <c r="K68" s="14"/>
      <c r="L68" s="14"/>
      <c r="M68" s="14"/>
      <c r="N68" s="14"/>
    </row>
    <row r="69" spans="1:14" ht="15.75" x14ac:dyDescent="0.25">
      <c r="A69" s="20" t="s">
        <v>144</v>
      </c>
      <c r="B69" s="14"/>
      <c r="C69" s="44">
        <f>SUM('Beech Grove:YMG'!AA68)</f>
        <v>0</v>
      </c>
      <c r="D69" s="204"/>
      <c r="E69" s="14"/>
      <c r="F69" s="14"/>
      <c r="G69" s="14"/>
      <c r="H69" s="14"/>
      <c r="I69" s="14"/>
      <c r="J69" s="14"/>
      <c r="K69" s="14"/>
      <c r="L69" s="14"/>
      <c r="M69" s="14"/>
      <c r="N69" s="14"/>
    </row>
    <row r="70" spans="1:14" ht="15.75" x14ac:dyDescent="0.25">
      <c r="A70" s="20" t="s">
        <v>145</v>
      </c>
      <c r="B70" s="14"/>
      <c r="C70" s="44">
        <f>SUM('Beech Grove:YMG'!AA69)</f>
        <v>0</v>
      </c>
      <c r="D70" s="204"/>
      <c r="E70" s="14"/>
      <c r="F70" s="14"/>
      <c r="G70" s="14"/>
      <c r="H70" s="14"/>
      <c r="I70" s="14"/>
      <c r="J70" s="14"/>
      <c r="K70" s="14"/>
      <c r="L70" s="14"/>
      <c r="M70" s="14"/>
      <c r="N70" s="14"/>
    </row>
    <row r="71" spans="1:14" ht="15.75" x14ac:dyDescent="0.25">
      <c r="A71" s="20" t="s">
        <v>146</v>
      </c>
      <c r="B71" s="14"/>
      <c r="C71" s="44">
        <f>SUM('Beech Grove:YMG'!AA70)</f>
        <v>0</v>
      </c>
      <c r="D71" s="204"/>
      <c r="E71" s="14"/>
      <c r="F71" s="14"/>
      <c r="G71" s="14"/>
      <c r="H71" s="14"/>
      <c r="I71" s="14"/>
      <c r="J71" s="14"/>
      <c r="K71" s="14"/>
      <c r="L71" s="14"/>
      <c r="M71" s="14"/>
      <c r="N71" s="14"/>
    </row>
    <row r="72" spans="1:14" ht="15.75" x14ac:dyDescent="0.25">
      <c r="A72" s="20" t="s">
        <v>147</v>
      </c>
      <c r="B72" s="14"/>
      <c r="C72" s="44">
        <f>SUM('Beech Grove:YMG'!AA71)</f>
        <v>0</v>
      </c>
      <c r="D72" s="204"/>
      <c r="E72" s="14"/>
      <c r="F72" s="14"/>
      <c r="G72" s="14"/>
      <c r="H72" s="14"/>
      <c r="I72" s="14"/>
      <c r="J72" s="14"/>
      <c r="K72" s="14"/>
      <c r="L72" s="14"/>
      <c r="M72" s="14"/>
      <c r="N72" s="14"/>
    </row>
    <row r="73" spans="1:14" ht="15.75" x14ac:dyDescent="0.25">
      <c r="A73" s="20" t="s">
        <v>148</v>
      </c>
      <c r="B73" s="14"/>
      <c r="C73" s="44">
        <f>SUM('Beech Grove:YMG'!AA72)</f>
        <v>0</v>
      </c>
      <c r="D73" s="204"/>
      <c r="E73" s="14"/>
      <c r="F73" s="14"/>
      <c r="G73" s="14"/>
      <c r="H73" s="14"/>
      <c r="I73" s="14"/>
      <c r="J73" s="14"/>
      <c r="K73" s="14"/>
      <c r="L73" s="14"/>
      <c r="M73" s="14"/>
      <c r="N73" s="14"/>
    </row>
    <row r="74" spans="1:14" ht="15.75" x14ac:dyDescent="0.25">
      <c r="A74" s="20" t="s">
        <v>149</v>
      </c>
      <c r="B74" s="14"/>
      <c r="C74" s="44">
        <f>SUM('Beech Grove:YMG'!AA73)</f>
        <v>0</v>
      </c>
      <c r="D74" s="204"/>
      <c r="E74" s="14"/>
      <c r="F74" s="14"/>
      <c r="G74" s="14"/>
      <c r="H74" s="14"/>
      <c r="I74" s="14"/>
      <c r="J74" s="14"/>
      <c r="K74" s="14"/>
      <c r="L74" s="14"/>
      <c r="M74" s="14"/>
      <c r="N74" s="14"/>
    </row>
    <row r="75" spans="1:14" ht="15.75" x14ac:dyDescent="0.25">
      <c r="A75" s="20" t="s">
        <v>150</v>
      </c>
      <c r="B75" s="14"/>
      <c r="C75" s="44">
        <f>SUM('Beech Grove:YMG'!AA74)</f>
        <v>0</v>
      </c>
      <c r="D75" s="204"/>
      <c r="E75" s="14"/>
      <c r="F75" s="14"/>
      <c r="G75" s="14"/>
      <c r="H75" s="14"/>
      <c r="I75" s="14"/>
      <c r="J75" s="14"/>
      <c r="K75" s="14"/>
      <c r="L75" s="14"/>
      <c r="M75" s="14"/>
      <c r="N75" s="14"/>
    </row>
    <row r="76" spans="1:14" ht="15.75" x14ac:dyDescent="0.25">
      <c r="A76" s="20" t="s">
        <v>151</v>
      </c>
      <c r="B76" s="14"/>
      <c r="C76" s="44">
        <f>SUM('Beech Grove:YMG'!AA75)</f>
        <v>7742.1</v>
      </c>
      <c r="D76" s="204"/>
      <c r="E76" s="14"/>
      <c r="F76" s="14"/>
      <c r="G76" s="14"/>
      <c r="H76" s="14"/>
      <c r="I76" s="14"/>
      <c r="J76" s="14"/>
      <c r="K76" s="14"/>
      <c r="L76" s="14"/>
      <c r="M76" s="14"/>
      <c r="N76" s="14"/>
    </row>
    <row r="77" spans="1:14" ht="15.75" x14ac:dyDescent="0.25">
      <c r="A77" s="20" t="s">
        <v>152</v>
      </c>
      <c r="B77" s="14"/>
      <c r="C77" s="44">
        <f>SUM('Beech Grove:YMG'!AA76)</f>
        <v>99932.4</v>
      </c>
      <c r="D77" s="204"/>
      <c r="E77" s="14"/>
      <c r="F77" s="14"/>
      <c r="G77" s="14"/>
      <c r="H77" s="14"/>
      <c r="I77" s="14"/>
      <c r="J77" s="14"/>
      <c r="K77" s="14"/>
      <c r="L77" s="14"/>
      <c r="M77" s="14"/>
      <c r="N77" s="14"/>
    </row>
    <row r="78" spans="1:14" ht="15.75" x14ac:dyDescent="0.25">
      <c r="A78" s="20" t="s">
        <v>153</v>
      </c>
      <c r="B78" s="14"/>
      <c r="C78" s="44">
        <f>SUM('Beech Grove:YMG'!AA77)</f>
        <v>0</v>
      </c>
      <c r="D78" s="204"/>
      <c r="E78" s="14"/>
      <c r="F78" s="14"/>
      <c r="G78" s="14"/>
      <c r="H78" s="14"/>
      <c r="I78" s="14"/>
      <c r="J78" s="14"/>
      <c r="K78" s="14"/>
      <c r="L78" s="14"/>
      <c r="M78" s="14"/>
      <c r="N78" s="14"/>
    </row>
    <row r="79" spans="1:14" ht="15.75" x14ac:dyDescent="0.25">
      <c r="A79" s="20" t="s">
        <v>154</v>
      </c>
      <c r="B79" s="14"/>
      <c r="C79" s="44">
        <f>SUM('Beech Grove:YMG'!AA78)</f>
        <v>0</v>
      </c>
      <c r="D79" s="204"/>
      <c r="E79" s="14"/>
      <c r="F79" s="14"/>
      <c r="G79" s="14"/>
      <c r="H79" s="14"/>
      <c r="I79" s="14"/>
      <c r="J79" s="14"/>
      <c r="K79" s="14"/>
      <c r="L79" s="14"/>
      <c r="M79" s="14"/>
      <c r="N79" s="14"/>
    </row>
    <row r="80" spans="1:14" ht="15.75" x14ac:dyDescent="0.25">
      <c r="A80" s="76" t="s">
        <v>181</v>
      </c>
      <c r="B80" s="14"/>
      <c r="C80" s="44">
        <f>SUM('Beech Grove:YMG'!AA79)</f>
        <v>0</v>
      </c>
      <c r="D80" s="204"/>
      <c r="E80" s="14"/>
      <c r="F80" s="14"/>
      <c r="G80" s="14"/>
      <c r="H80" s="14"/>
      <c r="I80" s="14"/>
      <c r="J80" s="14"/>
      <c r="K80" s="14"/>
      <c r="L80" s="14"/>
      <c r="M80" s="14"/>
      <c r="N80" s="14"/>
    </row>
    <row r="81" spans="1:14" ht="15.75" x14ac:dyDescent="0.25">
      <c r="A81" s="53" t="s">
        <v>220</v>
      </c>
      <c r="B81" s="14"/>
      <c r="C81" s="44">
        <f>SUM('Beech Grove:YMG'!AA80)</f>
        <v>0</v>
      </c>
      <c r="D81" s="204"/>
      <c r="E81" s="14"/>
      <c r="F81" s="14"/>
      <c r="G81" s="14"/>
      <c r="H81" s="14"/>
      <c r="I81" s="14"/>
      <c r="J81" s="14"/>
      <c r="K81" s="14"/>
      <c r="L81" s="14"/>
      <c r="M81" s="14"/>
      <c r="N81" s="14"/>
    </row>
    <row r="82" spans="1:14" ht="15.75" x14ac:dyDescent="0.25">
      <c r="A82" s="53" t="s">
        <v>225</v>
      </c>
      <c r="B82" s="14"/>
      <c r="C82" s="44">
        <f>SUM('Beech Grove:YMG'!AA81)</f>
        <v>0</v>
      </c>
      <c r="D82" s="20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14" ht="15.75" x14ac:dyDescent="0.25">
      <c r="A83" s="20" t="s">
        <v>233</v>
      </c>
      <c r="B83" s="14"/>
      <c r="C83" s="44">
        <f>SUM('Beech Grove:YMG'!AA82)</f>
        <v>0</v>
      </c>
      <c r="D83" s="20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14" ht="15.75" x14ac:dyDescent="0.25">
      <c r="A84" s="20" t="s">
        <v>234</v>
      </c>
      <c r="B84" s="14"/>
      <c r="C84" s="44">
        <f>SUM('Beech Grove:YMG'!AA83)</f>
        <v>79367.740000000005</v>
      </c>
      <c r="D84" s="20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14" ht="15.75" x14ac:dyDescent="0.25">
      <c r="A85" s="53"/>
      <c r="B85" s="14"/>
      <c r="C85" s="44">
        <f>SUM('Beech Grove:YMG'!AA84)</f>
        <v>0</v>
      </c>
      <c r="D85" s="20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14" ht="15.75" x14ac:dyDescent="0.25">
      <c r="A86" s="53"/>
      <c r="B86" s="14"/>
      <c r="C86" s="44">
        <f>SUM('Beech Grove:YMG'!AA85)</f>
        <v>0</v>
      </c>
      <c r="D86" s="20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14" ht="15.75" x14ac:dyDescent="0.25">
      <c r="A87" s="53"/>
      <c r="B87" s="14"/>
      <c r="C87" s="44">
        <f>SUM('Beech Grove:YMG'!AA86)</f>
        <v>0</v>
      </c>
      <c r="D87" s="20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14" ht="15.75" x14ac:dyDescent="0.25">
      <c r="A88" s="20"/>
      <c r="B88" s="14"/>
      <c r="C88" s="44">
        <f>SUM('Beech Grove:YMG'!AA87)</f>
        <v>0</v>
      </c>
      <c r="D88" s="20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14" ht="15.75" x14ac:dyDescent="0.25">
      <c r="A89" s="20" t="s">
        <v>227</v>
      </c>
      <c r="B89" s="14"/>
      <c r="C89" s="44">
        <f>SUM('Beech Grove:YMG'!AA88)</f>
        <v>52</v>
      </c>
      <c r="D89" s="20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14" s="14" customFormat="1" ht="15.75" x14ac:dyDescent="0.25">
      <c r="A90" s="21"/>
    </row>
    <row r="91" spans="1:14" ht="15.75" x14ac:dyDescent="0.25">
      <c r="A91" s="51" t="s">
        <v>24</v>
      </c>
      <c r="B91" s="14"/>
      <c r="C91" s="43" t="s">
        <v>38</v>
      </c>
      <c r="D91" s="45" t="s">
        <v>39</v>
      </c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14" ht="15.75" x14ac:dyDescent="0.25">
      <c r="A92" s="10" t="s">
        <v>155</v>
      </c>
      <c r="B92" s="14"/>
      <c r="C92" s="44">
        <f>SUM('Beech Grove:YMG'!AA91)</f>
        <v>0</v>
      </c>
      <c r="D92" s="204">
        <f>SUM(C92:C102)</f>
        <v>0</v>
      </c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14" ht="15.75" x14ac:dyDescent="0.25">
      <c r="A93" s="76" t="s">
        <v>156</v>
      </c>
      <c r="B93" s="14"/>
      <c r="C93" s="44">
        <f>SUM('Beech Grove:YMG'!AA92)</f>
        <v>0</v>
      </c>
      <c r="D93" s="20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14" ht="15.75" x14ac:dyDescent="0.25">
      <c r="A94" s="20"/>
      <c r="B94" s="14"/>
      <c r="C94" s="44">
        <f>SUM('Beech Grove:YMG'!AA93)</f>
        <v>0</v>
      </c>
      <c r="D94" s="20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14" ht="15.75" x14ac:dyDescent="0.25">
      <c r="A95" s="76"/>
      <c r="B95" s="14"/>
      <c r="C95" s="44">
        <f>SUM('Beech Grove:YMG'!AA94)</f>
        <v>0</v>
      </c>
      <c r="D95" s="20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14" ht="15.75" x14ac:dyDescent="0.25">
      <c r="A96" s="10"/>
      <c r="B96" s="14"/>
      <c r="C96" s="44">
        <f>SUM('Beech Grove:YMG'!AA95)</f>
        <v>0</v>
      </c>
      <c r="D96" s="20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 ht="15.75" x14ac:dyDescent="0.25">
      <c r="A97" s="77"/>
      <c r="B97" s="14"/>
      <c r="C97" s="44">
        <f>SUM('Beech Grove:YMG'!AA96)</f>
        <v>0</v>
      </c>
      <c r="D97" s="20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 ht="15.75" x14ac:dyDescent="0.25">
      <c r="A98" s="77"/>
      <c r="B98" s="14"/>
      <c r="C98" s="44">
        <f>SUM('Beech Grove:YMG'!AA97)</f>
        <v>0</v>
      </c>
      <c r="D98" s="20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 ht="15.75" x14ac:dyDescent="0.25">
      <c r="A99" s="77"/>
      <c r="B99" s="14"/>
      <c r="C99" s="44">
        <f>SUM('Beech Grove:YMG'!AA98)</f>
        <v>0</v>
      </c>
      <c r="D99" s="20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 ht="15.75" x14ac:dyDescent="0.25">
      <c r="A100" s="77"/>
      <c r="B100" s="14"/>
      <c r="C100" s="44">
        <f>SUM('Beech Grove:YMG'!AA99)</f>
        <v>0</v>
      </c>
      <c r="D100" s="20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 ht="15.75" x14ac:dyDescent="0.25">
      <c r="A101" s="10"/>
      <c r="B101" s="14"/>
      <c r="C101" s="44">
        <f>SUM('Beech Grove:YMG'!AA100)</f>
        <v>0</v>
      </c>
      <c r="D101" s="20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1:14" ht="15.75" x14ac:dyDescent="0.25">
      <c r="A102" s="20" t="s">
        <v>227</v>
      </c>
      <c r="B102" s="14"/>
      <c r="C102" s="44">
        <f>SUM('Beech Grove:YMG'!AA101)</f>
        <v>0</v>
      </c>
      <c r="D102" s="204"/>
      <c r="E102" s="14"/>
      <c r="F102" s="14"/>
      <c r="G102" s="14"/>
      <c r="H102" s="14"/>
      <c r="I102" s="14"/>
      <c r="J102" s="14"/>
      <c r="K102" s="14"/>
      <c r="L102" s="14"/>
      <c r="M102" s="14"/>
      <c r="N102" s="14"/>
    </row>
    <row r="103" spans="1:14" s="14" customFormat="1" ht="15.75" x14ac:dyDescent="0.25">
      <c r="A103" s="22"/>
      <c r="C103"/>
      <c r="D103"/>
    </row>
    <row r="104" spans="1:14" ht="15.75" x14ac:dyDescent="0.25">
      <c r="A104" s="51" t="s">
        <v>25</v>
      </c>
      <c r="B104" s="14"/>
      <c r="C104" s="43" t="s">
        <v>38</v>
      </c>
      <c r="D104" s="45" t="s">
        <v>39</v>
      </c>
      <c r="E104" s="14"/>
      <c r="F104" s="14"/>
      <c r="G104" s="14"/>
      <c r="H104" s="14"/>
      <c r="I104" s="14"/>
      <c r="J104" s="14"/>
      <c r="K104" s="14"/>
      <c r="L104" s="14"/>
      <c r="M104" s="14"/>
      <c r="N104" s="14"/>
    </row>
    <row r="105" spans="1:14" ht="15.75" x14ac:dyDescent="0.25">
      <c r="A105" s="10" t="s">
        <v>109</v>
      </c>
      <c r="B105" s="14"/>
      <c r="C105" s="44">
        <f>SUM('Beech Grove:YMG'!AA104)</f>
        <v>0</v>
      </c>
      <c r="D105" s="204">
        <f>SUM(C105:C115)</f>
        <v>0</v>
      </c>
      <c r="E105" s="14"/>
      <c r="F105" s="14"/>
      <c r="G105" s="14"/>
      <c r="H105" s="14"/>
      <c r="I105" s="14"/>
      <c r="J105" s="14"/>
      <c r="K105" s="14"/>
      <c r="L105" s="14"/>
      <c r="M105" s="14"/>
      <c r="N105" s="14"/>
    </row>
    <row r="106" spans="1:14" ht="15.75" x14ac:dyDescent="0.25">
      <c r="A106" s="10" t="s">
        <v>170</v>
      </c>
      <c r="B106" s="14"/>
      <c r="C106" s="44">
        <f>SUM('Beech Grove:YMG'!AA105)</f>
        <v>0</v>
      </c>
      <c r="D106" s="204"/>
      <c r="E106" s="14"/>
      <c r="F106" s="14"/>
      <c r="G106" s="14"/>
      <c r="H106" s="14"/>
      <c r="I106" s="14"/>
      <c r="J106" s="14"/>
      <c r="K106" s="14"/>
      <c r="L106" s="14"/>
      <c r="M106" s="14"/>
      <c r="N106" s="14"/>
    </row>
    <row r="107" spans="1:14" ht="15.75" x14ac:dyDescent="0.25">
      <c r="A107" s="10" t="s">
        <v>110</v>
      </c>
      <c r="B107" s="14"/>
      <c r="C107" s="44">
        <f>SUM('Beech Grove:YMG'!AA106)</f>
        <v>0</v>
      </c>
      <c r="D107" s="204"/>
      <c r="E107" s="14"/>
      <c r="F107" s="14"/>
      <c r="G107" s="14"/>
      <c r="H107" s="14"/>
      <c r="I107" s="14"/>
      <c r="J107" s="14"/>
      <c r="K107" s="14"/>
      <c r="L107" s="14"/>
      <c r="M107" s="14"/>
      <c r="N107" s="14"/>
    </row>
    <row r="108" spans="1:14" ht="15.75" x14ac:dyDescent="0.25">
      <c r="A108" s="10" t="s">
        <v>171</v>
      </c>
      <c r="B108" s="14"/>
      <c r="C108" s="44">
        <f>SUM('Beech Grove:YMG'!AA107)</f>
        <v>0</v>
      </c>
      <c r="D108" s="204"/>
      <c r="E108" s="14"/>
      <c r="F108" s="14"/>
      <c r="G108" s="14"/>
      <c r="H108" s="14"/>
      <c r="I108" s="14"/>
      <c r="J108" s="14"/>
      <c r="K108" s="14"/>
      <c r="L108" s="14"/>
      <c r="M108" s="14"/>
      <c r="N108" s="14"/>
    </row>
    <row r="109" spans="1:14" ht="15.75" x14ac:dyDescent="0.25">
      <c r="A109" s="10" t="s">
        <v>172</v>
      </c>
      <c r="B109" s="14"/>
      <c r="C109" s="44">
        <f>SUM('Beech Grove:YMG'!AA108)</f>
        <v>0</v>
      </c>
      <c r="D109" s="204"/>
      <c r="E109" s="14"/>
      <c r="F109" s="14"/>
      <c r="G109" s="14"/>
      <c r="H109" s="14"/>
      <c r="I109" s="14"/>
      <c r="J109" s="14"/>
      <c r="K109" s="14"/>
      <c r="L109" s="14"/>
      <c r="M109" s="14"/>
      <c r="N109" s="14"/>
    </row>
    <row r="110" spans="1:14" ht="15.75" x14ac:dyDescent="0.25">
      <c r="A110" s="10" t="s">
        <v>221</v>
      </c>
      <c r="B110" s="14"/>
      <c r="C110" s="44">
        <f>SUM('Beech Grove:YMG'!AA109)</f>
        <v>0</v>
      </c>
      <c r="D110" s="204"/>
      <c r="E110" s="14"/>
      <c r="F110" s="14"/>
      <c r="G110" s="14"/>
      <c r="H110" s="14"/>
      <c r="I110" s="14"/>
      <c r="J110" s="14"/>
      <c r="K110" s="14"/>
      <c r="L110" s="14"/>
      <c r="M110" s="14"/>
      <c r="N110" s="14"/>
    </row>
    <row r="111" spans="1:14" ht="15.75" x14ac:dyDescent="0.25">
      <c r="A111" s="20"/>
      <c r="B111" s="14"/>
      <c r="C111" s="44">
        <f>SUM('Beech Grove:YMG'!AA110)</f>
        <v>0</v>
      </c>
      <c r="D111" s="204"/>
      <c r="E111" s="14"/>
      <c r="F111" s="14"/>
      <c r="G111" s="14"/>
      <c r="H111" s="14"/>
      <c r="I111" s="14"/>
      <c r="J111" s="14"/>
      <c r="K111" s="14"/>
      <c r="L111" s="14"/>
      <c r="M111" s="14"/>
      <c r="N111" s="14"/>
    </row>
    <row r="112" spans="1:14" ht="15.75" x14ac:dyDescent="0.25">
      <c r="A112" s="20"/>
      <c r="B112" s="14"/>
      <c r="C112" s="44">
        <f>SUM('Beech Grove:YMG'!AA111)</f>
        <v>0</v>
      </c>
      <c r="D112" s="204"/>
      <c r="E112" s="14"/>
      <c r="F112" s="14"/>
      <c r="G112" s="14"/>
      <c r="H112" s="14"/>
      <c r="I112" s="14"/>
      <c r="J112" s="14"/>
      <c r="K112" s="14"/>
      <c r="L112" s="14"/>
      <c r="M112" s="14"/>
      <c r="N112" s="14"/>
    </row>
    <row r="113" spans="1:14" ht="15.75" x14ac:dyDescent="0.25">
      <c r="A113" s="20"/>
      <c r="B113" s="14"/>
      <c r="C113" s="44">
        <f>SUM('Beech Grove:YMG'!AA112)</f>
        <v>0</v>
      </c>
      <c r="D113" s="204"/>
      <c r="E113" s="14"/>
      <c r="F113" s="14"/>
      <c r="G113" s="14"/>
      <c r="H113" s="14"/>
      <c r="I113" s="14"/>
      <c r="J113" s="14"/>
      <c r="K113" s="14"/>
      <c r="L113" s="14"/>
      <c r="M113" s="14"/>
      <c r="N113" s="14"/>
    </row>
    <row r="114" spans="1:14" ht="15.75" x14ac:dyDescent="0.25">
      <c r="A114" s="20"/>
      <c r="B114" s="14"/>
      <c r="C114" s="44">
        <f>SUM('Beech Grove:YMG'!AA113)</f>
        <v>0</v>
      </c>
      <c r="D114" s="204"/>
      <c r="E114" s="14"/>
      <c r="F114" s="14"/>
      <c r="G114" s="14"/>
      <c r="H114" s="14"/>
      <c r="I114" s="14"/>
      <c r="J114" s="14"/>
      <c r="K114" s="14"/>
      <c r="L114" s="14"/>
      <c r="M114" s="14"/>
      <c r="N114" s="14"/>
    </row>
    <row r="115" spans="1:14" ht="15.75" x14ac:dyDescent="0.25">
      <c r="A115" s="20" t="s">
        <v>227</v>
      </c>
      <c r="B115" s="14"/>
      <c r="C115" s="44">
        <f>SUM('Beech Grove:YMG'!AA114)</f>
        <v>0</v>
      </c>
      <c r="D115" s="204"/>
      <c r="E115" s="14"/>
      <c r="F115" s="14"/>
      <c r="G115" s="14"/>
      <c r="H115" s="14"/>
      <c r="I115" s="14"/>
      <c r="J115" s="14"/>
      <c r="K115" s="14"/>
      <c r="L115" s="14"/>
      <c r="M115" s="14"/>
      <c r="N115" s="14"/>
    </row>
    <row r="116" spans="1:14" s="14" customFormat="1" ht="15.75" x14ac:dyDescent="0.25">
      <c r="A116" s="22"/>
    </row>
    <row r="117" spans="1:14" ht="15.75" x14ac:dyDescent="0.25">
      <c r="A117" s="51" t="s">
        <v>26</v>
      </c>
      <c r="B117" s="14"/>
      <c r="C117" s="43" t="s">
        <v>38</v>
      </c>
      <c r="D117" s="45" t="s">
        <v>39</v>
      </c>
      <c r="E117" s="14"/>
      <c r="F117" s="14"/>
      <c r="G117" s="14"/>
      <c r="H117" s="14"/>
      <c r="I117" s="14"/>
      <c r="J117" s="14"/>
      <c r="K117" s="14"/>
      <c r="L117" s="14"/>
      <c r="M117" s="14"/>
      <c r="N117" s="14"/>
    </row>
    <row r="118" spans="1:14" ht="15.75" x14ac:dyDescent="0.25">
      <c r="A118" s="10" t="s">
        <v>157</v>
      </c>
      <c r="B118" s="14"/>
      <c r="C118" s="44">
        <f>SUM('Beech Grove:YMG'!AA117)</f>
        <v>0</v>
      </c>
      <c r="D118" s="204">
        <f>SUM(C118:C128)</f>
        <v>10517.51</v>
      </c>
      <c r="E118" s="14"/>
      <c r="F118" s="14"/>
      <c r="G118" s="14"/>
      <c r="H118" s="14"/>
      <c r="I118" s="14"/>
      <c r="J118" s="14"/>
      <c r="K118" s="14"/>
      <c r="L118" s="14"/>
      <c r="M118" s="14"/>
      <c r="N118" s="14"/>
    </row>
    <row r="119" spans="1:14" ht="15.75" x14ac:dyDescent="0.25">
      <c r="A119" s="10" t="s">
        <v>159</v>
      </c>
      <c r="B119" s="14"/>
      <c r="C119" s="44">
        <f>SUM('Beech Grove:YMG'!AA118)</f>
        <v>0</v>
      </c>
      <c r="D119" s="204"/>
      <c r="E119" s="14"/>
      <c r="F119" s="14"/>
      <c r="G119" s="14"/>
      <c r="H119" s="14"/>
      <c r="I119" s="14"/>
      <c r="J119" s="14"/>
      <c r="K119" s="14"/>
      <c r="L119" s="14"/>
      <c r="M119" s="14"/>
      <c r="N119" s="14"/>
    </row>
    <row r="120" spans="1:14" ht="15.75" x14ac:dyDescent="0.25">
      <c r="A120" s="10" t="s">
        <v>158</v>
      </c>
      <c r="B120" s="14"/>
      <c r="C120" s="44">
        <f>SUM('Beech Grove:YMG'!AA119)</f>
        <v>2769.99</v>
      </c>
      <c r="D120" s="204"/>
      <c r="E120" s="14"/>
      <c r="F120" s="14"/>
      <c r="G120" s="14"/>
      <c r="H120" s="14"/>
      <c r="I120" s="14"/>
      <c r="J120" s="14"/>
      <c r="K120" s="14"/>
      <c r="L120" s="14"/>
      <c r="M120" s="14"/>
      <c r="N120" s="14"/>
    </row>
    <row r="121" spans="1:14" ht="15.75" x14ac:dyDescent="0.25">
      <c r="A121" s="10" t="s">
        <v>240</v>
      </c>
      <c r="B121" s="14"/>
      <c r="C121" s="44">
        <f>SUM('Beech Grove:YMG'!AA120)</f>
        <v>1557.92</v>
      </c>
      <c r="D121" s="204"/>
      <c r="E121" s="14"/>
      <c r="F121" s="14"/>
      <c r="G121" s="14"/>
      <c r="H121" s="14"/>
      <c r="I121" s="14"/>
      <c r="J121" s="14"/>
      <c r="K121" s="14"/>
      <c r="L121" s="14"/>
      <c r="M121" s="14"/>
      <c r="N121" s="14"/>
    </row>
    <row r="122" spans="1:14" ht="15.75" x14ac:dyDescent="0.25">
      <c r="A122" s="10" t="s">
        <v>160</v>
      </c>
      <c r="B122" s="14"/>
      <c r="C122" s="44">
        <f>SUM('Beech Grove:YMG'!AA121)</f>
        <v>0</v>
      </c>
      <c r="D122" s="204"/>
      <c r="E122" s="14"/>
      <c r="F122" s="14"/>
      <c r="G122" s="14"/>
      <c r="H122" s="14"/>
      <c r="I122" s="14"/>
      <c r="J122" s="14"/>
      <c r="K122" s="14"/>
      <c r="L122" s="14"/>
      <c r="M122" s="14"/>
      <c r="N122" s="14"/>
    </row>
    <row r="123" spans="1:14" ht="15.75" x14ac:dyDescent="0.25">
      <c r="A123" s="20" t="s">
        <v>161</v>
      </c>
      <c r="B123" s="14"/>
      <c r="C123" s="44">
        <f>SUM('Beech Grove:YMG'!AA122)</f>
        <v>4444.3500000000004</v>
      </c>
      <c r="D123" s="204"/>
      <c r="E123" s="14"/>
      <c r="F123" s="14"/>
      <c r="G123" s="14"/>
      <c r="H123" s="14"/>
      <c r="I123" s="14"/>
      <c r="J123" s="14"/>
      <c r="K123" s="14"/>
      <c r="L123" s="14"/>
      <c r="M123" s="14"/>
      <c r="N123" s="14"/>
    </row>
    <row r="124" spans="1:14" ht="15.75" x14ac:dyDescent="0.25">
      <c r="A124" s="76" t="s">
        <v>162</v>
      </c>
      <c r="B124" s="14"/>
      <c r="C124" s="44">
        <f>SUM('Beech Grove:YMG'!AA123)</f>
        <v>1745.25</v>
      </c>
      <c r="D124" s="204"/>
      <c r="E124" s="14"/>
      <c r="F124" s="14"/>
      <c r="G124" s="14"/>
      <c r="H124" s="14"/>
      <c r="I124" s="14"/>
      <c r="J124" s="14"/>
      <c r="K124" s="14"/>
      <c r="L124" s="14"/>
      <c r="M124" s="14"/>
      <c r="N124" s="14"/>
    </row>
    <row r="125" spans="1:14" ht="15.75" x14ac:dyDescent="0.25">
      <c r="A125" s="20" t="s">
        <v>163</v>
      </c>
      <c r="B125" s="14"/>
      <c r="C125" s="44">
        <f>SUM('Beech Grove:YMG'!AA124)</f>
        <v>0</v>
      </c>
      <c r="D125" s="204"/>
      <c r="E125" s="14"/>
      <c r="F125" s="14"/>
      <c r="G125" s="14"/>
      <c r="H125" s="14"/>
      <c r="I125" s="14"/>
      <c r="J125" s="14"/>
      <c r="K125" s="14"/>
      <c r="L125" s="14"/>
      <c r="M125" s="14"/>
      <c r="N125" s="14"/>
    </row>
    <row r="126" spans="1:14" ht="15.75" x14ac:dyDescent="0.25">
      <c r="A126" s="20"/>
      <c r="B126" s="14"/>
      <c r="C126" s="44">
        <f>SUM('Beech Grove:YMG'!AA125)</f>
        <v>0</v>
      </c>
      <c r="D126" s="204"/>
      <c r="E126" s="14"/>
      <c r="F126" s="14"/>
      <c r="G126" s="14"/>
      <c r="H126" s="14"/>
      <c r="I126" s="14"/>
      <c r="J126" s="14"/>
      <c r="K126" s="14"/>
      <c r="L126" s="14"/>
      <c r="M126" s="14"/>
      <c r="N126" s="14"/>
    </row>
    <row r="127" spans="1:14" ht="15.75" x14ac:dyDescent="0.25">
      <c r="A127" s="20"/>
      <c r="B127" s="14"/>
      <c r="C127" s="44">
        <f>SUM('Beech Grove:YMG'!AA126)</f>
        <v>0</v>
      </c>
      <c r="D127" s="204"/>
      <c r="E127" s="14"/>
      <c r="F127" s="14"/>
      <c r="G127" s="14"/>
      <c r="H127" s="14"/>
      <c r="I127" s="14"/>
      <c r="J127" s="14"/>
      <c r="K127" s="14"/>
      <c r="L127" s="14"/>
      <c r="M127" s="14"/>
      <c r="N127" s="14"/>
    </row>
    <row r="128" spans="1:14" ht="15.75" x14ac:dyDescent="0.25">
      <c r="A128" s="20" t="s">
        <v>227</v>
      </c>
      <c r="B128" s="14"/>
      <c r="C128" s="44">
        <f>SUM('Beech Grove:YMG'!AA127)</f>
        <v>0</v>
      </c>
      <c r="D128" s="204"/>
      <c r="E128" s="14"/>
      <c r="F128" s="14"/>
      <c r="G128" s="14"/>
      <c r="H128" s="14"/>
      <c r="I128" s="14"/>
      <c r="J128" s="14"/>
      <c r="K128" s="14"/>
      <c r="L128" s="14"/>
      <c r="M128" s="14"/>
      <c r="N128" s="14"/>
    </row>
    <row r="129" spans="1:14" s="14" customFormat="1" ht="15.75" x14ac:dyDescent="0.25">
      <c r="A129" s="21"/>
    </row>
    <row r="130" spans="1:14" ht="15.75" x14ac:dyDescent="0.25">
      <c r="A130" s="51" t="s">
        <v>27</v>
      </c>
      <c r="B130" s="14"/>
      <c r="C130" s="43" t="s">
        <v>38</v>
      </c>
      <c r="D130" s="45" t="s">
        <v>39</v>
      </c>
      <c r="E130" s="14"/>
      <c r="F130" s="14"/>
      <c r="G130" s="14"/>
      <c r="H130" s="14"/>
      <c r="I130" s="14"/>
      <c r="J130" s="14"/>
      <c r="K130" s="14"/>
      <c r="L130" s="14"/>
      <c r="M130" s="14"/>
      <c r="N130" s="14"/>
    </row>
    <row r="131" spans="1:14" ht="15.75" x14ac:dyDescent="0.25">
      <c r="A131" s="10"/>
      <c r="B131" s="14"/>
      <c r="C131" s="44">
        <f>SUM('Beech Grove:YMG'!AA130)</f>
        <v>0</v>
      </c>
      <c r="D131" s="213">
        <f>SUM(C131:C135)</f>
        <v>0</v>
      </c>
      <c r="E131" s="14"/>
      <c r="F131" s="14"/>
      <c r="G131" s="14"/>
      <c r="H131" s="14"/>
      <c r="I131" s="14"/>
      <c r="J131" s="14"/>
      <c r="K131" s="14"/>
      <c r="L131" s="14"/>
      <c r="M131" s="14"/>
      <c r="N131" s="14"/>
    </row>
    <row r="132" spans="1:14" ht="15.75" x14ac:dyDescent="0.25">
      <c r="A132" s="10"/>
      <c r="B132" s="14"/>
      <c r="C132" s="44">
        <f>SUM('Beech Grove:YMG'!AA131)</f>
        <v>0</v>
      </c>
      <c r="D132" s="2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</row>
    <row r="133" spans="1:14" ht="15.75" x14ac:dyDescent="0.25">
      <c r="A133" s="10"/>
      <c r="B133" s="14"/>
      <c r="C133" s="44">
        <f>SUM('Beech Grove:YMG'!AA132)</f>
        <v>0</v>
      </c>
      <c r="D133" s="2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</row>
    <row r="134" spans="1:14" ht="15.75" x14ac:dyDescent="0.25">
      <c r="A134" s="10"/>
      <c r="B134" s="14"/>
      <c r="C134" s="44">
        <f>SUM('Beech Grove:YMG'!AA133)</f>
        <v>0</v>
      </c>
      <c r="D134" s="2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</row>
    <row r="135" spans="1:14" ht="15.75" x14ac:dyDescent="0.25">
      <c r="A135" s="10" t="s">
        <v>227</v>
      </c>
      <c r="B135" s="14"/>
      <c r="C135" s="44">
        <f>SUM('Beech Grove:YMG'!AA134)</f>
        <v>0</v>
      </c>
      <c r="D135" s="215"/>
      <c r="E135" s="14"/>
      <c r="F135" s="14"/>
      <c r="G135" s="14"/>
      <c r="H135" s="14"/>
      <c r="I135" s="14"/>
      <c r="J135" s="14"/>
      <c r="K135" s="14"/>
      <c r="L135" s="14"/>
      <c r="M135" s="14"/>
      <c r="N135" s="14"/>
    </row>
    <row r="136" spans="1:14" s="14" customFormat="1" ht="15.75" x14ac:dyDescent="0.25">
      <c r="A136" s="22"/>
      <c r="C136"/>
      <c r="D136"/>
    </row>
    <row r="137" spans="1:14" ht="15.75" x14ac:dyDescent="0.25">
      <c r="A137" s="51" t="s">
        <v>28</v>
      </c>
      <c r="B137" s="14"/>
      <c r="C137" s="43" t="s">
        <v>38</v>
      </c>
      <c r="D137" s="45" t="s">
        <v>39</v>
      </c>
      <c r="E137" s="14"/>
      <c r="F137" s="14"/>
      <c r="G137" s="14"/>
      <c r="H137" s="14"/>
      <c r="I137" s="14"/>
      <c r="J137" s="14"/>
      <c r="K137" s="14"/>
      <c r="L137" s="14"/>
      <c r="M137" s="14"/>
      <c r="N137" s="14"/>
    </row>
    <row r="138" spans="1:14" ht="15.75" x14ac:dyDescent="0.25">
      <c r="A138" s="53" t="s">
        <v>120</v>
      </c>
      <c r="B138" s="14"/>
      <c r="C138" s="44">
        <f>SUM('Beech Grove:YMG'!AA137)</f>
        <v>2744.1400000000003</v>
      </c>
      <c r="D138" s="204">
        <f>SUM(C138:C148)</f>
        <v>2744.1400000000003</v>
      </c>
      <c r="E138" s="14"/>
      <c r="F138" s="14"/>
      <c r="G138" s="14"/>
      <c r="H138" s="14"/>
      <c r="I138" s="14"/>
      <c r="J138" s="14"/>
      <c r="K138" s="14"/>
      <c r="L138" s="14"/>
      <c r="M138" s="14"/>
      <c r="N138" s="14"/>
    </row>
    <row r="139" spans="1:14" ht="15.75" x14ac:dyDescent="0.25">
      <c r="A139" s="10" t="s">
        <v>122</v>
      </c>
      <c r="B139" s="14"/>
      <c r="C139" s="44">
        <f>SUM('Beech Grove:YMG'!AA138)</f>
        <v>0</v>
      </c>
      <c r="D139" s="204"/>
      <c r="E139" s="14"/>
      <c r="F139" s="14"/>
      <c r="G139" s="14"/>
      <c r="H139" s="14"/>
      <c r="I139" s="14"/>
      <c r="J139" s="14"/>
      <c r="K139" s="14"/>
      <c r="L139" s="14"/>
      <c r="M139" s="14"/>
      <c r="N139" s="14"/>
    </row>
    <row r="140" spans="1:14" ht="15.75" x14ac:dyDescent="0.25">
      <c r="A140" s="10" t="s">
        <v>169</v>
      </c>
      <c r="B140" s="14"/>
      <c r="C140" s="44">
        <f>SUM('Beech Grove:YMG'!AA139)</f>
        <v>0</v>
      </c>
      <c r="D140" s="204"/>
      <c r="E140" s="14"/>
      <c r="F140" s="14"/>
      <c r="G140" s="14"/>
      <c r="H140" s="14"/>
      <c r="I140" s="14"/>
      <c r="J140" s="14"/>
      <c r="K140" s="14"/>
      <c r="L140" s="14"/>
      <c r="M140" s="14"/>
      <c r="N140" s="14"/>
    </row>
    <row r="141" spans="1:14" ht="15.75" x14ac:dyDescent="0.25">
      <c r="A141" s="10" t="s">
        <v>176</v>
      </c>
      <c r="B141" s="14"/>
      <c r="C141" s="44">
        <f>SUM('Beech Grove:YMG'!AA140)</f>
        <v>0</v>
      </c>
      <c r="D141" s="204"/>
      <c r="E141" s="14"/>
      <c r="F141" s="14"/>
      <c r="G141" s="14"/>
      <c r="H141" s="14"/>
      <c r="I141" s="14"/>
      <c r="J141" s="14"/>
      <c r="K141" s="14"/>
      <c r="L141" s="14"/>
      <c r="M141" s="14"/>
      <c r="N141" s="14"/>
    </row>
    <row r="142" spans="1:14" ht="15.75" x14ac:dyDescent="0.25">
      <c r="A142" s="10" t="s">
        <v>177</v>
      </c>
      <c r="B142" s="14"/>
      <c r="C142" s="44">
        <f>SUM('Beech Grove:YMG'!AA141)</f>
        <v>0</v>
      </c>
      <c r="D142" s="204"/>
      <c r="E142" s="14"/>
      <c r="F142" s="14"/>
      <c r="G142" s="14"/>
      <c r="H142" s="14"/>
      <c r="I142" s="14"/>
      <c r="J142" s="14"/>
      <c r="K142" s="14"/>
      <c r="L142" s="14"/>
      <c r="M142" s="14"/>
      <c r="N142" s="14"/>
    </row>
    <row r="143" spans="1:14" ht="15.75" x14ac:dyDescent="0.25">
      <c r="A143" s="10" t="s">
        <v>222</v>
      </c>
      <c r="B143" s="14"/>
      <c r="C143" s="44">
        <f>SUM('Beech Grove:YMG'!AA142)</f>
        <v>0</v>
      </c>
      <c r="D143" s="204"/>
      <c r="E143" s="14"/>
      <c r="F143" s="14"/>
      <c r="G143" s="14"/>
      <c r="H143" s="14"/>
      <c r="I143" s="14"/>
      <c r="J143" s="14"/>
      <c r="K143" s="14"/>
      <c r="L143" s="14"/>
      <c r="M143" s="14"/>
      <c r="N143" s="14"/>
    </row>
    <row r="144" spans="1:14" ht="15.75" x14ac:dyDescent="0.25">
      <c r="A144" s="10" t="s">
        <v>223</v>
      </c>
      <c r="B144" s="14"/>
      <c r="C144" s="44">
        <f>SUM('Beech Grove:YMG'!AA143)</f>
        <v>0</v>
      </c>
      <c r="D144" s="204"/>
      <c r="E144" s="14"/>
      <c r="F144" s="14"/>
      <c r="G144" s="14"/>
      <c r="H144" s="14"/>
      <c r="I144" s="14"/>
      <c r="J144" s="14"/>
      <c r="K144" s="14"/>
      <c r="L144" s="14"/>
      <c r="M144" s="14"/>
      <c r="N144" s="14"/>
    </row>
    <row r="145" spans="1:14" ht="15.75" x14ac:dyDescent="0.25">
      <c r="A145" s="10"/>
      <c r="B145" s="14"/>
      <c r="C145" s="44">
        <f>SUM('Beech Grove:YMG'!AA144)</f>
        <v>0</v>
      </c>
      <c r="D145" s="204"/>
      <c r="E145" s="14"/>
      <c r="F145" s="14"/>
      <c r="G145" s="14"/>
      <c r="H145" s="14"/>
      <c r="I145" s="14"/>
      <c r="J145" s="14"/>
      <c r="K145" s="14"/>
      <c r="L145" s="14"/>
      <c r="M145" s="14"/>
      <c r="N145" s="14"/>
    </row>
    <row r="146" spans="1:14" ht="15.75" x14ac:dyDescent="0.25">
      <c r="A146" s="10"/>
      <c r="B146" s="14"/>
      <c r="C146" s="44">
        <f>SUM('Beech Grove:YMG'!AA145)</f>
        <v>0</v>
      </c>
      <c r="D146" s="204"/>
      <c r="E146" s="14"/>
      <c r="F146" s="14"/>
      <c r="G146" s="14"/>
      <c r="H146" s="14"/>
      <c r="I146" s="14"/>
      <c r="J146" s="14"/>
      <c r="K146" s="14"/>
      <c r="L146" s="14"/>
      <c r="M146" s="14"/>
      <c r="N146" s="14"/>
    </row>
    <row r="147" spans="1:14" ht="15.75" x14ac:dyDescent="0.25">
      <c r="A147" s="10"/>
      <c r="B147" s="14"/>
      <c r="C147" s="44">
        <f>SUM('Beech Grove:YMG'!AA146)</f>
        <v>0</v>
      </c>
      <c r="D147" s="204"/>
      <c r="E147" s="14"/>
      <c r="F147" s="14"/>
      <c r="G147" s="14"/>
      <c r="H147" s="14"/>
      <c r="I147" s="14"/>
      <c r="J147" s="14"/>
      <c r="K147" s="14"/>
      <c r="L147" s="14"/>
      <c r="M147" s="14"/>
      <c r="N147" s="14"/>
    </row>
    <row r="148" spans="1:14" ht="15.75" x14ac:dyDescent="0.25">
      <c r="A148" s="10" t="s">
        <v>227</v>
      </c>
      <c r="B148" s="14"/>
      <c r="C148" s="44">
        <f>SUM('Beech Grove:YMG'!AA147)</f>
        <v>0</v>
      </c>
      <c r="D148" s="204"/>
      <c r="E148" s="14"/>
      <c r="F148" s="14"/>
      <c r="G148" s="14"/>
      <c r="H148" s="14"/>
      <c r="I148" s="14"/>
      <c r="J148" s="14"/>
      <c r="K148" s="14"/>
      <c r="L148" s="14"/>
      <c r="M148" s="14"/>
      <c r="N148" s="14"/>
    </row>
    <row r="149" spans="1:14" s="14" customFormat="1" ht="15.75" x14ac:dyDescent="0.25">
      <c r="A149" s="22"/>
    </row>
    <row r="150" spans="1:14" ht="15.75" x14ac:dyDescent="0.25">
      <c r="A150" s="51" t="s">
        <v>29</v>
      </c>
      <c r="B150" s="14"/>
      <c r="C150" s="43" t="s">
        <v>38</v>
      </c>
      <c r="D150" s="45" t="s">
        <v>39</v>
      </c>
      <c r="E150" s="14"/>
      <c r="F150" s="14"/>
      <c r="G150" s="14"/>
      <c r="H150" s="14"/>
      <c r="I150" s="14"/>
      <c r="J150" s="14"/>
      <c r="K150" s="14"/>
      <c r="L150" s="14"/>
      <c r="M150" s="14"/>
      <c r="N150" s="14"/>
    </row>
    <row r="151" spans="1:14" ht="15.75" x14ac:dyDescent="0.25">
      <c r="A151" s="10" t="s">
        <v>164</v>
      </c>
      <c r="B151" s="14"/>
      <c r="C151" s="44">
        <f>SUM('Beech Grove:YMG'!AA150)</f>
        <v>0</v>
      </c>
      <c r="D151" s="204">
        <f>SUM(C151:C160)</f>
        <v>0</v>
      </c>
      <c r="E151" s="14"/>
      <c r="F151" s="14"/>
      <c r="G151" s="14"/>
      <c r="H151" s="14"/>
      <c r="I151" s="14"/>
      <c r="J151" s="14"/>
      <c r="K151" s="14"/>
      <c r="L151" s="14"/>
      <c r="M151" s="14"/>
      <c r="N151" s="14"/>
    </row>
    <row r="152" spans="1:14" ht="15.75" x14ac:dyDescent="0.25">
      <c r="A152" s="10" t="s">
        <v>165</v>
      </c>
      <c r="B152" s="14"/>
      <c r="C152" s="44">
        <f>SUM('Beech Grove:YMG'!AA151)</f>
        <v>0</v>
      </c>
      <c r="D152" s="204"/>
      <c r="E152" s="14"/>
      <c r="F152" s="14"/>
      <c r="G152" s="14"/>
      <c r="H152" s="14"/>
      <c r="I152" s="14"/>
      <c r="J152" s="14"/>
      <c r="K152" s="14"/>
      <c r="L152" s="14"/>
      <c r="M152" s="14"/>
      <c r="N152" s="14"/>
    </row>
    <row r="153" spans="1:14" ht="15.75" x14ac:dyDescent="0.25">
      <c r="A153" s="10" t="s">
        <v>166</v>
      </c>
      <c r="B153" s="14"/>
      <c r="C153" s="44">
        <f>SUM('Beech Grove:YMG'!AA152)</f>
        <v>0</v>
      </c>
      <c r="D153" s="204"/>
      <c r="E153" s="14"/>
      <c r="F153" s="14"/>
      <c r="G153" s="14"/>
      <c r="H153" s="14"/>
      <c r="I153" s="14"/>
      <c r="J153" s="14"/>
      <c r="K153" s="14"/>
      <c r="L153" s="14"/>
      <c r="M153" s="14"/>
      <c r="N153" s="14"/>
    </row>
    <row r="154" spans="1:14" ht="15.75" x14ac:dyDescent="0.25">
      <c r="A154" s="10"/>
      <c r="B154" s="14"/>
      <c r="C154" s="44">
        <f>SUM('Beech Grove:YMG'!AA153)</f>
        <v>0</v>
      </c>
      <c r="D154" s="204"/>
      <c r="E154" s="14"/>
      <c r="F154" s="14"/>
      <c r="G154" s="14"/>
      <c r="H154" s="14"/>
      <c r="I154" s="14"/>
      <c r="J154" s="14"/>
      <c r="K154" s="14"/>
      <c r="L154" s="14"/>
      <c r="M154" s="14"/>
      <c r="N154" s="14"/>
    </row>
    <row r="155" spans="1:14" ht="15.75" x14ac:dyDescent="0.25">
      <c r="A155" s="10"/>
      <c r="B155" s="14"/>
      <c r="C155" s="44">
        <f>SUM('Beech Grove:YMG'!AA154)</f>
        <v>0</v>
      </c>
      <c r="D155" s="204"/>
      <c r="E155" s="14"/>
      <c r="F155" s="14"/>
      <c r="G155" s="14"/>
      <c r="H155" s="14"/>
      <c r="I155" s="14"/>
      <c r="J155" s="14"/>
      <c r="K155" s="14"/>
      <c r="L155" s="14"/>
      <c r="M155" s="14"/>
      <c r="N155" s="14"/>
    </row>
    <row r="156" spans="1:14" ht="15.75" x14ac:dyDescent="0.25">
      <c r="A156" s="20"/>
      <c r="B156" s="14"/>
      <c r="C156" s="44">
        <f>SUM('Beech Grove:YMG'!AA155)</f>
        <v>0</v>
      </c>
      <c r="D156" s="204"/>
      <c r="E156" s="14"/>
      <c r="F156" s="14"/>
      <c r="G156" s="14"/>
      <c r="H156" s="14"/>
      <c r="I156" s="14"/>
      <c r="J156" s="14"/>
      <c r="K156" s="14"/>
      <c r="L156" s="14"/>
      <c r="M156" s="14"/>
      <c r="N156" s="14"/>
    </row>
    <row r="157" spans="1:14" ht="15.75" x14ac:dyDescent="0.25">
      <c r="A157" s="20"/>
      <c r="B157" s="14"/>
      <c r="C157" s="44">
        <f>SUM('Beech Grove:YMG'!AA156)</f>
        <v>0</v>
      </c>
      <c r="D157" s="204"/>
      <c r="E157" s="14"/>
      <c r="F157" s="14"/>
      <c r="G157" s="14"/>
      <c r="H157" s="14"/>
      <c r="I157" s="14"/>
      <c r="J157" s="14"/>
      <c r="K157" s="14"/>
      <c r="L157" s="14"/>
      <c r="M157" s="14"/>
      <c r="N157" s="14"/>
    </row>
    <row r="158" spans="1:14" ht="15.75" x14ac:dyDescent="0.25">
      <c r="A158" s="20"/>
      <c r="B158" s="14"/>
      <c r="C158" s="44">
        <f>SUM('Beech Grove:YMG'!AA157)</f>
        <v>0</v>
      </c>
      <c r="D158" s="204"/>
      <c r="E158" s="14"/>
      <c r="F158" s="14"/>
      <c r="G158" s="14"/>
      <c r="H158" s="14"/>
      <c r="I158" s="14"/>
      <c r="J158" s="14"/>
      <c r="K158" s="14"/>
      <c r="L158" s="14"/>
      <c r="M158" s="14"/>
      <c r="N158" s="14"/>
    </row>
    <row r="159" spans="1:14" ht="15.75" x14ac:dyDescent="0.25">
      <c r="A159" s="20"/>
      <c r="B159" s="14"/>
      <c r="C159" s="44">
        <f>SUM('Beech Grove:YMG'!AA158)</f>
        <v>0</v>
      </c>
      <c r="D159" s="204"/>
      <c r="E159" s="14"/>
      <c r="F159" s="14"/>
      <c r="G159" s="14"/>
      <c r="H159" s="14"/>
      <c r="I159" s="14"/>
      <c r="J159" s="14"/>
      <c r="K159" s="14"/>
      <c r="L159" s="14"/>
      <c r="M159" s="14"/>
      <c r="N159" s="14"/>
    </row>
    <row r="160" spans="1:14" ht="15.75" x14ac:dyDescent="0.25">
      <c r="A160" s="20" t="s">
        <v>227</v>
      </c>
      <c r="B160" s="14"/>
      <c r="C160" s="44">
        <f>SUM('Beech Grove:YMG'!AA159)</f>
        <v>0</v>
      </c>
      <c r="D160" s="204"/>
      <c r="E160" s="14"/>
      <c r="F160" s="14"/>
      <c r="G160" s="14"/>
      <c r="H160" s="14"/>
      <c r="I160" s="14"/>
      <c r="J160" s="14"/>
      <c r="K160" s="14"/>
      <c r="L160" s="14"/>
      <c r="M160" s="14"/>
      <c r="N160" s="14"/>
    </row>
    <row r="161" spans="1:14" s="14" customFormat="1" ht="15.75" x14ac:dyDescent="0.25">
      <c r="A161" s="21"/>
    </row>
    <row r="162" spans="1:14" ht="15.75" x14ac:dyDescent="0.25">
      <c r="A162" s="51" t="s">
        <v>30</v>
      </c>
      <c r="B162" s="14"/>
      <c r="C162" s="43" t="s">
        <v>38</v>
      </c>
      <c r="D162" s="45" t="s">
        <v>39</v>
      </c>
      <c r="E162" s="14"/>
      <c r="F162" s="14"/>
      <c r="G162" s="14"/>
      <c r="H162" s="14"/>
      <c r="I162" s="14"/>
      <c r="J162" s="14"/>
      <c r="K162" s="14"/>
      <c r="L162" s="14"/>
      <c r="M162" s="14"/>
      <c r="N162" s="14"/>
    </row>
    <row r="163" spans="1:14" ht="15.75" x14ac:dyDescent="0.25">
      <c r="A163" s="53" t="s">
        <v>167</v>
      </c>
      <c r="B163" s="14"/>
      <c r="C163" s="44">
        <f>SUM('Beech Grove:YMG'!AA162)</f>
        <v>0</v>
      </c>
      <c r="D163" s="204">
        <f>SUM(C163:C169)</f>
        <v>0</v>
      </c>
      <c r="E163" s="14"/>
      <c r="F163" s="14"/>
      <c r="G163" s="14"/>
      <c r="H163" s="14"/>
      <c r="I163" s="14"/>
      <c r="J163" s="14"/>
      <c r="K163" s="14"/>
      <c r="L163" s="14"/>
      <c r="M163" s="14"/>
      <c r="N163" s="14"/>
    </row>
    <row r="164" spans="1:14" ht="15.75" x14ac:dyDescent="0.25">
      <c r="A164" s="10"/>
      <c r="B164" s="14"/>
      <c r="C164" s="44">
        <f>SUM('Beech Grove:YMG'!AA163)</f>
        <v>0</v>
      </c>
      <c r="D164" s="204"/>
      <c r="E164" s="14"/>
      <c r="F164" s="14"/>
      <c r="G164" s="14"/>
      <c r="H164" s="14"/>
      <c r="I164" s="14"/>
      <c r="J164" s="14"/>
      <c r="K164" s="14"/>
      <c r="L164" s="14"/>
      <c r="M164" s="14"/>
      <c r="N164" s="14"/>
    </row>
    <row r="165" spans="1:14" ht="15.75" x14ac:dyDescent="0.25">
      <c r="A165" s="10"/>
      <c r="B165" s="14"/>
      <c r="C165" s="44">
        <f>SUM('Beech Grove:YMG'!AA164)</f>
        <v>0</v>
      </c>
      <c r="D165" s="204"/>
      <c r="E165" s="14"/>
      <c r="F165" s="14"/>
      <c r="G165" s="14"/>
      <c r="H165" s="14"/>
      <c r="I165" s="14"/>
      <c r="J165" s="14"/>
      <c r="K165" s="14"/>
      <c r="L165" s="14"/>
      <c r="M165" s="14"/>
      <c r="N165" s="14"/>
    </row>
    <row r="166" spans="1:14" ht="15.75" x14ac:dyDescent="0.25">
      <c r="A166" s="10"/>
      <c r="B166" s="14"/>
      <c r="C166" s="44">
        <f>SUM('Beech Grove:YMG'!AA165)</f>
        <v>0</v>
      </c>
      <c r="D166" s="204"/>
      <c r="E166" s="14"/>
      <c r="F166" s="14"/>
      <c r="G166" s="14"/>
      <c r="H166" s="14"/>
      <c r="I166" s="14"/>
      <c r="J166" s="14"/>
      <c r="K166" s="14"/>
      <c r="L166" s="14"/>
      <c r="M166" s="14"/>
      <c r="N166" s="14"/>
    </row>
    <row r="167" spans="1:14" ht="15.75" x14ac:dyDescent="0.25">
      <c r="A167" s="10"/>
      <c r="B167" s="14"/>
      <c r="C167" s="44">
        <f>SUM('Beech Grove:YMG'!AA166)</f>
        <v>0</v>
      </c>
      <c r="D167" s="204"/>
      <c r="E167" s="14"/>
      <c r="F167" s="14"/>
      <c r="G167" s="14"/>
      <c r="H167" s="14"/>
      <c r="I167" s="14"/>
      <c r="J167" s="14"/>
      <c r="K167" s="14"/>
      <c r="L167" s="14"/>
      <c r="M167" s="14"/>
      <c r="N167" s="14"/>
    </row>
    <row r="168" spans="1:14" ht="15.75" x14ac:dyDescent="0.25">
      <c r="A168" s="20"/>
      <c r="B168" s="14"/>
      <c r="C168" s="44">
        <f>SUM('Beech Grove:YMG'!AA167)</f>
        <v>0</v>
      </c>
      <c r="D168" s="204"/>
      <c r="E168" s="14"/>
      <c r="F168" s="14"/>
      <c r="G168" s="14"/>
      <c r="H168" s="14"/>
      <c r="I168" s="14"/>
      <c r="J168" s="14"/>
      <c r="K168" s="14"/>
      <c r="L168" s="14"/>
      <c r="M168" s="14"/>
      <c r="N168" s="14"/>
    </row>
    <row r="169" spans="1:14" ht="15.75" x14ac:dyDescent="0.25">
      <c r="A169" s="20" t="s">
        <v>227</v>
      </c>
      <c r="B169" s="14"/>
      <c r="C169" s="44">
        <f>SUM('Beech Grove:YMG'!AA168)</f>
        <v>0</v>
      </c>
      <c r="D169" s="204"/>
      <c r="E169" s="14"/>
      <c r="F169" s="14"/>
      <c r="G169" s="14"/>
      <c r="H169" s="14"/>
      <c r="I169" s="14"/>
      <c r="J169" s="14"/>
      <c r="K169" s="14"/>
      <c r="L169" s="14"/>
      <c r="M169" s="14"/>
      <c r="N169" s="14"/>
    </row>
    <row r="170" spans="1:14" s="14" customFormat="1" x14ac:dyDescent="0.25"/>
    <row r="171" spans="1:14" ht="15.75" x14ac:dyDescent="0.25">
      <c r="A171" s="51" t="s">
        <v>31</v>
      </c>
      <c r="B171" s="14"/>
      <c r="C171" s="43" t="s">
        <v>38</v>
      </c>
      <c r="D171" s="45" t="s">
        <v>39</v>
      </c>
      <c r="E171" s="14"/>
      <c r="F171" s="14"/>
      <c r="G171" s="14"/>
      <c r="H171" s="14"/>
      <c r="I171" s="14"/>
      <c r="J171" s="14"/>
      <c r="K171" s="14"/>
      <c r="L171" s="14"/>
      <c r="M171" s="14"/>
      <c r="N171" s="14"/>
    </row>
    <row r="172" spans="1:14" ht="15.75" x14ac:dyDescent="0.25">
      <c r="A172" s="10"/>
      <c r="B172" s="14"/>
      <c r="C172" s="44">
        <f>SUM('Beech Grove:YMG'!AA171)</f>
        <v>0</v>
      </c>
      <c r="D172" s="204">
        <f>SUM(C172:C178)</f>
        <v>0</v>
      </c>
      <c r="E172" s="14"/>
      <c r="F172" s="14"/>
      <c r="G172" s="14"/>
      <c r="H172" s="14"/>
      <c r="I172" s="14"/>
      <c r="J172" s="14"/>
      <c r="K172" s="14"/>
      <c r="L172" s="14"/>
      <c r="M172" s="14"/>
      <c r="N172" s="14"/>
    </row>
    <row r="173" spans="1:14" ht="15.75" x14ac:dyDescent="0.25">
      <c r="A173" s="76"/>
      <c r="B173" s="14"/>
      <c r="C173" s="44">
        <f>SUM('Beech Grove:YMG'!AA172)</f>
        <v>0</v>
      </c>
      <c r="D173" s="204"/>
      <c r="E173" s="14"/>
      <c r="F173" s="14"/>
      <c r="G173" s="14"/>
      <c r="H173" s="14"/>
      <c r="I173" s="14"/>
      <c r="J173" s="14"/>
      <c r="K173" s="14"/>
      <c r="L173" s="14"/>
      <c r="M173" s="14"/>
      <c r="N173" s="14"/>
    </row>
    <row r="174" spans="1:14" ht="15.75" x14ac:dyDescent="0.25">
      <c r="A174" s="10"/>
      <c r="B174" s="14"/>
      <c r="C174" s="44">
        <f>SUM('Beech Grove:YMG'!AA173)</f>
        <v>0</v>
      </c>
      <c r="D174" s="204"/>
      <c r="E174" s="14"/>
      <c r="F174" s="14"/>
      <c r="G174" s="14"/>
      <c r="H174" s="14"/>
      <c r="I174" s="14"/>
      <c r="J174" s="14"/>
      <c r="K174" s="14"/>
      <c r="L174" s="14"/>
      <c r="M174" s="14"/>
      <c r="N174" s="14"/>
    </row>
    <row r="175" spans="1:14" ht="15.75" x14ac:dyDescent="0.25">
      <c r="A175" s="10"/>
      <c r="B175" s="14"/>
      <c r="C175" s="44">
        <f>SUM('Beech Grove:YMG'!AA174)</f>
        <v>0</v>
      </c>
      <c r="D175" s="204"/>
      <c r="E175" s="14"/>
      <c r="F175" s="14"/>
      <c r="G175" s="14"/>
      <c r="H175" s="14"/>
      <c r="I175" s="14"/>
      <c r="J175" s="14"/>
      <c r="K175" s="14"/>
      <c r="L175" s="14"/>
      <c r="M175" s="14"/>
      <c r="N175" s="14"/>
    </row>
    <row r="176" spans="1:14" ht="15.75" x14ac:dyDescent="0.25">
      <c r="A176" s="10"/>
      <c r="B176" s="14"/>
      <c r="C176" s="44">
        <f>SUM('Beech Grove:YMG'!AA175)</f>
        <v>0</v>
      </c>
      <c r="D176" s="204"/>
      <c r="E176" s="14"/>
      <c r="F176" s="14"/>
      <c r="G176" s="14"/>
      <c r="H176" s="14"/>
      <c r="I176" s="14"/>
      <c r="J176" s="14"/>
      <c r="K176" s="14"/>
      <c r="L176" s="14"/>
      <c r="M176" s="14"/>
      <c r="N176" s="14"/>
    </row>
    <row r="177" spans="1:14" ht="15.75" x14ac:dyDescent="0.25">
      <c r="A177" s="20"/>
      <c r="B177" s="14"/>
      <c r="C177" s="44">
        <f>SUM('Beech Grove:YMG'!AA176)</f>
        <v>0</v>
      </c>
      <c r="D177" s="204"/>
      <c r="E177" s="14"/>
      <c r="F177" s="14"/>
      <c r="G177" s="14"/>
      <c r="H177" s="14"/>
      <c r="I177" s="14"/>
      <c r="J177" s="14"/>
      <c r="K177" s="14"/>
      <c r="L177" s="14"/>
      <c r="M177" s="14"/>
      <c r="N177" s="14"/>
    </row>
    <row r="178" spans="1:14" ht="15.75" x14ac:dyDescent="0.25">
      <c r="A178" s="20" t="s">
        <v>227</v>
      </c>
      <c r="B178" s="14"/>
      <c r="C178" s="44">
        <f>SUM('Beech Grove:YMG'!AA177)</f>
        <v>0</v>
      </c>
      <c r="D178" s="204"/>
      <c r="E178" s="14"/>
      <c r="F178" s="14"/>
      <c r="G178" s="14"/>
      <c r="H178" s="14"/>
      <c r="I178" s="14"/>
      <c r="J178" s="14"/>
      <c r="K178" s="14"/>
      <c r="L178" s="14"/>
      <c r="M178" s="14"/>
      <c r="N178" s="14"/>
    </row>
    <row r="179" spans="1:14" s="14" customFormat="1" x14ac:dyDescent="0.25">
      <c r="A179" s="52"/>
    </row>
    <row r="180" spans="1:14" ht="15.75" x14ac:dyDescent="0.25">
      <c r="A180" s="51" t="s">
        <v>32</v>
      </c>
      <c r="B180" s="14"/>
      <c r="C180" s="43" t="s">
        <v>38</v>
      </c>
      <c r="D180" s="45" t="s">
        <v>39</v>
      </c>
      <c r="E180" s="14"/>
      <c r="F180" s="14"/>
      <c r="G180" s="14"/>
      <c r="H180" s="14"/>
      <c r="I180" s="14"/>
      <c r="J180" s="14"/>
      <c r="K180" s="14"/>
      <c r="L180" s="14"/>
      <c r="M180" s="14"/>
      <c r="N180" s="14"/>
    </row>
    <row r="181" spans="1:14" ht="15.75" x14ac:dyDescent="0.25">
      <c r="A181" s="10" t="s">
        <v>175</v>
      </c>
      <c r="B181" s="14"/>
      <c r="C181" s="44">
        <f>SUM('Beech Grove:YMG'!AA180)</f>
        <v>0</v>
      </c>
      <c r="D181" s="204">
        <f>SUM(C181:C187)</f>
        <v>0</v>
      </c>
      <c r="E181" s="14"/>
      <c r="F181" s="14"/>
      <c r="G181" s="14"/>
      <c r="H181" s="14"/>
      <c r="I181" s="14"/>
      <c r="J181" s="14"/>
      <c r="K181" s="14"/>
      <c r="L181" s="14"/>
      <c r="M181" s="14"/>
      <c r="N181" s="14"/>
    </row>
    <row r="182" spans="1:14" ht="15.75" x14ac:dyDescent="0.25">
      <c r="A182" s="10" t="s">
        <v>180</v>
      </c>
      <c r="B182" s="14"/>
      <c r="C182" s="44">
        <f>SUM('Beech Grove:YMG'!AA181)</f>
        <v>0</v>
      </c>
      <c r="D182" s="204"/>
      <c r="E182" s="14"/>
      <c r="F182" s="14"/>
      <c r="G182" s="14"/>
      <c r="H182" s="14"/>
      <c r="I182" s="14"/>
      <c r="J182" s="14"/>
      <c r="K182" s="14"/>
      <c r="L182" s="14"/>
      <c r="M182" s="14"/>
      <c r="N182" s="14"/>
    </row>
    <row r="183" spans="1:14" ht="15.75" x14ac:dyDescent="0.25">
      <c r="A183" s="10"/>
      <c r="B183" s="14"/>
      <c r="C183" s="44">
        <f>SUM('Beech Grove:YMG'!AA182)</f>
        <v>0</v>
      </c>
      <c r="D183" s="204"/>
      <c r="E183" s="14"/>
      <c r="F183" s="14"/>
      <c r="G183" s="14"/>
      <c r="H183" s="14"/>
      <c r="I183" s="14"/>
      <c r="J183" s="14"/>
      <c r="K183" s="14"/>
      <c r="L183" s="14"/>
      <c r="M183" s="14"/>
      <c r="N183" s="14"/>
    </row>
    <row r="184" spans="1:14" ht="15.75" x14ac:dyDescent="0.25">
      <c r="A184" s="10"/>
      <c r="B184" s="14"/>
      <c r="C184" s="44">
        <f>SUM('Beech Grove:YMG'!AA183)</f>
        <v>0</v>
      </c>
      <c r="D184" s="204"/>
      <c r="E184" s="14"/>
      <c r="F184" s="14"/>
      <c r="G184" s="14"/>
      <c r="H184" s="14"/>
      <c r="I184" s="14"/>
      <c r="J184" s="14"/>
      <c r="K184" s="14"/>
      <c r="L184" s="14"/>
      <c r="M184" s="14"/>
      <c r="N184" s="14"/>
    </row>
    <row r="185" spans="1:14" ht="15.75" x14ac:dyDescent="0.25">
      <c r="A185" s="10"/>
      <c r="B185" s="14"/>
      <c r="C185" s="44">
        <f>SUM('Beech Grove:YMG'!AA184)</f>
        <v>0</v>
      </c>
      <c r="D185" s="204"/>
      <c r="E185" s="14"/>
      <c r="F185" s="14"/>
      <c r="G185" s="14"/>
      <c r="H185" s="14"/>
      <c r="I185" s="14"/>
      <c r="J185" s="14"/>
      <c r="K185" s="14"/>
      <c r="L185" s="14"/>
      <c r="M185" s="14"/>
      <c r="N185" s="14"/>
    </row>
    <row r="186" spans="1:14" ht="15.75" x14ac:dyDescent="0.25">
      <c r="A186" s="20"/>
      <c r="B186" s="14"/>
      <c r="C186" s="44">
        <f>SUM('Beech Grove:YMG'!AA185)</f>
        <v>0</v>
      </c>
      <c r="D186" s="204"/>
      <c r="E186" s="14"/>
      <c r="F186" s="14"/>
      <c r="G186" s="14"/>
      <c r="H186" s="14"/>
      <c r="I186" s="14"/>
      <c r="J186" s="14"/>
      <c r="K186" s="14"/>
      <c r="L186" s="14"/>
      <c r="M186" s="14"/>
      <c r="N186" s="14"/>
    </row>
    <row r="187" spans="1:14" ht="15.75" x14ac:dyDescent="0.25">
      <c r="A187" s="20" t="s">
        <v>227</v>
      </c>
      <c r="B187" s="14"/>
      <c r="C187" s="44">
        <f>SUM('Beech Grove:YMG'!AA186)</f>
        <v>0</v>
      </c>
      <c r="D187" s="204"/>
      <c r="E187" s="14"/>
      <c r="F187" s="14"/>
      <c r="G187" s="14"/>
      <c r="H187" s="14"/>
      <c r="I187" s="14"/>
      <c r="J187" s="14"/>
      <c r="K187" s="14"/>
      <c r="L187" s="14"/>
      <c r="M187" s="14"/>
      <c r="N187" s="14"/>
    </row>
    <row r="188" spans="1:14" s="14" customFormat="1" ht="15.75" x14ac:dyDescent="0.25">
      <c r="A188" s="21"/>
    </row>
    <row r="189" spans="1:14" ht="15.75" x14ac:dyDescent="0.25">
      <c r="A189" s="51" t="s">
        <v>33</v>
      </c>
      <c r="B189" s="14"/>
      <c r="C189" s="43" t="s">
        <v>38</v>
      </c>
      <c r="D189" s="45" t="s">
        <v>39</v>
      </c>
      <c r="E189" s="14"/>
      <c r="F189" s="14"/>
      <c r="G189" s="14"/>
      <c r="H189" s="14"/>
      <c r="I189" s="14"/>
      <c r="J189" s="14"/>
      <c r="K189" s="14"/>
      <c r="L189" s="14"/>
      <c r="M189" s="14"/>
      <c r="N189" s="14"/>
    </row>
    <row r="190" spans="1:14" ht="15.75" x14ac:dyDescent="0.25">
      <c r="A190" s="10" t="s">
        <v>126</v>
      </c>
      <c r="B190" s="14"/>
      <c r="C190" s="44">
        <f>SUM('Beech Grove:YMG'!AA189)</f>
        <v>0</v>
      </c>
      <c r="D190" s="204">
        <f>SUM(C190:C197)</f>
        <v>0</v>
      </c>
      <c r="E190" s="14"/>
      <c r="F190" s="14"/>
      <c r="G190" s="14"/>
      <c r="H190" s="14"/>
      <c r="I190" s="14"/>
      <c r="J190" s="14"/>
      <c r="K190" s="14"/>
      <c r="L190" s="14"/>
      <c r="M190" s="14"/>
      <c r="N190" s="14"/>
    </row>
    <row r="191" spans="1:14" ht="15.75" x14ac:dyDescent="0.25">
      <c r="A191" s="10" t="s">
        <v>224</v>
      </c>
      <c r="B191" s="14"/>
      <c r="C191" s="44">
        <f>SUM('Beech Grove:YMG'!AA190)</f>
        <v>0</v>
      </c>
      <c r="D191" s="204"/>
      <c r="E191" s="14"/>
      <c r="F191" s="14"/>
      <c r="G191" s="14"/>
      <c r="H191" s="14"/>
      <c r="I191" s="14"/>
      <c r="J191" s="14"/>
      <c r="K191" s="14"/>
      <c r="L191" s="14"/>
      <c r="M191" s="14"/>
      <c r="N191" s="14"/>
    </row>
    <row r="192" spans="1:14" ht="15.75" x14ac:dyDescent="0.25">
      <c r="A192" s="10"/>
      <c r="B192" s="14"/>
      <c r="C192" s="44">
        <f>SUM('Beech Grove:YMG'!AA191)</f>
        <v>0</v>
      </c>
      <c r="D192" s="204"/>
      <c r="E192" s="14"/>
      <c r="F192" s="14"/>
      <c r="G192" s="14"/>
      <c r="H192" s="14"/>
      <c r="I192" s="14"/>
      <c r="J192" s="14"/>
      <c r="K192" s="14"/>
      <c r="L192" s="14"/>
      <c r="M192" s="14"/>
      <c r="N192" s="14"/>
    </row>
    <row r="193" spans="1:14" ht="15.75" x14ac:dyDescent="0.25">
      <c r="A193" s="10"/>
      <c r="B193" s="14"/>
      <c r="C193" s="44">
        <f>SUM('Beech Grove:YMG'!AA192)</f>
        <v>0</v>
      </c>
      <c r="D193" s="204"/>
      <c r="E193" s="14"/>
      <c r="F193" s="14"/>
      <c r="G193" s="14"/>
      <c r="H193" s="14"/>
      <c r="I193" s="14"/>
      <c r="J193" s="14"/>
      <c r="K193" s="14"/>
      <c r="L193" s="14"/>
      <c r="M193" s="14"/>
      <c r="N193" s="14"/>
    </row>
    <row r="194" spans="1:14" ht="15.75" x14ac:dyDescent="0.25">
      <c r="A194" s="10"/>
      <c r="B194" s="14"/>
      <c r="C194" s="44">
        <f>SUM('Beech Grove:YMG'!AA193)</f>
        <v>0</v>
      </c>
      <c r="D194" s="204"/>
      <c r="E194" s="14"/>
      <c r="F194" s="14"/>
      <c r="G194" s="14"/>
      <c r="H194" s="14"/>
      <c r="I194" s="14"/>
      <c r="J194" s="14"/>
      <c r="K194" s="14"/>
      <c r="L194" s="14"/>
      <c r="M194" s="14"/>
      <c r="N194" s="14"/>
    </row>
    <row r="195" spans="1:14" ht="15.75" x14ac:dyDescent="0.25">
      <c r="A195" s="10"/>
      <c r="B195" s="14"/>
      <c r="C195" s="44">
        <f>SUM('Beech Grove:YMG'!AA194)</f>
        <v>0</v>
      </c>
      <c r="D195" s="204"/>
      <c r="E195" s="14"/>
      <c r="F195" s="14"/>
      <c r="G195" s="14"/>
      <c r="H195" s="14"/>
      <c r="I195" s="14"/>
      <c r="J195" s="14"/>
      <c r="K195" s="14"/>
      <c r="L195" s="14"/>
      <c r="M195" s="14"/>
      <c r="N195" s="14"/>
    </row>
    <row r="196" spans="1:14" ht="15.75" x14ac:dyDescent="0.25">
      <c r="A196" s="20"/>
      <c r="B196" s="14"/>
      <c r="C196" s="44">
        <f>SUM('Beech Grove:YMG'!AA195)</f>
        <v>0</v>
      </c>
      <c r="D196" s="204"/>
      <c r="E196" s="14"/>
      <c r="F196" s="14"/>
      <c r="G196" s="14"/>
      <c r="H196" s="14"/>
      <c r="I196" s="14"/>
      <c r="J196" s="14"/>
      <c r="K196" s="14"/>
      <c r="L196" s="14"/>
      <c r="M196" s="14"/>
      <c r="N196" s="14"/>
    </row>
    <row r="197" spans="1:14" ht="15.75" x14ac:dyDescent="0.25">
      <c r="A197" s="20" t="s">
        <v>227</v>
      </c>
      <c r="B197" s="14"/>
      <c r="C197" s="44">
        <f>SUM('Beech Grove:YMG'!AA196)</f>
        <v>0</v>
      </c>
      <c r="D197" s="204"/>
      <c r="E197" s="14"/>
      <c r="F197" s="14"/>
      <c r="G197" s="14"/>
      <c r="H197" s="14"/>
      <c r="I197" s="14"/>
      <c r="J197" s="14"/>
      <c r="K197" s="14"/>
      <c r="L197" s="14"/>
      <c r="M197" s="14"/>
      <c r="N197" s="14"/>
    </row>
    <row r="198" spans="1:14" s="14" customFormat="1" ht="15.75" x14ac:dyDescent="0.25">
      <c r="A198" s="21"/>
    </row>
    <row r="199" spans="1:14" ht="15.75" x14ac:dyDescent="0.25">
      <c r="A199" s="51" t="s">
        <v>34</v>
      </c>
      <c r="B199" s="14"/>
      <c r="C199" s="43" t="s">
        <v>38</v>
      </c>
      <c r="D199" s="45" t="s">
        <v>39</v>
      </c>
      <c r="E199" s="14"/>
      <c r="F199" s="14"/>
      <c r="G199" s="14"/>
      <c r="H199" s="14"/>
      <c r="I199" s="14"/>
      <c r="J199" s="14"/>
      <c r="K199" s="14"/>
      <c r="L199" s="14"/>
      <c r="M199" s="14"/>
      <c r="N199" s="14"/>
    </row>
    <row r="200" spans="1:14" ht="15.75" x14ac:dyDescent="0.25">
      <c r="A200" s="10" t="s">
        <v>173</v>
      </c>
      <c r="B200" s="14"/>
      <c r="C200" s="44">
        <f>SUM('Beech Grove:YMG'!AA199)</f>
        <v>0</v>
      </c>
      <c r="D200" s="204">
        <f>SUM(C200:C206)</f>
        <v>0</v>
      </c>
      <c r="E200" s="14"/>
      <c r="F200" s="14"/>
      <c r="G200" s="14"/>
      <c r="H200" s="14"/>
      <c r="I200" s="14"/>
      <c r="J200" s="14"/>
      <c r="K200" s="14"/>
      <c r="L200" s="14"/>
      <c r="M200" s="14"/>
      <c r="N200" s="14"/>
    </row>
    <row r="201" spans="1:14" ht="15.75" x14ac:dyDescent="0.25">
      <c r="A201" s="10" t="s">
        <v>174</v>
      </c>
      <c r="B201" s="14"/>
      <c r="C201" s="44">
        <f>SUM('Beech Grove:YMG'!AA200)</f>
        <v>0</v>
      </c>
      <c r="D201" s="204"/>
      <c r="E201" s="14"/>
      <c r="F201" s="14"/>
      <c r="G201" s="14"/>
      <c r="H201" s="14"/>
      <c r="I201" s="14"/>
      <c r="J201" s="14"/>
      <c r="K201" s="14"/>
      <c r="L201" s="14"/>
      <c r="M201" s="14"/>
      <c r="N201" s="14"/>
    </row>
    <row r="202" spans="1:14" ht="15.75" x14ac:dyDescent="0.25">
      <c r="A202" s="10"/>
      <c r="B202" s="14"/>
      <c r="C202" s="44">
        <f>SUM('Beech Grove:YMG'!AA201)</f>
        <v>0</v>
      </c>
      <c r="D202" s="204"/>
      <c r="E202" s="14"/>
      <c r="F202" s="14"/>
      <c r="G202" s="14"/>
      <c r="H202" s="14"/>
      <c r="I202" s="14"/>
      <c r="J202" s="14"/>
      <c r="K202" s="14"/>
      <c r="L202" s="14"/>
      <c r="M202" s="14"/>
      <c r="N202" s="14"/>
    </row>
    <row r="203" spans="1:14" ht="15.75" x14ac:dyDescent="0.25">
      <c r="A203" s="10"/>
      <c r="B203" s="14"/>
      <c r="C203" s="44">
        <f>SUM('Beech Grove:YMG'!AA202)</f>
        <v>0</v>
      </c>
      <c r="D203" s="204"/>
      <c r="E203" s="14"/>
      <c r="F203" s="14"/>
      <c r="G203" s="14"/>
      <c r="H203" s="14"/>
      <c r="I203" s="14"/>
      <c r="J203" s="14"/>
      <c r="K203" s="14"/>
      <c r="L203" s="14"/>
      <c r="M203" s="14"/>
      <c r="N203" s="14"/>
    </row>
    <row r="204" spans="1:14" ht="15.75" x14ac:dyDescent="0.25">
      <c r="A204" s="10"/>
      <c r="B204" s="14"/>
      <c r="C204" s="44">
        <f>SUM('Beech Grove:YMG'!AA203)</f>
        <v>0</v>
      </c>
      <c r="D204" s="204"/>
      <c r="E204" s="14"/>
      <c r="F204" s="14"/>
      <c r="G204" s="14"/>
      <c r="H204" s="14"/>
      <c r="I204" s="14"/>
      <c r="J204" s="14"/>
      <c r="K204" s="14"/>
      <c r="L204" s="14"/>
      <c r="M204" s="14"/>
      <c r="N204" s="14"/>
    </row>
    <row r="205" spans="1:14" ht="15.75" x14ac:dyDescent="0.25">
      <c r="A205" s="20"/>
      <c r="B205" s="14"/>
      <c r="C205" s="44">
        <f>SUM('Beech Grove:YMG'!AA204)</f>
        <v>0</v>
      </c>
      <c r="D205" s="204"/>
      <c r="E205" s="14"/>
      <c r="F205" s="14"/>
      <c r="G205" s="14"/>
      <c r="H205" s="14"/>
      <c r="I205" s="14"/>
      <c r="J205" s="14"/>
      <c r="K205" s="14"/>
      <c r="L205" s="14"/>
      <c r="M205" s="14"/>
      <c r="N205" s="14"/>
    </row>
    <row r="206" spans="1:14" ht="15.75" x14ac:dyDescent="0.25">
      <c r="A206" s="20" t="s">
        <v>227</v>
      </c>
      <c r="B206" s="14"/>
      <c r="C206" s="44">
        <f>SUM('Beech Grove:YMG'!AA205)</f>
        <v>0</v>
      </c>
      <c r="D206" s="204"/>
      <c r="E206" s="14"/>
      <c r="F206" s="14"/>
      <c r="G206" s="14"/>
      <c r="H206" s="14"/>
      <c r="I206" s="14"/>
      <c r="J206" s="14"/>
      <c r="K206" s="14"/>
      <c r="L206" s="14"/>
      <c r="M206" s="14"/>
      <c r="N206" s="14"/>
    </row>
    <row r="207" spans="1:14" s="14" customFormat="1" x14ac:dyDescent="0.25"/>
    <row r="208" spans="1:14" ht="15.75" x14ac:dyDescent="0.25">
      <c r="A208" s="51" t="s">
        <v>35</v>
      </c>
      <c r="B208" s="14"/>
      <c r="C208" s="43" t="s">
        <v>38</v>
      </c>
      <c r="D208" s="45" t="s">
        <v>39</v>
      </c>
      <c r="E208" s="14"/>
      <c r="F208" s="14"/>
      <c r="G208" s="14"/>
      <c r="H208" s="14"/>
      <c r="I208" s="14"/>
      <c r="J208" s="14"/>
      <c r="K208" s="14"/>
      <c r="L208" s="14"/>
      <c r="M208" s="14"/>
      <c r="N208" s="14"/>
    </row>
    <row r="209" spans="1:14" ht="15.75" x14ac:dyDescent="0.25">
      <c r="A209" s="10" t="s">
        <v>121</v>
      </c>
      <c r="B209" s="14"/>
      <c r="C209" s="44">
        <f>SUM('Beech Grove:YMG'!AA208)</f>
        <v>0</v>
      </c>
      <c r="D209" s="204">
        <f>SUM(C209:C224)</f>
        <v>46360.659999999996</v>
      </c>
      <c r="E209" s="14"/>
      <c r="F209" s="14"/>
      <c r="G209" s="14"/>
      <c r="H209" s="14"/>
      <c r="I209" s="14"/>
      <c r="J209" s="14"/>
      <c r="K209" s="14"/>
      <c r="L209" s="14"/>
      <c r="M209" s="14"/>
      <c r="N209" s="14"/>
    </row>
    <row r="210" spans="1:14" ht="15.75" x14ac:dyDescent="0.25">
      <c r="A210" s="10" t="s">
        <v>123</v>
      </c>
      <c r="B210" s="14"/>
      <c r="C210" s="44">
        <f>SUM('Beech Grove:YMG'!AA209)</f>
        <v>0</v>
      </c>
      <c r="D210" s="204"/>
      <c r="E210" s="14"/>
      <c r="F210" s="14"/>
      <c r="G210" s="14"/>
      <c r="H210" s="14"/>
      <c r="I210" s="14"/>
      <c r="J210" s="14"/>
      <c r="K210" s="14"/>
      <c r="L210" s="14"/>
      <c r="M210" s="14"/>
      <c r="N210" s="14"/>
    </row>
    <row r="211" spans="1:14" ht="15.75" x14ac:dyDescent="0.25">
      <c r="A211" s="10" t="s">
        <v>124</v>
      </c>
      <c r="B211" s="14"/>
      <c r="C211" s="44">
        <f>SUM('Beech Grove:YMG'!AA210)</f>
        <v>0</v>
      </c>
      <c r="D211" s="204"/>
      <c r="E211" s="14"/>
      <c r="F211" s="14"/>
      <c r="G211" s="14"/>
      <c r="H211" s="14"/>
      <c r="I211" s="14"/>
      <c r="J211" s="14"/>
      <c r="K211" s="14"/>
      <c r="L211" s="14"/>
      <c r="M211" s="14"/>
      <c r="N211" s="14"/>
    </row>
    <row r="212" spans="1:14" ht="15.75" x14ac:dyDescent="0.25">
      <c r="A212" s="10" t="s">
        <v>125</v>
      </c>
      <c r="B212" s="14"/>
      <c r="C212" s="44">
        <f>SUM('Beech Grove:YMG'!AA211)</f>
        <v>0</v>
      </c>
      <c r="D212" s="204"/>
      <c r="E212" s="14"/>
      <c r="F212" s="14"/>
      <c r="G212" s="14"/>
      <c r="H212" s="14"/>
      <c r="I212" s="14"/>
      <c r="J212" s="14"/>
      <c r="K212" s="14"/>
      <c r="L212" s="14"/>
      <c r="M212" s="14"/>
      <c r="N212" s="14"/>
    </row>
    <row r="213" spans="1:14" ht="15.75" x14ac:dyDescent="0.25">
      <c r="A213" s="10" t="s">
        <v>168</v>
      </c>
      <c r="B213" s="14"/>
      <c r="C213" s="44">
        <f>SUM('Beech Grove:YMG'!AA212)</f>
        <v>0</v>
      </c>
      <c r="D213" s="204"/>
      <c r="E213" s="14"/>
      <c r="F213" s="14"/>
      <c r="G213" s="14"/>
      <c r="H213" s="14"/>
      <c r="I213" s="14"/>
      <c r="J213" s="14"/>
      <c r="K213" s="14"/>
      <c r="L213" s="14"/>
      <c r="M213" s="14"/>
      <c r="N213" s="14"/>
    </row>
    <row r="214" spans="1:14" ht="15.75" x14ac:dyDescent="0.25">
      <c r="A214" s="10" t="s">
        <v>178</v>
      </c>
      <c r="B214" s="14"/>
      <c r="C214" s="44">
        <f>SUM('Beech Grove:YMG'!AA213)</f>
        <v>0</v>
      </c>
      <c r="D214" s="204"/>
      <c r="E214" s="14"/>
      <c r="F214" s="14"/>
      <c r="G214" s="14"/>
      <c r="H214" s="14"/>
      <c r="I214" s="14"/>
      <c r="J214" s="14"/>
      <c r="K214" s="14"/>
      <c r="L214" s="14"/>
      <c r="M214" s="14"/>
      <c r="N214" s="14"/>
    </row>
    <row r="215" spans="1:14" ht="15.75" x14ac:dyDescent="0.25">
      <c r="A215" s="20" t="s">
        <v>179</v>
      </c>
      <c r="B215" s="14"/>
      <c r="C215" s="44">
        <f>SUM('Beech Grove:YMG'!AA214)</f>
        <v>0</v>
      </c>
      <c r="D215" s="204"/>
      <c r="E215" s="14"/>
      <c r="F215" s="14"/>
      <c r="G215" s="14"/>
      <c r="H215" s="14"/>
      <c r="I215" s="14"/>
      <c r="J215" s="14"/>
      <c r="K215" s="14"/>
      <c r="L215" s="14"/>
      <c r="M215" s="14"/>
      <c r="N215" s="14"/>
    </row>
    <row r="216" spans="1:14" ht="15.75" x14ac:dyDescent="0.25">
      <c r="A216" s="20" t="s">
        <v>213</v>
      </c>
      <c r="B216" s="14"/>
      <c r="C216" s="44">
        <f>SUM('Beech Grove:YMG'!AA215)</f>
        <v>0</v>
      </c>
      <c r="D216" s="204"/>
      <c r="E216" s="14"/>
      <c r="F216" s="14"/>
      <c r="G216" s="14"/>
      <c r="H216" s="14"/>
      <c r="I216" s="14"/>
      <c r="J216" s="14"/>
      <c r="K216" s="14"/>
      <c r="L216" s="14"/>
      <c r="M216" s="14"/>
      <c r="N216" s="14"/>
    </row>
    <row r="217" spans="1:14" ht="15.75" x14ac:dyDescent="0.25">
      <c r="A217" s="10" t="s">
        <v>214</v>
      </c>
      <c r="B217" s="14"/>
      <c r="C217" s="44">
        <f>SUM('Beech Grove:YMG'!AA216)</f>
        <v>18254.16</v>
      </c>
      <c r="D217" s="204"/>
      <c r="E217" s="14"/>
      <c r="F217" s="14"/>
      <c r="G217" s="14"/>
      <c r="H217" s="14"/>
      <c r="I217" s="14"/>
      <c r="J217" s="14"/>
      <c r="K217" s="14"/>
      <c r="L217" s="14"/>
      <c r="M217" s="14"/>
      <c r="N217" s="14"/>
    </row>
    <row r="218" spans="1:14" ht="15.75" x14ac:dyDescent="0.25">
      <c r="A218" s="20" t="s">
        <v>92</v>
      </c>
      <c r="B218" s="14"/>
      <c r="C218" s="44">
        <f>SUM('Beech Grove:YMG'!AA217)</f>
        <v>13061.619999999999</v>
      </c>
      <c r="D218" s="204"/>
      <c r="E218" s="14"/>
      <c r="F218" s="14"/>
      <c r="G218" s="14"/>
      <c r="H218" s="14"/>
      <c r="I218" s="14"/>
      <c r="J218" s="14"/>
      <c r="K218" s="14"/>
      <c r="L218" s="14"/>
      <c r="M218" s="14"/>
      <c r="N218" s="14"/>
    </row>
    <row r="219" spans="1:14" ht="15.75" x14ac:dyDescent="0.25">
      <c r="A219" s="53" t="s">
        <v>228</v>
      </c>
      <c r="B219" s="14"/>
      <c r="C219" s="44">
        <f>SUM('Beech Grove:YMG'!AA218)</f>
        <v>15044.88</v>
      </c>
      <c r="D219" s="204"/>
      <c r="E219" s="14"/>
      <c r="F219" s="14"/>
      <c r="G219" s="14"/>
      <c r="H219" s="14"/>
      <c r="I219" s="14"/>
      <c r="J219" s="14"/>
      <c r="K219" s="14"/>
      <c r="L219" s="14"/>
      <c r="M219" s="14"/>
      <c r="N219" s="14"/>
    </row>
    <row r="220" spans="1:14" ht="15.75" x14ac:dyDescent="0.25">
      <c r="A220" s="53"/>
      <c r="B220" s="14"/>
      <c r="C220" s="44">
        <f>SUM('Beech Grove:YMG'!AA219)</f>
        <v>0</v>
      </c>
      <c r="D220" s="204"/>
      <c r="E220" s="14"/>
      <c r="F220" s="14"/>
      <c r="G220" s="14"/>
      <c r="H220" s="14"/>
      <c r="I220" s="14"/>
      <c r="J220" s="14"/>
      <c r="K220" s="14"/>
      <c r="L220" s="14"/>
      <c r="M220" s="14"/>
      <c r="N220" s="14"/>
    </row>
    <row r="221" spans="1:14" ht="15.75" x14ac:dyDescent="0.25">
      <c r="A221" s="10"/>
      <c r="B221" s="14"/>
      <c r="C221" s="44">
        <f>SUM('Beech Grove:YMG'!AA220)</f>
        <v>0</v>
      </c>
      <c r="D221" s="204"/>
      <c r="E221" s="14"/>
      <c r="F221" s="14"/>
      <c r="G221" s="14"/>
      <c r="H221" s="14"/>
      <c r="I221" s="14"/>
      <c r="J221" s="14"/>
      <c r="K221" s="14"/>
      <c r="L221" s="14"/>
      <c r="M221" s="14"/>
      <c r="N221" s="14"/>
    </row>
    <row r="222" spans="1:14" ht="15.75" x14ac:dyDescent="0.25">
      <c r="A222" s="10"/>
      <c r="B222" s="14"/>
      <c r="C222" s="44">
        <f>SUM('Beech Grove:YMG'!AA221)</f>
        <v>0</v>
      </c>
      <c r="D222" s="204"/>
      <c r="E222" s="14"/>
      <c r="F222" s="14"/>
      <c r="G222" s="14"/>
      <c r="H222" s="14"/>
      <c r="I222" s="14"/>
      <c r="J222" s="14"/>
      <c r="K222" s="14"/>
      <c r="L222" s="14"/>
      <c r="M222" s="14"/>
      <c r="N222" s="14"/>
    </row>
    <row r="223" spans="1:14" ht="15.75" x14ac:dyDescent="0.25">
      <c r="A223" s="10"/>
      <c r="B223" s="14"/>
      <c r="C223" s="44">
        <f>SUM('Beech Grove:YMG'!AA222)</f>
        <v>0</v>
      </c>
      <c r="D223" s="204"/>
      <c r="E223" s="14"/>
      <c r="F223" s="14"/>
      <c r="G223" s="14"/>
      <c r="H223" s="14"/>
      <c r="I223" s="14"/>
      <c r="J223" s="14"/>
      <c r="K223" s="14"/>
      <c r="L223" s="14"/>
      <c r="M223" s="14"/>
      <c r="N223" s="14"/>
    </row>
    <row r="224" spans="1:14" ht="15.75" x14ac:dyDescent="0.25">
      <c r="A224" s="20" t="s">
        <v>227</v>
      </c>
      <c r="B224" s="14"/>
      <c r="C224" s="44">
        <f>SUM('Beech Grove:YMG'!AA223)</f>
        <v>0</v>
      </c>
      <c r="D224" s="204"/>
      <c r="E224" s="14"/>
      <c r="F224" s="14"/>
      <c r="G224" s="14"/>
      <c r="H224" s="14"/>
      <c r="I224" s="14"/>
      <c r="J224" s="14"/>
      <c r="K224" s="14"/>
      <c r="L224" s="14"/>
      <c r="M224" s="14"/>
      <c r="N224" s="14"/>
    </row>
    <row r="225" spans="1:4" s="14" customFormat="1" x14ac:dyDescent="0.25"/>
    <row r="226" spans="1:4" s="14" customFormat="1" ht="27" customHeight="1" x14ac:dyDescent="0.25">
      <c r="A226" s="54" t="s">
        <v>45</v>
      </c>
      <c r="B226" s="8"/>
      <c r="C226" s="211">
        <f>SUM(C10:C224)</f>
        <v>360837.08999999997</v>
      </c>
      <c r="D226" s="212"/>
    </row>
    <row r="227" spans="1:4" s="14" customFormat="1" x14ac:dyDescent="0.25"/>
    <row r="228" spans="1:4" s="14" customFormat="1" x14ac:dyDescent="0.25"/>
    <row r="229" spans="1:4" s="14" customFormat="1" x14ac:dyDescent="0.25"/>
    <row r="230" spans="1:4" s="14" customFormat="1" x14ac:dyDescent="0.25"/>
    <row r="231" spans="1:4" s="14" customFormat="1" x14ac:dyDescent="0.25"/>
    <row r="232" spans="1:4" s="14" customFormat="1" x14ac:dyDescent="0.25"/>
    <row r="233" spans="1:4" s="14" customFormat="1" x14ac:dyDescent="0.25"/>
    <row r="234" spans="1:4" s="14" customFormat="1" x14ac:dyDescent="0.25"/>
    <row r="235" spans="1:4" s="14" customFormat="1" x14ac:dyDescent="0.25"/>
    <row r="236" spans="1:4" s="14" customFormat="1" x14ac:dyDescent="0.25"/>
    <row r="237" spans="1:4" s="14" customFormat="1" x14ac:dyDescent="0.25"/>
    <row r="238" spans="1:4" s="14" customFormat="1" x14ac:dyDescent="0.25"/>
    <row r="239" spans="1:4" s="14" customFormat="1" x14ac:dyDescent="0.25"/>
    <row r="240" spans="1:4" s="14" customFormat="1" x14ac:dyDescent="0.25"/>
    <row r="241" s="14" customFormat="1" x14ac:dyDescent="0.25"/>
    <row r="242" s="14" customFormat="1" x14ac:dyDescent="0.25"/>
    <row r="243" s="14" customFormat="1" x14ac:dyDescent="0.25"/>
    <row r="244" s="14" customFormat="1" x14ac:dyDescent="0.25"/>
    <row r="245" s="14" customFormat="1" x14ac:dyDescent="0.25"/>
    <row r="246" s="14" customFormat="1" x14ac:dyDescent="0.25"/>
    <row r="247" s="14" customFormat="1" x14ac:dyDescent="0.25"/>
    <row r="248" s="14" customFormat="1" x14ac:dyDescent="0.25"/>
    <row r="249" s="14" customFormat="1" x14ac:dyDescent="0.25"/>
    <row r="250" s="14" customFormat="1" x14ac:dyDescent="0.25"/>
    <row r="251" s="14" customFormat="1" x14ac:dyDescent="0.25"/>
    <row r="252" s="14" customFormat="1" x14ac:dyDescent="0.25"/>
    <row r="253" s="14" customFormat="1" x14ac:dyDescent="0.25"/>
    <row r="254" s="14" customFormat="1" x14ac:dyDescent="0.25"/>
    <row r="255" s="14" customFormat="1" x14ac:dyDescent="0.25"/>
    <row r="256" s="14" customFormat="1" x14ac:dyDescent="0.25"/>
    <row r="257" s="14" customFormat="1" x14ac:dyDescent="0.25"/>
    <row r="258" s="14" customFormat="1" x14ac:dyDescent="0.25"/>
    <row r="259" s="14" customFormat="1" x14ac:dyDescent="0.25"/>
    <row r="260" s="14" customFormat="1" x14ac:dyDescent="0.25"/>
    <row r="261" s="14" customFormat="1" x14ac:dyDescent="0.25"/>
    <row r="262" s="14" customFormat="1" x14ac:dyDescent="0.25"/>
    <row r="263" s="14" customFormat="1" x14ac:dyDescent="0.25"/>
    <row r="264" s="14" customFormat="1" x14ac:dyDescent="0.25"/>
    <row r="265" s="14" customFormat="1" x14ac:dyDescent="0.25"/>
    <row r="266" s="14" customFormat="1" x14ac:dyDescent="0.25"/>
    <row r="267" s="14" customFormat="1" x14ac:dyDescent="0.25"/>
    <row r="268" s="14" customFormat="1" x14ac:dyDescent="0.25"/>
    <row r="269" s="14" customFormat="1" x14ac:dyDescent="0.25"/>
    <row r="270" s="14" customFormat="1" x14ac:dyDescent="0.25"/>
    <row r="271" s="14" customFormat="1" x14ac:dyDescent="0.25"/>
    <row r="272" s="14" customFormat="1" x14ac:dyDescent="0.25"/>
    <row r="273" s="14" customFormat="1" x14ac:dyDescent="0.25"/>
    <row r="274" s="14" customFormat="1" x14ac:dyDescent="0.25"/>
    <row r="275" s="14" customFormat="1" x14ac:dyDescent="0.25"/>
    <row r="276" s="14" customFormat="1" x14ac:dyDescent="0.25"/>
    <row r="277" s="14" customFormat="1" x14ac:dyDescent="0.25"/>
    <row r="278" s="14" customFormat="1" x14ac:dyDescent="0.25"/>
    <row r="279" s="14" customFormat="1" x14ac:dyDescent="0.25"/>
    <row r="280" s="14" customFormat="1" x14ac:dyDescent="0.25"/>
    <row r="281" s="14" customFormat="1" x14ac:dyDescent="0.25"/>
    <row r="282" s="14" customFormat="1" x14ac:dyDescent="0.25"/>
    <row r="283" s="14" customFormat="1" x14ac:dyDescent="0.25"/>
    <row r="284" s="14" customFormat="1" x14ac:dyDescent="0.25"/>
    <row r="285" s="14" customFormat="1" x14ac:dyDescent="0.25"/>
    <row r="286" s="14" customFormat="1" x14ac:dyDescent="0.25"/>
    <row r="287" s="14" customFormat="1" x14ac:dyDescent="0.25"/>
    <row r="288" s="14" customFormat="1" x14ac:dyDescent="0.25"/>
    <row r="289" s="14" customFormat="1" x14ac:dyDescent="0.25"/>
    <row r="290" s="14" customFormat="1" x14ac:dyDescent="0.25"/>
    <row r="291" s="14" customFormat="1" x14ac:dyDescent="0.25"/>
    <row r="292" s="14" customFormat="1" x14ac:dyDescent="0.25"/>
    <row r="293" s="14" customFormat="1" x14ac:dyDescent="0.25"/>
    <row r="294" s="14" customFormat="1" x14ac:dyDescent="0.25"/>
    <row r="295" s="14" customFormat="1" x14ac:dyDescent="0.25"/>
    <row r="296" s="14" customFormat="1" x14ac:dyDescent="0.25"/>
    <row r="297" s="14" customFormat="1" x14ac:dyDescent="0.25"/>
    <row r="298" s="14" customFormat="1" x14ac:dyDescent="0.25"/>
    <row r="299" s="14" customFormat="1" x14ac:dyDescent="0.25"/>
    <row r="300" s="14" customFormat="1" x14ac:dyDescent="0.25"/>
    <row r="301" s="14" customFormat="1" x14ac:dyDescent="0.25"/>
    <row r="302" s="14" customFormat="1" x14ac:dyDescent="0.25"/>
    <row r="303" s="14" customFormat="1" x14ac:dyDescent="0.25"/>
    <row r="304" s="14" customFormat="1" x14ac:dyDescent="0.25"/>
    <row r="305" s="14" customFormat="1" x14ac:dyDescent="0.25"/>
    <row r="306" s="14" customFormat="1" x14ac:dyDescent="0.25"/>
    <row r="307" s="14" customFormat="1" x14ac:dyDescent="0.25"/>
    <row r="308" s="14" customFormat="1" x14ac:dyDescent="0.25"/>
    <row r="309" s="14" customFormat="1" x14ac:dyDescent="0.25"/>
    <row r="310" s="14" customFormat="1" x14ac:dyDescent="0.25"/>
    <row r="311" s="14" customFormat="1" x14ac:dyDescent="0.25"/>
    <row r="312" s="14" customFormat="1" x14ac:dyDescent="0.25"/>
    <row r="313" s="14" customFormat="1" x14ac:dyDescent="0.25"/>
    <row r="314" s="14" customFormat="1" x14ac:dyDescent="0.25"/>
    <row r="315" s="14" customFormat="1" x14ac:dyDescent="0.25"/>
    <row r="316" s="14" customFormat="1" x14ac:dyDescent="0.25"/>
    <row r="317" s="14" customFormat="1" x14ac:dyDescent="0.25"/>
    <row r="318" s="14" customFormat="1" x14ac:dyDescent="0.25"/>
    <row r="319" s="14" customFormat="1" x14ac:dyDescent="0.25"/>
    <row r="320" s="14" customFormat="1" x14ac:dyDescent="0.25"/>
    <row r="321" s="14" customFormat="1" x14ac:dyDescent="0.25"/>
    <row r="322" s="14" customFormat="1" x14ac:dyDescent="0.25"/>
    <row r="323" s="14" customFormat="1" x14ac:dyDescent="0.25"/>
    <row r="324" s="14" customFormat="1" x14ac:dyDescent="0.25"/>
    <row r="325" s="14" customFormat="1" x14ac:dyDescent="0.25"/>
    <row r="326" s="14" customFormat="1" x14ac:dyDescent="0.25"/>
    <row r="327" s="14" customFormat="1" x14ac:dyDescent="0.25"/>
    <row r="328" s="14" customFormat="1" x14ac:dyDescent="0.25"/>
    <row r="329" s="14" customFormat="1" x14ac:dyDescent="0.25"/>
    <row r="330" s="14" customFormat="1" x14ac:dyDescent="0.25"/>
    <row r="331" s="14" customFormat="1" x14ac:dyDescent="0.25"/>
    <row r="332" s="14" customFormat="1" x14ac:dyDescent="0.25"/>
    <row r="333" s="14" customFormat="1" x14ac:dyDescent="0.25"/>
    <row r="334" s="14" customFormat="1" x14ac:dyDescent="0.25"/>
    <row r="335" s="14" customFormat="1" x14ac:dyDescent="0.25"/>
    <row r="336" s="14" customFormat="1" x14ac:dyDescent="0.25"/>
    <row r="337" s="14" customFormat="1" x14ac:dyDescent="0.25"/>
    <row r="338" s="14" customFormat="1" x14ac:dyDescent="0.25"/>
    <row r="339" s="14" customFormat="1" x14ac:dyDescent="0.25"/>
    <row r="340" s="14" customFormat="1" x14ac:dyDescent="0.25"/>
    <row r="341" s="14" customFormat="1" x14ac:dyDescent="0.25"/>
    <row r="342" s="14" customFormat="1" x14ac:dyDescent="0.25"/>
    <row r="343" s="14" customFormat="1" x14ac:dyDescent="0.25"/>
    <row r="344" s="14" customFormat="1" x14ac:dyDescent="0.25"/>
    <row r="345" s="14" customFormat="1" x14ac:dyDescent="0.25"/>
    <row r="346" s="14" customFormat="1" x14ac:dyDescent="0.25"/>
    <row r="347" s="14" customFormat="1" x14ac:dyDescent="0.25"/>
    <row r="348" s="14" customFormat="1" x14ac:dyDescent="0.25"/>
    <row r="349" s="14" customFormat="1" x14ac:dyDescent="0.25"/>
    <row r="350" s="14" customFormat="1" x14ac:dyDescent="0.25"/>
    <row r="351" s="14" customFormat="1" x14ac:dyDescent="0.25"/>
    <row r="352" s="14" customFormat="1" x14ac:dyDescent="0.25"/>
    <row r="353" s="14" customFormat="1" x14ac:dyDescent="0.25"/>
    <row r="354" s="14" customFormat="1" x14ac:dyDescent="0.25"/>
    <row r="355" s="14" customFormat="1" x14ac:dyDescent="0.25"/>
    <row r="356" s="14" customFormat="1" x14ac:dyDescent="0.25"/>
    <row r="357" s="14" customFormat="1" x14ac:dyDescent="0.25"/>
    <row r="358" s="14" customFormat="1" x14ac:dyDescent="0.25"/>
    <row r="359" s="14" customFormat="1" x14ac:dyDescent="0.25"/>
    <row r="360" s="14" customFormat="1" x14ac:dyDescent="0.25"/>
    <row r="361" s="14" customFormat="1" x14ac:dyDescent="0.25"/>
    <row r="362" s="14" customFormat="1" x14ac:dyDescent="0.25"/>
    <row r="363" s="14" customFormat="1" x14ac:dyDescent="0.25"/>
    <row r="364" s="14" customFormat="1" x14ac:dyDescent="0.25"/>
    <row r="365" s="14" customFormat="1" x14ac:dyDescent="0.25"/>
    <row r="366" s="14" customFormat="1" x14ac:dyDescent="0.25"/>
    <row r="367" s="14" customFormat="1" x14ac:dyDescent="0.25"/>
    <row r="368" s="14" customFormat="1" x14ac:dyDescent="0.25"/>
    <row r="369" s="14" customFormat="1" x14ac:dyDescent="0.25"/>
    <row r="370" s="14" customFormat="1" x14ac:dyDescent="0.25"/>
    <row r="371" s="14" customFormat="1" x14ac:dyDescent="0.25"/>
    <row r="372" s="14" customFormat="1" x14ac:dyDescent="0.25"/>
    <row r="373" s="14" customFormat="1" x14ac:dyDescent="0.25"/>
    <row r="374" s="14" customFormat="1" x14ac:dyDescent="0.25"/>
    <row r="375" s="14" customFormat="1" x14ac:dyDescent="0.25"/>
    <row r="376" s="14" customFormat="1" x14ac:dyDescent="0.25"/>
    <row r="377" s="14" customFormat="1" x14ac:dyDescent="0.25"/>
    <row r="378" s="14" customFormat="1" x14ac:dyDescent="0.25"/>
    <row r="379" s="14" customFormat="1" x14ac:dyDescent="0.25"/>
    <row r="380" s="14" customFormat="1" x14ac:dyDescent="0.25"/>
    <row r="381" s="14" customFormat="1" x14ac:dyDescent="0.25"/>
    <row r="382" s="14" customFormat="1" x14ac:dyDescent="0.25"/>
    <row r="383" s="14" customFormat="1" x14ac:dyDescent="0.25"/>
    <row r="384" s="14" customFormat="1" x14ac:dyDescent="0.25"/>
    <row r="385" s="14" customFormat="1" x14ac:dyDescent="0.25"/>
    <row r="386" s="14" customFormat="1" x14ac:dyDescent="0.25"/>
    <row r="387" s="14" customFormat="1" x14ac:dyDescent="0.25"/>
    <row r="388" s="14" customFormat="1" x14ac:dyDescent="0.25"/>
    <row r="389" s="14" customFormat="1" x14ac:dyDescent="0.25"/>
    <row r="390" s="14" customFormat="1" x14ac:dyDescent="0.25"/>
    <row r="391" s="14" customFormat="1" x14ac:dyDescent="0.25"/>
    <row r="392" s="14" customFormat="1" x14ac:dyDescent="0.25"/>
    <row r="393" s="14" customFormat="1" x14ac:dyDescent="0.25"/>
    <row r="394" s="14" customFormat="1" x14ac:dyDescent="0.25"/>
    <row r="395" s="14" customFormat="1" x14ac:dyDescent="0.25"/>
    <row r="396" s="14" customFormat="1" x14ac:dyDescent="0.25"/>
    <row r="397" s="14" customFormat="1" x14ac:dyDescent="0.25"/>
    <row r="398" s="14" customFormat="1" x14ac:dyDescent="0.25"/>
    <row r="399" s="14" customFormat="1" x14ac:dyDescent="0.25"/>
    <row r="400" s="14" customFormat="1" x14ac:dyDescent="0.25"/>
    <row r="401" s="14" customFormat="1" x14ac:dyDescent="0.25"/>
    <row r="402" s="14" customFormat="1" x14ac:dyDescent="0.25"/>
    <row r="403" s="14" customFormat="1" x14ac:dyDescent="0.25"/>
    <row r="404" s="14" customFormat="1" x14ac:dyDescent="0.25"/>
  </sheetData>
  <sortState ref="A137:A146">
    <sortCondition ref="A136"/>
  </sortState>
  <mergeCells count="22">
    <mergeCell ref="D105:D115"/>
    <mergeCell ref="D118:D128"/>
    <mergeCell ref="D172:D178"/>
    <mergeCell ref="D163:D169"/>
    <mergeCell ref="D131:D135"/>
    <mergeCell ref="D138:D148"/>
    <mergeCell ref="D151:D160"/>
    <mergeCell ref="C226:D226"/>
    <mergeCell ref="D209:D224"/>
    <mergeCell ref="D200:D206"/>
    <mergeCell ref="D190:D197"/>
    <mergeCell ref="D181:D187"/>
    <mergeCell ref="L6:M6"/>
    <mergeCell ref="A1:H1"/>
    <mergeCell ref="C4:D4"/>
    <mergeCell ref="C6:D6"/>
    <mergeCell ref="J6:K6"/>
    <mergeCell ref="D92:D102"/>
    <mergeCell ref="D10:D24"/>
    <mergeCell ref="D27:D40"/>
    <mergeCell ref="D43:D55"/>
    <mergeCell ref="D58:D89"/>
  </mergeCells>
  <dataValidations count="1">
    <dataValidation showInputMessage="1" showErrorMessage="1" sqref="I8"/>
  </dataValidation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S228"/>
  <sheetViews>
    <sheetView showGridLines="0" zoomScale="85" zoomScaleNormal="85" workbookViewId="0">
      <pane xSplit="2" ySplit="6" topLeftCell="C64" activePane="bottomRight" state="frozen"/>
      <selection activeCell="N226" sqref="N226"/>
      <selection pane="topRight" activeCell="N226" sqref="N226"/>
      <selection pane="bottomLeft" activeCell="N226" sqref="N226"/>
      <selection pane="bottomRight" activeCell="J83" sqref="J83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5.140625" style="14" customWidth="1"/>
    <col min="6" max="6" width="11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Data!A15</f>
        <v>My Health Group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8</v>
      </c>
      <c r="E75" s="25">
        <v>42706</v>
      </c>
      <c r="F75" s="24"/>
      <c r="G75" s="25"/>
      <c r="H75" s="25">
        <v>42706</v>
      </c>
      <c r="I75" s="24">
        <v>6</v>
      </c>
      <c r="J75" s="24">
        <v>3.5</v>
      </c>
      <c r="K75" s="40">
        <f t="shared" si="2"/>
        <v>0.75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>
        <v>753.75</v>
      </c>
      <c r="W75" s="26"/>
      <c r="X75" s="26"/>
      <c r="Y75" s="27"/>
      <c r="AA75" s="42">
        <f t="shared" si="3"/>
        <v>753.75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134</v>
      </c>
      <c r="E76" s="25"/>
      <c r="F76" s="24">
        <v>4</v>
      </c>
      <c r="G76" s="25"/>
      <c r="H76" s="25"/>
      <c r="I76" s="24">
        <v>7</v>
      </c>
      <c r="J76" s="24">
        <v>10</v>
      </c>
      <c r="K76" s="40">
        <f t="shared" si="2"/>
        <v>5.2238805970149252E-2</v>
      </c>
      <c r="L76" s="35"/>
      <c r="M76" s="36"/>
      <c r="N76" s="26"/>
      <c r="O76" s="26"/>
      <c r="P76" s="26"/>
      <c r="Q76" s="26"/>
      <c r="R76" s="26">
        <v>419.75</v>
      </c>
      <c r="S76" s="26">
        <v>0</v>
      </c>
      <c r="T76" s="26">
        <v>1679</v>
      </c>
      <c r="U76" s="26">
        <v>1259.25</v>
      </c>
      <c r="V76" s="26"/>
      <c r="W76" s="26"/>
      <c r="X76" s="26"/>
      <c r="Y76" s="27"/>
      <c r="AA76" s="42">
        <f t="shared" si="3"/>
        <v>3358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77</v>
      </c>
      <c r="E83" s="25"/>
      <c r="F83" s="24"/>
      <c r="G83" s="25">
        <v>42706</v>
      </c>
      <c r="H83" s="25"/>
      <c r="I83" s="24">
        <v>7</v>
      </c>
      <c r="J83" s="24">
        <v>6</v>
      </c>
      <c r="K83" s="40">
        <f t="shared" si="2"/>
        <v>9.0909090909090912E-2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>
        <v>251.68</v>
      </c>
      <c r="W83" s="26">
        <v>1564.68</v>
      </c>
      <c r="X83" s="26">
        <v>125.84</v>
      </c>
      <c r="Y83" s="27"/>
      <c r="AA83" s="42">
        <f t="shared" si="3"/>
        <v>1942.2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5</v>
      </c>
      <c r="E119" s="25">
        <v>42570</v>
      </c>
      <c r="F119" s="24">
        <v>5</v>
      </c>
      <c r="G119" s="25">
        <v>42570</v>
      </c>
      <c r="H119" s="25">
        <v>42570</v>
      </c>
      <c r="I119" s="24">
        <v>5</v>
      </c>
      <c r="J119" s="24">
        <v>3</v>
      </c>
      <c r="K119" s="40">
        <f t="shared" si="2"/>
        <v>1</v>
      </c>
      <c r="L119" s="35"/>
      <c r="M119" s="36"/>
      <c r="N119" s="26"/>
      <c r="O119" s="26"/>
      <c r="P119" s="26"/>
      <c r="Q119" s="26">
        <v>390.55</v>
      </c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390.55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390.55</v>
      </c>
      <c r="R225" s="41">
        <f t="shared" si="8"/>
        <v>419.75</v>
      </c>
      <c r="S225" s="41">
        <f t="shared" si="8"/>
        <v>0</v>
      </c>
      <c r="T225" s="41">
        <f t="shared" si="8"/>
        <v>1679</v>
      </c>
      <c r="U225" s="41">
        <f t="shared" si="8"/>
        <v>1259.25</v>
      </c>
      <c r="V225" s="41">
        <f t="shared" si="8"/>
        <v>1005.4300000000001</v>
      </c>
      <c r="W225" s="41">
        <f t="shared" si="8"/>
        <v>1564.68</v>
      </c>
      <c r="X225" s="41">
        <f t="shared" si="8"/>
        <v>125.84</v>
      </c>
      <c r="Y225" s="41">
        <f t="shared" si="8"/>
        <v>0</v>
      </c>
      <c r="Z225"/>
      <c r="AA225" s="97">
        <f>SUM(N225:Y225)</f>
        <v>6444.5000000000009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292.91250000000002</v>
      </c>
      <c r="R227" s="41">
        <f>SUM((R225/12)*8)</f>
        <v>279.83333333333331</v>
      </c>
      <c r="S227" s="41">
        <f>SUM((S225/12)*7)</f>
        <v>0</v>
      </c>
      <c r="T227" s="41">
        <f>SUM((T225/12)*6)</f>
        <v>839.5</v>
      </c>
      <c r="U227" s="41">
        <f>SUM((U225/12)*5)</f>
        <v>524.6875</v>
      </c>
      <c r="V227" s="41">
        <f>SUM((V225/12)*4)</f>
        <v>335.14333333333337</v>
      </c>
      <c r="W227" s="41">
        <f>SUM((W225/12)*3)</f>
        <v>391.17000000000007</v>
      </c>
      <c r="X227" s="41">
        <f>SUM((X225/12)*2)</f>
        <v>20.973333333333333</v>
      </c>
      <c r="Y227" s="41">
        <f>SUM((Y225/12))</f>
        <v>0</v>
      </c>
      <c r="AA227" s="97">
        <f>SUM(N227:Y227)</f>
        <v>2684.2200000000003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S228"/>
  <sheetViews>
    <sheetView showGridLines="0" zoomScale="85" zoomScaleNormal="85" workbookViewId="0">
      <pane xSplit="2" ySplit="6" topLeftCell="U115" activePane="bottomRight" state="frozen"/>
      <selection activeCell="N226" sqref="N226"/>
      <selection pane="topRight" activeCell="N226" sqref="N226"/>
      <selection pane="bottomLeft" activeCell="N226" sqref="N226"/>
      <selection pane="bottomRight" activeCell="Y120" sqref="Y120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Data!A16</f>
        <v>Old School Medical Practice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 t="shared" ref="AA9:AA23" si="0"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1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si="0"/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1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0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1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0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1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0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1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0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1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0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1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0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1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0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1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0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1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0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1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0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1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0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1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0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1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0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1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ref="AA26:AA39" si="2">SUM(N26:Y26)</f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1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2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1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2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1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2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>
        <v>5</v>
      </c>
      <c r="E30" s="25">
        <v>42475</v>
      </c>
      <c r="F30" s="24">
        <v>3</v>
      </c>
      <c r="G30" s="25">
        <v>42109</v>
      </c>
      <c r="H30" s="25">
        <v>42475</v>
      </c>
      <c r="I30" s="24">
        <v>3</v>
      </c>
      <c r="J30" s="24">
        <v>3</v>
      </c>
      <c r="K30" s="40">
        <f t="shared" si="1"/>
        <v>0.6</v>
      </c>
      <c r="L30" s="35"/>
      <c r="M30" s="36"/>
      <c r="N30" s="26">
        <v>433.81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2"/>
        <v>433.81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1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2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1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2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1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2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1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2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1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2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1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2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1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2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1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2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1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2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>
        <v>6</v>
      </c>
      <c r="E42" s="25">
        <v>42528</v>
      </c>
      <c r="F42" s="24">
        <v>4</v>
      </c>
      <c r="G42" s="25">
        <v>42528</v>
      </c>
      <c r="H42" s="25">
        <v>42528</v>
      </c>
      <c r="I42" s="24">
        <v>4</v>
      </c>
      <c r="J42" s="24">
        <v>2</v>
      </c>
      <c r="K42" s="40">
        <f t="shared" si="1"/>
        <v>0.66666666666666663</v>
      </c>
      <c r="L42" s="35"/>
      <c r="M42" s="36"/>
      <c r="N42" s="26"/>
      <c r="O42" s="26"/>
      <c r="P42" s="26">
        <v>295.36</v>
      </c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ref="AA42:AA53" si="3">SUM(N42:Y42)</f>
        <v>295.36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1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3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95</v>
      </c>
      <c r="E44" s="25">
        <v>42475</v>
      </c>
      <c r="F44" s="24">
        <v>78</v>
      </c>
      <c r="G44" s="25">
        <v>42475</v>
      </c>
      <c r="H44" s="25">
        <v>42528</v>
      </c>
      <c r="I44" s="24">
        <v>78</v>
      </c>
      <c r="J44" s="24">
        <v>13</v>
      </c>
      <c r="K44" s="40">
        <f t="shared" si="1"/>
        <v>0.82105263157894737</v>
      </c>
      <c r="L44" s="35"/>
      <c r="M44" s="36"/>
      <c r="N44" s="26">
        <v>8453.6299999999992</v>
      </c>
      <c r="O44" s="26">
        <v>3092.96</v>
      </c>
      <c r="P44" s="26">
        <v>307.06</v>
      </c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3"/>
        <v>11853.65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1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3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1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3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1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3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1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3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1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3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1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3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1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3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1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3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1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3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>
        <v>1</v>
      </c>
      <c r="E54" s="84">
        <v>42821</v>
      </c>
      <c r="F54" s="83">
        <v>1</v>
      </c>
      <c r="G54" s="84">
        <v>42596</v>
      </c>
      <c r="H54" s="84">
        <v>42821</v>
      </c>
      <c r="I54" s="83">
        <v>1</v>
      </c>
      <c r="J54" s="83">
        <v>1</v>
      </c>
      <c r="K54" s="40">
        <f t="shared" si="1"/>
        <v>1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AA54" s="95">
        <f>SUM(N54:X54)</f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1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ref="AA57:AA88" si="4">SUM(N57:Y57)</f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1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4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1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4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1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4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1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4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1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4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1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4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1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4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1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4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1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4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1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4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1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4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1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4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1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4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1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4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1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4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1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4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5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si="4"/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5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4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38</v>
      </c>
      <c r="E76" s="25">
        <v>42550</v>
      </c>
      <c r="F76" s="24">
        <v>2</v>
      </c>
      <c r="G76" s="25">
        <v>42550</v>
      </c>
      <c r="H76" s="25"/>
      <c r="I76" s="24">
        <v>2</v>
      </c>
      <c r="J76" s="24">
        <v>6</v>
      </c>
      <c r="K76" s="40">
        <f t="shared" si="5"/>
        <v>5.2631578947368418E-2</v>
      </c>
      <c r="L76" s="35"/>
      <c r="M76" s="36"/>
      <c r="N76" s="26"/>
      <c r="O76" s="26"/>
      <c r="P76" s="26">
        <v>1255.8</v>
      </c>
      <c r="Q76" s="26"/>
      <c r="R76" s="26"/>
      <c r="S76" s="26"/>
      <c r="T76" s="26"/>
      <c r="U76" s="26"/>
      <c r="V76" s="26"/>
      <c r="W76" s="26"/>
      <c r="X76" s="26"/>
      <c r="Y76" s="27"/>
      <c r="AA76" s="42">
        <f t="shared" si="4"/>
        <v>1255.8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5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4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5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4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5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4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5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4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5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4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5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4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26</v>
      </c>
      <c r="E83" s="25">
        <v>42717</v>
      </c>
      <c r="F83" s="24">
        <v>13</v>
      </c>
      <c r="G83" s="25">
        <v>42717</v>
      </c>
      <c r="H83" s="25"/>
      <c r="I83" s="24">
        <v>13</v>
      </c>
      <c r="J83" s="24">
        <v>6</v>
      </c>
      <c r="K83" s="40">
        <f t="shared" si="5"/>
        <v>0.5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>
        <v>3670.94</v>
      </c>
      <c r="W83" s="26"/>
      <c r="X83" s="26"/>
      <c r="Y83" s="27"/>
      <c r="AA83" s="42">
        <f t="shared" si="4"/>
        <v>3670.94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5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4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5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4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5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4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5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4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>
        <v>1</v>
      </c>
      <c r="E88" s="84"/>
      <c r="F88" s="83">
        <v>1</v>
      </c>
      <c r="G88" s="84"/>
      <c r="H88" s="84"/>
      <c r="I88" s="83">
        <v>1</v>
      </c>
      <c r="J88" s="83"/>
      <c r="K88" s="40">
        <f t="shared" si="5"/>
        <v>1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>
        <v>52</v>
      </c>
      <c r="W88" s="26"/>
      <c r="X88" s="26"/>
      <c r="Y88" s="27"/>
      <c r="AA88" s="95">
        <f t="shared" si="4"/>
        <v>52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5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ref="AA91:AA101" si="6">SUM(N91:Y91)</f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5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6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5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6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5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6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5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6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5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6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5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6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5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6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5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6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5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6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5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6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5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ref="AA104:AA114" si="7">SUM(N104:Y104)</f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5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7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5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7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5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7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5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7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5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7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5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7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5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7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5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7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5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7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5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7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5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>SUM(N117:Y117)</f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5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>SUM(N118:Y118)</f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3</v>
      </c>
      <c r="E119" s="25">
        <v>42625</v>
      </c>
      <c r="F119" s="24">
        <v>2</v>
      </c>
      <c r="G119" s="25">
        <v>42625</v>
      </c>
      <c r="H119" s="25">
        <v>42625</v>
      </c>
      <c r="I119" s="24">
        <v>2</v>
      </c>
      <c r="J119" s="24">
        <v>1</v>
      </c>
      <c r="K119" s="40">
        <f t="shared" si="5"/>
        <v>0.66666666666666663</v>
      </c>
      <c r="L119" s="35"/>
      <c r="M119" s="36"/>
      <c r="N119" s="26"/>
      <c r="O119" s="26"/>
      <c r="P119" s="26"/>
      <c r="Q119" s="26"/>
      <c r="R119" s="26"/>
      <c r="S119" s="26">
        <v>156.96</v>
      </c>
      <c r="T119" s="26"/>
      <c r="U119" s="26"/>
      <c r="V119" s="26"/>
      <c r="W119" s="26"/>
      <c r="X119" s="26"/>
      <c r="Y119" s="27"/>
      <c r="AA119" s="42">
        <f>SUM(N119:Y119)</f>
        <v>156.96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>
        <v>8</v>
      </c>
      <c r="E120" s="25">
        <v>42587</v>
      </c>
      <c r="F120" s="24">
        <v>1</v>
      </c>
      <c r="G120" s="25">
        <v>42587</v>
      </c>
      <c r="H120" s="25"/>
      <c r="I120" s="24">
        <v>1</v>
      </c>
      <c r="J120" s="24">
        <v>3</v>
      </c>
      <c r="K120" s="40">
        <f t="shared" si="5"/>
        <v>0.125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AA120" s="42">
        <f>SUM(N120:X120)</f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5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ref="AA121:AA127" si="8">SUM(N121:Y121)</f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5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8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>
        <v>16</v>
      </c>
      <c r="E123" s="25">
        <v>42528</v>
      </c>
      <c r="F123" s="24">
        <v>1</v>
      </c>
      <c r="G123" s="25">
        <v>42528</v>
      </c>
      <c r="H123" s="25">
        <v>42528</v>
      </c>
      <c r="I123" s="24">
        <v>1</v>
      </c>
      <c r="J123" s="24">
        <v>3</v>
      </c>
      <c r="K123" s="40">
        <f t="shared" si="5"/>
        <v>6.25E-2</v>
      </c>
      <c r="L123" s="35"/>
      <c r="M123" s="36"/>
      <c r="N123" s="26"/>
      <c r="O123" s="26"/>
      <c r="P123" s="26">
        <v>336.6</v>
      </c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8"/>
        <v>336.6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5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8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5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8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5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8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5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8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5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>SUM(N130:Y130)</f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5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>SUM(N131:Y131)</f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5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>SUM(N132:Y132)</f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5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>SUM(N133:Y133)</f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5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>SUM(N134:Y134)</f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5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>SUM(N137:Y137)</f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9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10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9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10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9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10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9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10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9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10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9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10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9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10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9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10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9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10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9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10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9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10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9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10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9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10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9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10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9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10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9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10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9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10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9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10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9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10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9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10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9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10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9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10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9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10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9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10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9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10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9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10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9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10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9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10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9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10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9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10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9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10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9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10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9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10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9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10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9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10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9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10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9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10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9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10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9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10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9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10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9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10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9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10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9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10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9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10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10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9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10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9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10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9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10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9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10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9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10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9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10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9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10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9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10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11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12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11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12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11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12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11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12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11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12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11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12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11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12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11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12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11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12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11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12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11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12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11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12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11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12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11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12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11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12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11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12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11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12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11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12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11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12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13">SUM(N9:N223)</f>
        <v>8887.4399999999987</v>
      </c>
      <c r="O225" s="41">
        <f t="shared" si="13"/>
        <v>3092.96</v>
      </c>
      <c r="P225" s="41">
        <f t="shared" si="13"/>
        <v>2194.8200000000002</v>
      </c>
      <c r="Q225" s="41">
        <f t="shared" si="13"/>
        <v>0</v>
      </c>
      <c r="R225" s="41">
        <f t="shared" si="13"/>
        <v>0</v>
      </c>
      <c r="S225" s="41">
        <f t="shared" si="13"/>
        <v>156.96</v>
      </c>
      <c r="T225" s="41">
        <f t="shared" si="13"/>
        <v>0</v>
      </c>
      <c r="U225" s="41">
        <f t="shared" si="13"/>
        <v>0</v>
      </c>
      <c r="V225" s="41">
        <f t="shared" si="13"/>
        <v>3722.94</v>
      </c>
      <c r="W225" s="41">
        <f t="shared" si="13"/>
        <v>0</v>
      </c>
      <c r="X225" s="41">
        <f t="shared" si="13"/>
        <v>0</v>
      </c>
      <c r="Y225" s="41">
        <f t="shared" si="13"/>
        <v>0</v>
      </c>
      <c r="Z225"/>
      <c r="AA225" s="97">
        <f>SUM(N225:Y225)</f>
        <v>18055.119999999995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8887.4399999999987</v>
      </c>
      <c r="O227" s="41">
        <f>SUM((O225/12)*11)</f>
        <v>2835.2133333333331</v>
      </c>
      <c r="P227" s="41">
        <f>SUM((P225/12)*10)</f>
        <v>1829.0166666666667</v>
      </c>
      <c r="Q227" s="41">
        <f>SUM((Q225/12)*9)</f>
        <v>0</v>
      </c>
      <c r="R227" s="41">
        <f>SUM((R225/12)*8)</f>
        <v>0</v>
      </c>
      <c r="S227" s="41">
        <f>SUM((S225/12)*7)</f>
        <v>91.56</v>
      </c>
      <c r="T227" s="41">
        <f>SUM((T225/12)*6)</f>
        <v>0</v>
      </c>
      <c r="U227" s="41">
        <f>SUM((U225/12)*5)</f>
        <v>0</v>
      </c>
      <c r="V227" s="41">
        <f>SUM((V225/12)*4)</f>
        <v>1240.98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14884.209999999997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S228"/>
  <sheetViews>
    <sheetView showGridLines="0" zoomScale="85" zoomScaleNormal="85" workbookViewId="0">
      <pane xSplit="2" ySplit="6" topLeftCell="C163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Data!A17</f>
        <v>Petergate Surgery (Use YMG)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215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174"/>
      <c r="Q9" s="176"/>
      <c r="R9" s="177"/>
      <c r="S9" s="177"/>
      <c r="T9" s="177"/>
      <c r="U9" s="177"/>
      <c r="V9" s="177"/>
      <c r="W9" s="177"/>
      <c r="X9" s="177"/>
      <c r="Y9" s="178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174"/>
      <c r="Q10" s="179"/>
      <c r="R10" s="180"/>
      <c r="S10" s="180"/>
      <c r="T10" s="180"/>
      <c r="U10" s="180"/>
      <c r="V10" s="180"/>
      <c r="W10" s="180"/>
      <c r="X10" s="180"/>
      <c r="Y10" s="181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174"/>
      <c r="Q11" s="179"/>
      <c r="R11" s="180"/>
      <c r="S11" s="180"/>
      <c r="T11" s="180"/>
      <c r="U11" s="180"/>
      <c r="V11" s="180"/>
      <c r="W11" s="180"/>
      <c r="X11" s="180"/>
      <c r="Y11" s="181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174"/>
      <c r="Q12" s="179"/>
      <c r="R12" s="180"/>
      <c r="S12" s="180"/>
      <c r="T12" s="180"/>
      <c r="U12" s="180"/>
      <c r="V12" s="180"/>
      <c r="W12" s="180"/>
      <c r="X12" s="180"/>
      <c r="Y12" s="181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174"/>
      <c r="Q13" s="179"/>
      <c r="R13" s="180"/>
      <c r="S13" s="180"/>
      <c r="T13" s="180"/>
      <c r="U13" s="180"/>
      <c r="V13" s="180"/>
      <c r="W13" s="180"/>
      <c r="X13" s="180"/>
      <c r="Y13" s="181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174"/>
      <c r="Q14" s="179"/>
      <c r="R14" s="180"/>
      <c r="S14" s="180"/>
      <c r="T14" s="180"/>
      <c r="U14" s="180"/>
      <c r="V14" s="180"/>
      <c r="W14" s="180"/>
      <c r="X14" s="180"/>
      <c r="Y14" s="181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174"/>
      <c r="Q15" s="179"/>
      <c r="R15" s="180"/>
      <c r="S15" s="180"/>
      <c r="T15" s="180"/>
      <c r="U15" s="180"/>
      <c r="V15" s="180"/>
      <c r="W15" s="180"/>
      <c r="X15" s="180"/>
      <c r="Y15" s="181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174"/>
      <c r="Q16" s="179"/>
      <c r="R16" s="180"/>
      <c r="S16" s="180"/>
      <c r="T16" s="180"/>
      <c r="U16" s="180"/>
      <c r="V16" s="180"/>
      <c r="W16" s="180"/>
      <c r="X16" s="180"/>
      <c r="Y16" s="181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174"/>
      <c r="Q17" s="179"/>
      <c r="R17" s="180"/>
      <c r="S17" s="180"/>
      <c r="T17" s="180"/>
      <c r="U17" s="180"/>
      <c r="V17" s="180"/>
      <c r="W17" s="180"/>
      <c r="X17" s="180"/>
      <c r="Y17" s="181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174"/>
      <c r="Q18" s="179"/>
      <c r="R18" s="180"/>
      <c r="S18" s="180"/>
      <c r="T18" s="180"/>
      <c r="U18" s="180"/>
      <c r="V18" s="180"/>
      <c r="W18" s="180"/>
      <c r="X18" s="180"/>
      <c r="Y18" s="181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174"/>
      <c r="Q19" s="179"/>
      <c r="R19" s="180"/>
      <c r="S19" s="180"/>
      <c r="T19" s="180"/>
      <c r="U19" s="180"/>
      <c r="V19" s="180"/>
      <c r="W19" s="180"/>
      <c r="X19" s="180"/>
      <c r="Y19" s="181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174"/>
      <c r="Q20" s="179"/>
      <c r="R20" s="180"/>
      <c r="S20" s="180"/>
      <c r="T20" s="180"/>
      <c r="U20" s="180"/>
      <c r="V20" s="180"/>
      <c r="W20" s="180"/>
      <c r="X20" s="180"/>
      <c r="Y20" s="181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174"/>
      <c r="Q21" s="179"/>
      <c r="R21" s="180"/>
      <c r="S21" s="180"/>
      <c r="T21" s="180"/>
      <c r="U21" s="180"/>
      <c r="V21" s="180"/>
      <c r="W21" s="180"/>
      <c r="X21" s="180"/>
      <c r="Y21" s="181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174"/>
      <c r="Q22" s="179"/>
      <c r="R22" s="180"/>
      <c r="S22" s="180"/>
      <c r="T22" s="180"/>
      <c r="U22" s="180"/>
      <c r="V22" s="180"/>
      <c r="W22" s="180"/>
      <c r="X22" s="180"/>
      <c r="Y22" s="181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174"/>
      <c r="Q23" s="179"/>
      <c r="R23" s="180"/>
      <c r="S23" s="180"/>
      <c r="T23" s="180"/>
      <c r="U23" s="180"/>
      <c r="V23" s="180"/>
      <c r="W23" s="180"/>
      <c r="X23" s="180"/>
      <c r="Y23" s="181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 s="182"/>
      <c r="R24" s="183"/>
      <c r="S24" s="183"/>
      <c r="T24" s="183"/>
      <c r="U24" s="183"/>
      <c r="V24" s="183"/>
      <c r="W24" s="183"/>
      <c r="X24" s="183"/>
      <c r="Y24" s="18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 s="182"/>
      <c r="R25" s="183"/>
      <c r="S25" s="183"/>
      <c r="T25" s="183"/>
      <c r="U25" s="183"/>
      <c r="V25" s="183"/>
      <c r="W25" s="183"/>
      <c r="X25" s="183"/>
      <c r="Y25" s="184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174"/>
      <c r="Q26" s="179"/>
      <c r="R26" s="180"/>
      <c r="S26" s="180"/>
      <c r="T26" s="180"/>
      <c r="U26" s="180"/>
      <c r="V26" s="180"/>
      <c r="W26" s="180"/>
      <c r="X26" s="180"/>
      <c r="Y26" s="181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174"/>
      <c r="Q27" s="179"/>
      <c r="R27" s="180"/>
      <c r="S27" s="180"/>
      <c r="T27" s="180"/>
      <c r="U27" s="180"/>
      <c r="V27" s="180"/>
      <c r="W27" s="180"/>
      <c r="X27" s="180"/>
      <c r="Y27" s="181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174"/>
      <c r="Q28" s="179"/>
      <c r="R28" s="180"/>
      <c r="S28" s="180"/>
      <c r="T28" s="180"/>
      <c r="U28" s="180"/>
      <c r="V28" s="180"/>
      <c r="W28" s="180"/>
      <c r="X28" s="180"/>
      <c r="Y28" s="181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174"/>
      <c r="Q29" s="179"/>
      <c r="R29" s="180"/>
      <c r="S29" s="180"/>
      <c r="T29" s="180"/>
      <c r="U29" s="180"/>
      <c r="V29" s="180"/>
      <c r="W29" s="180"/>
      <c r="X29" s="180"/>
      <c r="Y29" s="181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174"/>
      <c r="Q30" s="179"/>
      <c r="R30" s="180"/>
      <c r="S30" s="180"/>
      <c r="T30" s="180"/>
      <c r="U30" s="180"/>
      <c r="V30" s="180"/>
      <c r="W30" s="180"/>
      <c r="X30" s="180"/>
      <c r="Y30" s="181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174"/>
      <c r="Q31" s="179"/>
      <c r="R31" s="180"/>
      <c r="S31" s="180"/>
      <c r="T31" s="180"/>
      <c r="U31" s="180"/>
      <c r="V31" s="180"/>
      <c r="W31" s="180"/>
      <c r="X31" s="180"/>
      <c r="Y31" s="181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174"/>
      <c r="Q32" s="179"/>
      <c r="R32" s="180"/>
      <c r="S32" s="180"/>
      <c r="T32" s="180"/>
      <c r="U32" s="180"/>
      <c r="V32" s="180"/>
      <c r="W32" s="180"/>
      <c r="X32" s="180"/>
      <c r="Y32" s="181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174"/>
      <c r="Q33" s="179"/>
      <c r="R33" s="180"/>
      <c r="S33" s="180"/>
      <c r="T33" s="180"/>
      <c r="U33" s="180"/>
      <c r="V33" s="180"/>
      <c r="W33" s="180"/>
      <c r="X33" s="180"/>
      <c r="Y33" s="181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174"/>
      <c r="Q34" s="179"/>
      <c r="R34" s="180"/>
      <c r="S34" s="180"/>
      <c r="T34" s="180"/>
      <c r="U34" s="180"/>
      <c r="V34" s="180"/>
      <c r="W34" s="180"/>
      <c r="X34" s="180"/>
      <c r="Y34" s="181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174"/>
      <c r="Q35" s="179"/>
      <c r="R35" s="180"/>
      <c r="S35" s="180"/>
      <c r="T35" s="180"/>
      <c r="U35" s="180"/>
      <c r="V35" s="180"/>
      <c r="W35" s="180"/>
      <c r="X35" s="180"/>
      <c r="Y35" s="181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174"/>
      <c r="Q36" s="179"/>
      <c r="R36" s="180"/>
      <c r="S36" s="180"/>
      <c r="T36" s="180"/>
      <c r="U36" s="180"/>
      <c r="V36" s="180"/>
      <c r="W36" s="180"/>
      <c r="X36" s="180"/>
      <c r="Y36" s="181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174"/>
      <c r="Q37" s="179"/>
      <c r="R37" s="180"/>
      <c r="S37" s="180"/>
      <c r="T37" s="180"/>
      <c r="U37" s="180"/>
      <c r="V37" s="180"/>
      <c r="W37" s="180"/>
      <c r="X37" s="180"/>
      <c r="Y37" s="181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174"/>
      <c r="Q38" s="179"/>
      <c r="R38" s="180"/>
      <c r="S38" s="180"/>
      <c r="T38" s="180"/>
      <c r="U38" s="180"/>
      <c r="V38" s="180"/>
      <c r="W38" s="180"/>
      <c r="X38" s="180"/>
      <c r="Y38" s="181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174"/>
      <c r="Q39" s="179"/>
      <c r="R39" s="180"/>
      <c r="S39" s="180"/>
      <c r="T39" s="180"/>
      <c r="U39" s="180"/>
      <c r="V39" s="180"/>
      <c r="W39" s="180"/>
      <c r="X39" s="180"/>
      <c r="Y39" s="181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 s="182"/>
      <c r="R40" s="183"/>
      <c r="S40" s="183"/>
      <c r="T40" s="183"/>
      <c r="U40" s="183"/>
      <c r="V40" s="183"/>
      <c r="W40" s="183"/>
      <c r="X40" s="183"/>
      <c r="Y40" s="184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 s="182"/>
      <c r="R41" s="183"/>
      <c r="S41" s="183"/>
      <c r="T41" s="183"/>
      <c r="U41" s="183"/>
      <c r="V41" s="183"/>
      <c r="W41" s="183"/>
      <c r="X41" s="183"/>
      <c r="Y41" s="184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174"/>
      <c r="Q42" s="179"/>
      <c r="R42" s="180"/>
      <c r="S42" s="180"/>
      <c r="T42" s="180"/>
      <c r="U42" s="180"/>
      <c r="V42" s="180"/>
      <c r="W42" s="180"/>
      <c r="X42" s="180"/>
      <c r="Y42" s="181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174"/>
      <c r="Q43" s="179"/>
      <c r="R43" s="180"/>
      <c r="S43" s="180"/>
      <c r="T43" s="180"/>
      <c r="U43" s="180"/>
      <c r="V43" s="180"/>
      <c r="W43" s="180"/>
      <c r="X43" s="180"/>
      <c r="Y43" s="181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174"/>
      <c r="Q44" s="179"/>
      <c r="R44" s="180"/>
      <c r="S44" s="180"/>
      <c r="T44" s="180"/>
      <c r="U44" s="180"/>
      <c r="V44" s="180"/>
      <c r="W44" s="180"/>
      <c r="X44" s="180"/>
      <c r="Y44" s="181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174"/>
      <c r="Q45" s="179"/>
      <c r="R45" s="180"/>
      <c r="S45" s="180"/>
      <c r="T45" s="180"/>
      <c r="U45" s="180"/>
      <c r="V45" s="180"/>
      <c r="W45" s="180"/>
      <c r="X45" s="180"/>
      <c r="Y45" s="181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174"/>
      <c r="Q46" s="179"/>
      <c r="R46" s="180"/>
      <c r="S46" s="180"/>
      <c r="T46" s="180"/>
      <c r="U46" s="180"/>
      <c r="V46" s="180"/>
      <c r="W46" s="180"/>
      <c r="X46" s="180"/>
      <c r="Y46" s="181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174"/>
      <c r="Q47" s="179"/>
      <c r="R47" s="180"/>
      <c r="S47" s="180"/>
      <c r="T47" s="180"/>
      <c r="U47" s="180"/>
      <c r="V47" s="180"/>
      <c r="W47" s="180"/>
      <c r="X47" s="180"/>
      <c r="Y47" s="181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174"/>
      <c r="Q48" s="179"/>
      <c r="R48" s="180"/>
      <c r="S48" s="180"/>
      <c r="T48" s="180"/>
      <c r="U48" s="180"/>
      <c r="V48" s="180"/>
      <c r="W48" s="180"/>
      <c r="X48" s="180"/>
      <c r="Y48" s="181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174"/>
      <c r="Q49" s="179"/>
      <c r="R49" s="180"/>
      <c r="S49" s="180"/>
      <c r="T49" s="180"/>
      <c r="U49" s="180"/>
      <c r="V49" s="180"/>
      <c r="W49" s="180"/>
      <c r="X49" s="180"/>
      <c r="Y49" s="181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174"/>
      <c r="Q50" s="179"/>
      <c r="R50" s="180"/>
      <c r="S50" s="180"/>
      <c r="T50" s="180"/>
      <c r="U50" s="180"/>
      <c r="V50" s="180"/>
      <c r="W50" s="180"/>
      <c r="X50" s="180"/>
      <c r="Y50" s="181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174"/>
      <c r="Q51" s="179"/>
      <c r="R51" s="180"/>
      <c r="S51" s="180"/>
      <c r="T51" s="180"/>
      <c r="U51" s="180"/>
      <c r="V51" s="180"/>
      <c r="W51" s="180"/>
      <c r="X51" s="180"/>
      <c r="Y51" s="181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174"/>
      <c r="Q52" s="179"/>
      <c r="R52" s="180"/>
      <c r="S52" s="180"/>
      <c r="T52" s="180"/>
      <c r="U52" s="180"/>
      <c r="V52" s="180"/>
      <c r="W52" s="180"/>
      <c r="X52" s="180"/>
      <c r="Y52" s="181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174"/>
      <c r="Q53" s="179"/>
      <c r="R53" s="180"/>
      <c r="S53" s="180"/>
      <c r="T53" s="180"/>
      <c r="U53" s="180"/>
      <c r="V53" s="180"/>
      <c r="W53" s="180"/>
      <c r="X53" s="180"/>
      <c r="Y53" s="181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174"/>
      <c r="Q54" s="179"/>
      <c r="R54" s="180"/>
      <c r="S54" s="180"/>
      <c r="T54" s="180"/>
      <c r="U54" s="180"/>
      <c r="V54" s="180"/>
      <c r="W54" s="180"/>
      <c r="X54" s="180"/>
      <c r="Y54" s="181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 s="182"/>
      <c r="R55" s="183"/>
      <c r="S55" s="183"/>
      <c r="T55" s="183"/>
      <c r="U55" s="183"/>
      <c r="V55" s="183"/>
      <c r="W55" s="183"/>
      <c r="X55" s="183"/>
      <c r="Y55" s="184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  <c r="Q56" s="182"/>
      <c r="R56" s="183"/>
      <c r="S56" s="183"/>
      <c r="T56" s="183"/>
      <c r="U56" s="183"/>
      <c r="V56" s="183"/>
      <c r="W56" s="183"/>
      <c r="X56" s="183"/>
      <c r="Y56" s="184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174"/>
      <c r="Q57" s="179"/>
      <c r="R57" s="180"/>
      <c r="S57" s="180"/>
      <c r="T57" s="180"/>
      <c r="U57" s="180"/>
      <c r="V57" s="180"/>
      <c r="W57" s="180"/>
      <c r="X57" s="180"/>
      <c r="Y57" s="181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174"/>
      <c r="Q58" s="179"/>
      <c r="R58" s="180"/>
      <c r="S58" s="180"/>
      <c r="T58" s="180"/>
      <c r="U58" s="180"/>
      <c r="V58" s="180"/>
      <c r="W58" s="180"/>
      <c r="X58" s="180"/>
      <c r="Y58" s="181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174"/>
      <c r="Q59" s="179"/>
      <c r="R59" s="180"/>
      <c r="S59" s="180"/>
      <c r="T59" s="180"/>
      <c r="U59" s="180"/>
      <c r="V59" s="180"/>
      <c r="W59" s="180"/>
      <c r="X59" s="180"/>
      <c r="Y59" s="181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174"/>
      <c r="Q60" s="179"/>
      <c r="R60" s="180"/>
      <c r="S60" s="180"/>
      <c r="T60" s="180"/>
      <c r="U60" s="180"/>
      <c r="V60" s="180"/>
      <c r="W60" s="180"/>
      <c r="X60" s="180"/>
      <c r="Y60" s="181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174"/>
      <c r="Q61" s="179"/>
      <c r="R61" s="180"/>
      <c r="S61" s="180"/>
      <c r="T61" s="180"/>
      <c r="U61" s="180"/>
      <c r="V61" s="180"/>
      <c r="W61" s="180"/>
      <c r="X61" s="180"/>
      <c r="Y61" s="181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174"/>
      <c r="Q62" s="179"/>
      <c r="R62" s="180"/>
      <c r="S62" s="180"/>
      <c r="T62" s="180"/>
      <c r="U62" s="180"/>
      <c r="V62" s="180"/>
      <c r="W62" s="180"/>
      <c r="X62" s="180"/>
      <c r="Y62" s="181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174"/>
      <c r="Q63" s="179"/>
      <c r="R63" s="180"/>
      <c r="S63" s="180"/>
      <c r="T63" s="180"/>
      <c r="U63" s="180"/>
      <c r="V63" s="180"/>
      <c r="W63" s="180"/>
      <c r="X63" s="180"/>
      <c r="Y63" s="181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174"/>
      <c r="Q64" s="179"/>
      <c r="R64" s="180"/>
      <c r="S64" s="180"/>
      <c r="T64" s="180"/>
      <c r="U64" s="180"/>
      <c r="V64" s="180"/>
      <c r="W64" s="180"/>
      <c r="X64" s="180"/>
      <c r="Y64" s="181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174"/>
      <c r="Q65" s="179"/>
      <c r="R65" s="180"/>
      <c r="S65" s="180"/>
      <c r="T65" s="180"/>
      <c r="U65" s="180"/>
      <c r="V65" s="180"/>
      <c r="W65" s="180"/>
      <c r="X65" s="180"/>
      <c r="Y65" s="181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174"/>
      <c r="Q66" s="179"/>
      <c r="R66" s="180"/>
      <c r="S66" s="180"/>
      <c r="T66" s="180"/>
      <c r="U66" s="180"/>
      <c r="V66" s="180"/>
      <c r="W66" s="180"/>
      <c r="X66" s="180"/>
      <c r="Y66" s="181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174"/>
      <c r="Q67" s="179"/>
      <c r="R67" s="180"/>
      <c r="S67" s="180"/>
      <c r="T67" s="180"/>
      <c r="U67" s="180"/>
      <c r="V67" s="180"/>
      <c r="W67" s="180"/>
      <c r="X67" s="180"/>
      <c r="Y67" s="181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174"/>
      <c r="Q68" s="179"/>
      <c r="R68" s="180"/>
      <c r="S68" s="180"/>
      <c r="T68" s="180"/>
      <c r="U68" s="180"/>
      <c r="V68" s="180"/>
      <c r="W68" s="180"/>
      <c r="X68" s="180"/>
      <c r="Y68" s="181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174"/>
      <c r="Q69" s="179"/>
      <c r="R69" s="180"/>
      <c r="S69" s="180"/>
      <c r="T69" s="180"/>
      <c r="U69" s="180"/>
      <c r="V69" s="180"/>
      <c r="W69" s="180"/>
      <c r="X69" s="180"/>
      <c r="Y69" s="181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174"/>
      <c r="Q70" s="179"/>
      <c r="R70" s="180"/>
      <c r="S70" s="180"/>
      <c r="T70" s="180"/>
      <c r="U70" s="180"/>
      <c r="V70" s="180"/>
      <c r="W70" s="180"/>
      <c r="X70" s="180"/>
      <c r="Y70" s="181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174"/>
      <c r="Q71" s="179"/>
      <c r="R71" s="180"/>
      <c r="S71" s="180"/>
      <c r="T71" s="180"/>
      <c r="U71" s="180"/>
      <c r="V71" s="180"/>
      <c r="W71" s="180"/>
      <c r="X71" s="180"/>
      <c r="Y71" s="181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174"/>
      <c r="Q72" s="179"/>
      <c r="R72" s="180"/>
      <c r="S72" s="180"/>
      <c r="T72" s="180"/>
      <c r="U72" s="180"/>
      <c r="V72" s="180"/>
      <c r="W72" s="180"/>
      <c r="X72" s="180"/>
      <c r="Y72" s="181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174"/>
      <c r="Q73" s="179"/>
      <c r="R73" s="180"/>
      <c r="S73" s="180"/>
      <c r="T73" s="180"/>
      <c r="U73" s="180"/>
      <c r="V73" s="180"/>
      <c r="W73" s="180"/>
      <c r="X73" s="180"/>
      <c r="Y73" s="181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174"/>
      <c r="Q74" s="179"/>
      <c r="R74" s="180"/>
      <c r="S74" s="180"/>
      <c r="T74" s="180"/>
      <c r="U74" s="180"/>
      <c r="V74" s="180"/>
      <c r="W74" s="180"/>
      <c r="X74" s="180"/>
      <c r="Y74" s="181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174"/>
      <c r="Q75" s="179"/>
      <c r="R75" s="180"/>
      <c r="S75" s="180"/>
      <c r="T75" s="180"/>
      <c r="U75" s="180"/>
      <c r="V75" s="180"/>
      <c r="W75" s="180"/>
      <c r="X75" s="180"/>
      <c r="Y75" s="181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174"/>
      <c r="Q76" s="179"/>
      <c r="R76" s="180"/>
      <c r="S76" s="180"/>
      <c r="T76" s="180"/>
      <c r="U76" s="180"/>
      <c r="V76" s="180"/>
      <c r="W76" s="180"/>
      <c r="X76" s="180"/>
      <c r="Y76" s="181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174"/>
      <c r="Q77" s="179"/>
      <c r="R77" s="180"/>
      <c r="S77" s="180"/>
      <c r="T77" s="180"/>
      <c r="U77" s="180"/>
      <c r="V77" s="180"/>
      <c r="W77" s="180"/>
      <c r="X77" s="180"/>
      <c r="Y77" s="181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174"/>
      <c r="Q78" s="179"/>
      <c r="R78" s="180"/>
      <c r="S78" s="180"/>
      <c r="T78" s="180"/>
      <c r="U78" s="180"/>
      <c r="V78" s="180"/>
      <c r="W78" s="180"/>
      <c r="X78" s="180"/>
      <c r="Y78" s="181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174"/>
      <c r="Q79" s="179"/>
      <c r="R79" s="180"/>
      <c r="S79" s="180"/>
      <c r="T79" s="180"/>
      <c r="U79" s="180"/>
      <c r="V79" s="180"/>
      <c r="W79" s="180"/>
      <c r="X79" s="180"/>
      <c r="Y79" s="181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174"/>
      <c r="Q80" s="179"/>
      <c r="R80" s="180"/>
      <c r="S80" s="180"/>
      <c r="T80" s="180"/>
      <c r="U80" s="180"/>
      <c r="V80" s="180"/>
      <c r="W80" s="180"/>
      <c r="X80" s="180"/>
      <c r="Y80" s="181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174"/>
      <c r="Q81" s="179"/>
      <c r="R81" s="180"/>
      <c r="S81" s="180"/>
      <c r="T81" s="180"/>
      <c r="U81" s="180"/>
      <c r="V81" s="180"/>
      <c r="W81" s="180"/>
      <c r="X81" s="180"/>
      <c r="Y81" s="181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174"/>
      <c r="Q82" s="179"/>
      <c r="R82" s="180"/>
      <c r="S82" s="180"/>
      <c r="T82" s="180"/>
      <c r="U82" s="180"/>
      <c r="V82" s="180"/>
      <c r="W82" s="180"/>
      <c r="X82" s="180"/>
      <c r="Y82" s="181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174"/>
      <c r="Q83" s="179"/>
      <c r="R83" s="180"/>
      <c r="S83" s="180"/>
      <c r="T83" s="180"/>
      <c r="U83" s="180"/>
      <c r="V83" s="180"/>
      <c r="W83" s="180"/>
      <c r="X83" s="180"/>
      <c r="Y83" s="181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174"/>
      <c r="Q84" s="179"/>
      <c r="R84" s="180"/>
      <c r="S84" s="180"/>
      <c r="T84" s="180"/>
      <c r="U84" s="180"/>
      <c r="V84" s="180"/>
      <c r="W84" s="180"/>
      <c r="X84" s="180"/>
      <c r="Y84" s="181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174"/>
      <c r="Q85" s="179"/>
      <c r="R85" s="180"/>
      <c r="S85" s="180"/>
      <c r="T85" s="180"/>
      <c r="U85" s="180"/>
      <c r="V85" s="180"/>
      <c r="W85" s="180"/>
      <c r="X85" s="180"/>
      <c r="Y85" s="181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174"/>
      <c r="Q86" s="179"/>
      <c r="R86" s="180"/>
      <c r="S86" s="180"/>
      <c r="T86" s="180"/>
      <c r="U86" s="180"/>
      <c r="V86" s="180"/>
      <c r="W86" s="180"/>
      <c r="X86" s="180"/>
      <c r="Y86" s="181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174"/>
      <c r="Q87" s="179"/>
      <c r="R87" s="180"/>
      <c r="S87" s="180"/>
      <c r="T87" s="180"/>
      <c r="U87" s="180"/>
      <c r="V87" s="180"/>
      <c r="W87" s="180"/>
      <c r="X87" s="180"/>
      <c r="Y87" s="181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174"/>
      <c r="Q88" s="179"/>
      <c r="R88" s="180"/>
      <c r="S88" s="180"/>
      <c r="T88" s="180"/>
      <c r="U88" s="180"/>
      <c r="V88" s="180"/>
      <c r="W88" s="180"/>
      <c r="X88" s="180"/>
      <c r="Y88" s="181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 s="182"/>
      <c r="R89" s="183"/>
      <c r="S89" s="183"/>
      <c r="T89" s="183"/>
      <c r="U89" s="183"/>
      <c r="V89" s="183"/>
      <c r="W89" s="183"/>
      <c r="X89" s="183"/>
      <c r="Y89" s="184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 s="182"/>
      <c r="R90" s="183"/>
      <c r="S90" s="183"/>
      <c r="T90" s="183"/>
      <c r="U90" s="183"/>
      <c r="V90" s="183"/>
      <c r="W90" s="183"/>
      <c r="X90" s="183"/>
      <c r="Y90" s="184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174"/>
      <c r="Q91" s="179"/>
      <c r="R91" s="180"/>
      <c r="S91" s="180"/>
      <c r="T91" s="180"/>
      <c r="U91" s="180"/>
      <c r="V91" s="180"/>
      <c r="W91" s="180"/>
      <c r="X91" s="180"/>
      <c r="Y91" s="181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174"/>
      <c r="Q92" s="179"/>
      <c r="R92" s="180"/>
      <c r="S92" s="180"/>
      <c r="T92" s="180"/>
      <c r="U92" s="180"/>
      <c r="V92" s="180"/>
      <c r="W92" s="180"/>
      <c r="X92" s="180"/>
      <c r="Y92" s="181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174"/>
      <c r="Q93" s="179"/>
      <c r="R93" s="180"/>
      <c r="S93" s="180"/>
      <c r="T93" s="180"/>
      <c r="U93" s="180"/>
      <c r="V93" s="180"/>
      <c r="W93" s="180"/>
      <c r="X93" s="180"/>
      <c r="Y93" s="181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174"/>
      <c r="Q94" s="179"/>
      <c r="R94" s="180"/>
      <c r="S94" s="180"/>
      <c r="T94" s="180"/>
      <c r="U94" s="180"/>
      <c r="V94" s="180"/>
      <c r="W94" s="180"/>
      <c r="X94" s="180"/>
      <c r="Y94" s="181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174"/>
      <c r="Q95" s="179"/>
      <c r="R95" s="180"/>
      <c r="S95" s="180"/>
      <c r="T95" s="180"/>
      <c r="U95" s="180"/>
      <c r="V95" s="180"/>
      <c r="W95" s="180"/>
      <c r="X95" s="180"/>
      <c r="Y95" s="181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174"/>
      <c r="Q96" s="179"/>
      <c r="R96" s="180"/>
      <c r="S96" s="180"/>
      <c r="T96" s="180"/>
      <c r="U96" s="180"/>
      <c r="V96" s="180"/>
      <c r="W96" s="180"/>
      <c r="X96" s="180"/>
      <c r="Y96" s="181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174"/>
      <c r="Q97" s="179"/>
      <c r="R97" s="180"/>
      <c r="S97" s="180"/>
      <c r="T97" s="180"/>
      <c r="U97" s="180"/>
      <c r="V97" s="180"/>
      <c r="W97" s="180"/>
      <c r="X97" s="180"/>
      <c r="Y97" s="181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174"/>
      <c r="Q98" s="179"/>
      <c r="R98" s="180"/>
      <c r="S98" s="180"/>
      <c r="T98" s="180"/>
      <c r="U98" s="180"/>
      <c r="V98" s="180"/>
      <c r="W98" s="180"/>
      <c r="X98" s="180"/>
      <c r="Y98" s="181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174"/>
      <c r="Q99" s="179"/>
      <c r="R99" s="180"/>
      <c r="S99" s="180"/>
      <c r="T99" s="180"/>
      <c r="U99" s="180"/>
      <c r="V99" s="180"/>
      <c r="W99" s="180"/>
      <c r="X99" s="180"/>
      <c r="Y99" s="181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174"/>
      <c r="Q100" s="179"/>
      <c r="R100" s="180"/>
      <c r="S100" s="180"/>
      <c r="T100" s="180"/>
      <c r="U100" s="180"/>
      <c r="V100" s="180"/>
      <c r="W100" s="180"/>
      <c r="X100" s="180"/>
      <c r="Y100" s="181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174"/>
      <c r="Q101" s="179"/>
      <c r="R101" s="180"/>
      <c r="S101" s="180"/>
      <c r="T101" s="180"/>
      <c r="U101" s="180"/>
      <c r="V101" s="180"/>
      <c r="W101" s="180"/>
      <c r="X101" s="180"/>
      <c r="Y101" s="181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 s="182"/>
      <c r="R102" s="183"/>
      <c r="S102" s="183"/>
      <c r="T102" s="183"/>
      <c r="U102" s="183"/>
      <c r="V102" s="183"/>
      <c r="W102" s="183"/>
      <c r="X102" s="183"/>
      <c r="Y102" s="184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 s="182"/>
      <c r="R103" s="183"/>
      <c r="S103" s="183"/>
      <c r="T103" s="183"/>
      <c r="U103" s="183"/>
      <c r="V103" s="183"/>
      <c r="W103" s="183"/>
      <c r="X103" s="183"/>
      <c r="Y103" s="184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174"/>
      <c r="Q104" s="179"/>
      <c r="R104" s="180"/>
      <c r="S104" s="180"/>
      <c r="T104" s="180"/>
      <c r="U104" s="180"/>
      <c r="V104" s="180"/>
      <c r="W104" s="180"/>
      <c r="X104" s="180"/>
      <c r="Y104" s="181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174"/>
      <c r="Q105" s="179"/>
      <c r="R105" s="180"/>
      <c r="S105" s="180"/>
      <c r="T105" s="180"/>
      <c r="U105" s="180"/>
      <c r="V105" s="180"/>
      <c r="W105" s="180"/>
      <c r="X105" s="180"/>
      <c r="Y105" s="181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174"/>
      <c r="Q106" s="179"/>
      <c r="R106" s="180"/>
      <c r="S106" s="180"/>
      <c r="T106" s="180"/>
      <c r="U106" s="180"/>
      <c r="V106" s="180"/>
      <c r="W106" s="180"/>
      <c r="X106" s="180"/>
      <c r="Y106" s="181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174"/>
      <c r="Q107" s="179"/>
      <c r="R107" s="180"/>
      <c r="S107" s="180"/>
      <c r="T107" s="180"/>
      <c r="U107" s="180"/>
      <c r="V107" s="180"/>
      <c r="W107" s="180"/>
      <c r="X107" s="180"/>
      <c r="Y107" s="181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174"/>
      <c r="Q108" s="179"/>
      <c r="R108" s="180"/>
      <c r="S108" s="180"/>
      <c r="T108" s="180"/>
      <c r="U108" s="180"/>
      <c r="V108" s="180"/>
      <c r="W108" s="180"/>
      <c r="X108" s="180"/>
      <c r="Y108" s="181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174"/>
      <c r="Q109" s="179"/>
      <c r="R109" s="180"/>
      <c r="S109" s="180"/>
      <c r="T109" s="180"/>
      <c r="U109" s="180"/>
      <c r="V109" s="180"/>
      <c r="W109" s="180"/>
      <c r="X109" s="180"/>
      <c r="Y109" s="181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174"/>
      <c r="Q110" s="179"/>
      <c r="R110" s="180"/>
      <c r="S110" s="180"/>
      <c r="T110" s="180"/>
      <c r="U110" s="180"/>
      <c r="V110" s="180"/>
      <c r="W110" s="180"/>
      <c r="X110" s="180"/>
      <c r="Y110" s="181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174"/>
      <c r="Q111" s="179"/>
      <c r="R111" s="180"/>
      <c r="S111" s="180"/>
      <c r="T111" s="180"/>
      <c r="U111" s="180"/>
      <c r="V111" s="180"/>
      <c r="W111" s="180"/>
      <c r="X111" s="180"/>
      <c r="Y111" s="181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174"/>
      <c r="Q112" s="179"/>
      <c r="R112" s="180"/>
      <c r="S112" s="180"/>
      <c r="T112" s="180"/>
      <c r="U112" s="180"/>
      <c r="V112" s="180"/>
      <c r="W112" s="180"/>
      <c r="X112" s="180"/>
      <c r="Y112" s="181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174"/>
      <c r="Q113" s="179"/>
      <c r="R113" s="180"/>
      <c r="S113" s="180"/>
      <c r="T113" s="180"/>
      <c r="U113" s="180"/>
      <c r="V113" s="180"/>
      <c r="W113" s="180"/>
      <c r="X113" s="180"/>
      <c r="Y113" s="181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174"/>
      <c r="Q114" s="179"/>
      <c r="R114" s="180"/>
      <c r="S114" s="180"/>
      <c r="T114" s="180"/>
      <c r="U114" s="180"/>
      <c r="V114" s="180"/>
      <c r="W114" s="180"/>
      <c r="X114" s="180"/>
      <c r="Y114" s="181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 s="182"/>
      <c r="R115" s="183"/>
      <c r="S115" s="183"/>
      <c r="T115" s="183"/>
      <c r="U115" s="183"/>
      <c r="V115" s="183"/>
      <c r="W115" s="183"/>
      <c r="X115" s="183"/>
      <c r="Y115" s="184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 s="182"/>
      <c r="R116" s="183"/>
      <c r="S116" s="183"/>
      <c r="T116" s="183"/>
      <c r="U116" s="183"/>
      <c r="V116" s="183"/>
      <c r="W116" s="183"/>
      <c r="X116" s="183"/>
      <c r="Y116" s="184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174"/>
      <c r="Q117" s="179"/>
      <c r="R117" s="180"/>
      <c r="S117" s="180"/>
      <c r="T117" s="180"/>
      <c r="U117" s="180"/>
      <c r="V117" s="180"/>
      <c r="W117" s="180"/>
      <c r="X117" s="180"/>
      <c r="Y117" s="181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174"/>
      <c r="Q118" s="179"/>
      <c r="R118" s="180"/>
      <c r="S118" s="180"/>
      <c r="T118" s="180"/>
      <c r="U118" s="180"/>
      <c r="V118" s="180"/>
      <c r="W118" s="180"/>
      <c r="X118" s="180"/>
      <c r="Y118" s="181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174"/>
      <c r="Q119" s="179"/>
      <c r="R119" s="180"/>
      <c r="S119" s="180"/>
      <c r="T119" s="180"/>
      <c r="U119" s="180"/>
      <c r="V119" s="180"/>
      <c r="W119" s="180"/>
      <c r="X119" s="180"/>
      <c r="Y119" s="181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174"/>
      <c r="Q120" s="179"/>
      <c r="R120" s="180"/>
      <c r="S120" s="180"/>
      <c r="T120" s="180"/>
      <c r="U120" s="180"/>
      <c r="V120" s="180"/>
      <c r="W120" s="180"/>
      <c r="X120" s="180"/>
      <c r="Y120" s="181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174"/>
      <c r="Q121" s="179"/>
      <c r="R121" s="180"/>
      <c r="S121" s="180"/>
      <c r="T121" s="180"/>
      <c r="U121" s="180"/>
      <c r="V121" s="180"/>
      <c r="W121" s="180"/>
      <c r="X121" s="180"/>
      <c r="Y121" s="181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174"/>
      <c r="Q122" s="179"/>
      <c r="R122" s="180"/>
      <c r="S122" s="180"/>
      <c r="T122" s="180"/>
      <c r="U122" s="180"/>
      <c r="V122" s="180"/>
      <c r="W122" s="180"/>
      <c r="X122" s="180"/>
      <c r="Y122" s="181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174"/>
      <c r="Q123" s="179"/>
      <c r="R123" s="180"/>
      <c r="S123" s="180"/>
      <c r="T123" s="180"/>
      <c r="U123" s="180"/>
      <c r="V123" s="180"/>
      <c r="W123" s="180"/>
      <c r="X123" s="180"/>
      <c r="Y123" s="181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174"/>
      <c r="Q124" s="179"/>
      <c r="R124" s="180"/>
      <c r="S124" s="180"/>
      <c r="T124" s="180"/>
      <c r="U124" s="180"/>
      <c r="V124" s="180"/>
      <c r="W124" s="180"/>
      <c r="X124" s="180"/>
      <c r="Y124" s="181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174"/>
      <c r="Q125" s="179"/>
      <c r="R125" s="180"/>
      <c r="S125" s="180"/>
      <c r="T125" s="180"/>
      <c r="U125" s="180"/>
      <c r="V125" s="180"/>
      <c r="W125" s="180"/>
      <c r="X125" s="180"/>
      <c r="Y125" s="181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174"/>
      <c r="Q126" s="179"/>
      <c r="R126" s="180"/>
      <c r="S126" s="180"/>
      <c r="T126" s="180"/>
      <c r="U126" s="180"/>
      <c r="V126" s="180"/>
      <c r="W126" s="180"/>
      <c r="X126" s="180"/>
      <c r="Y126" s="181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174"/>
      <c r="Q127" s="179"/>
      <c r="R127" s="180"/>
      <c r="S127" s="180"/>
      <c r="T127" s="180"/>
      <c r="U127" s="180"/>
      <c r="V127" s="180"/>
      <c r="W127" s="180"/>
      <c r="X127" s="180"/>
      <c r="Y127" s="181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 s="182"/>
      <c r="R128" s="183"/>
      <c r="S128" s="183"/>
      <c r="T128" s="183"/>
      <c r="U128" s="183"/>
      <c r="V128" s="183"/>
      <c r="W128" s="183"/>
      <c r="X128" s="183"/>
      <c r="Y128" s="184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 s="182"/>
      <c r="R129" s="183"/>
      <c r="S129" s="183"/>
      <c r="T129" s="183"/>
      <c r="U129" s="183"/>
      <c r="V129" s="183"/>
      <c r="W129" s="183"/>
      <c r="X129" s="183"/>
      <c r="Y129" s="184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174"/>
      <c r="Q130" s="179"/>
      <c r="R130" s="180"/>
      <c r="S130" s="180"/>
      <c r="T130" s="180"/>
      <c r="U130" s="180"/>
      <c r="V130" s="180"/>
      <c r="W130" s="180"/>
      <c r="X130" s="180"/>
      <c r="Y130" s="181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174"/>
      <c r="Q131" s="179"/>
      <c r="R131" s="180"/>
      <c r="S131" s="180"/>
      <c r="T131" s="180"/>
      <c r="U131" s="180"/>
      <c r="V131" s="180"/>
      <c r="W131" s="180"/>
      <c r="X131" s="180"/>
      <c r="Y131" s="181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174"/>
      <c r="Q132" s="179"/>
      <c r="R132" s="180"/>
      <c r="S132" s="180"/>
      <c r="T132" s="180"/>
      <c r="U132" s="180"/>
      <c r="V132" s="180"/>
      <c r="W132" s="180"/>
      <c r="X132" s="180"/>
      <c r="Y132" s="181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174"/>
      <c r="Q133" s="179"/>
      <c r="R133" s="180"/>
      <c r="S133" s="180"/>
      <c r="T133" s="180"/>
      <c r="U133" s="180"/>
      <c r="V133" s="180"/>
      <c r="W133" s="180"/>
      <c r="X133" s="180"/>
      <c r="Y133" s="181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174"/>
      <c r="Q134" s="179"/>
      <c r="R134" s="180"/>
      <c r="S134" s="180"/>
      <c r="T134" s="180"/>
      <c r="U134" s="180"/>
      <c r="V134" s="180"/>
      <c r="W134" s="180"/>
      <c r="X134" s="180"/>
      <c r="Y134" s="181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 s="182"/>
      <c r="R135" s="183"/>
      <c r="S135" s="183"/>
      <c r="T135" s="183"/>
      <c r="U135" s="183"/>
      <c r="V135" s="183"/>
      <c r="W135" s="183"/>
      <c r="X135" s="183"/>
      <c r="Y135" s="184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 s="182"/>
      <c r="R136" s="183"/>
      <c r="S136" s="183"/>
      <c r="T136" s="183"/>
      <c r="U136" s="183"/>
      <c r="V136" s="183"/>
      <c r="W136" s="183"/>
      <c r="X136" s="183"/>
      <c r="Y136" s="184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174"/>
      <c r="Q137" s="179"/>
      <c r="R137" s="180"/>
      <c r="S137" s="180"/>
      <c r="T137" s="180"/>
      <c r="U137" s="180"/>
      <c r="V137" s="180"/>
      <c r="W137" s="180"/>
      <c r="X137" s="180"/>
      <c r="Y137" s="181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174"/>
      <c r="Q138" s="179"/>
      <c r="R138" s="180"/>
      <c r="S138" s="180"/>
      <c r="T138" s="180"/>
      <c r="U138" s="180"/>
      <c r="V138" s="180"/>
      <c r="W138" s="180"/>
      <c r="X138" s="180"/>
      <c r="Y138" s="181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174"/>
      <c r="Q139" s="179"/>
      <c r="R139" s="180"/>
      <c r="S139" s="180"/>
      <c r="T139" s="180"/>
      <c r="U139" s="180"/>
      <c r="V139" s="180"/>
      <c r="W139" s="180"/>
      <c r="X139" s="180"/>
      <c r="Y139" s="181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174"/>
      <c r="Q140" s="179"/>
      <c r="R140" s="180"/>
      <c r="S140" s="180"/>
      <c r="T140" s="180"/>
      <c r="U140" s="180"/>
      <c r="V140" s="180"/>
      <c r="W140" s="180"/>
      <c r="X140" s="180"/>
      <c r="Y140" s="181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174"/>
      <c r="Q141" s="179"/>
      <c r="R141" s="180"/>
      <c r="S141" s="180"/>
      <c r="T141" s="180"/>
      <c r="U141" s="180"/>
      <c r="V141" s="180"/>
      <c r="W141" s="180"/>
      <c r="X141" s="180"/>
      <c r="Y141" s="181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174"/>
      <c r="Q142" s="179"/>
      <c r="R142" s="180"/>
      <c r="S142" s="180"/>
      <c r="T142" s="180"/>
      <c r="U142" s="180"/>
      <c r="V142" s="180"/>
      <c r="W142" s="180"/>
      <c r="X142" s="180"/>
      <c r="Y142" s="181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174"/>
      <c r="Q143" s="179"/>
      <c r="R143" s="180"/>
      <c r="S143" s="180"/>
      <c r="T143" s="180"/>
      <c r="U143" s="180"/>
      <c r="V143" s="180"/>
      <c r="W143" s="180"/>
      <c r="X143" s="180"/>
      <c r="Y143" s="181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174"/>
      <c r="Q144" s="179"/>
      <c r="R144" s="180"/>
      <c r="S144" s="180"/>
      <c r="T144" s="180"/>
      <c r="U144" s="180"/>
      <c r="V144" s="180"/>
      <c r="W144" s="180"/>
      <c r="X144" s="180"/>
      <c r="Y144" s="181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174"/>
      <c r="Q145" s="179"/>
      <c r="R145" s="180"/>
      <c r="S145" s="180"/>
      <c r="T145" s="180"/>
      <c r="U145" s="180"/>
      <c r="V145" s="180"/>
      <c r="W145" s="180"/>
      <c r="X145" s="180"/>
      <c r="Y145" s="181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174"/>
      <c r="Q146" s="179"/>
      <c r="R146" s="180"/>
      <c r="S146" s="180"/>
      <c r="T146" s="180"/>
      <c r="U146" s="180"/>
      <c r="V146" s="180"/>
      <c r="W146" s="180"/>
      <c r="X146" s="180"/>
      <c r="Y146" s="181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174"/>
      <c r="Q147" s="179"/>
      <c r="R147" s="180"/>
      <c r="S147" s="180"/>
      <c r="T147" s="180"/>
      <c r="U147" s="180"/>
      <c r="V147" s="180"/>
      <c r="W147" s="180"/>
      <c r="X147" s="180"/>
      <c r="Y147" s="181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 s="182"/>
      <c r="R148" s="183"/>
      <c r="S148" s="183"/>
      <c r="T148" s="183"/>
      <c r="U148" s="183"/>
      <c r="V148" s="183"/>
      <c r="W148" s="183"/>
      <c r="X148" s="183"/>
      <c r="Y148" s="184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 s="182"/>
      <c r="R149" s="183"/>
      <c r="S149" s="183"/>
      <c r="T149" s="183"/>
      <c r="U149" s="183"/>
      <c r="V149" s="183"/>
      <c r="W149" s="183"/>
      <c r="X149" s="183"/>
      <c r="Y149" s="184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174"/>
      <c r="Q150" s="179"/>
      <c r="R150" s="180"/>
      <c r="S150" s="180"/>
      <c r="T150" s="180"/>
      <c r="U150" s="180"/>
      <c r="V150" s="180"/>
      <c r="W150" s="180"/>
      <c r="X150" s="180"/>
      <c r="Y150" s="181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174"/>
      <c r="Q151" s="179"/>
      <c r="R151" s="180"/>
      <c r="S151" s="180"/>
      <c r="T151" s="180"/>
      <c r="U151" s="180"/>
      <c r="V151" s="180"/>
      <c r="W151" s="180"/>
      <c r="X151" s="180"/>
      <c r="Y151" s="181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174"/>
      <c r="Q152" s="179"/>
      <c r="R152" s="180"/>
      <c r="S152" s="180"/>
      <c r="T152" s="180"/>
      <c r="U152" s="180"/>
      <c r="V152" s="180"/>
      <c r="W152" s="180"/>
      <c r="X152" s="180"/>
      <c r="Y152" s="181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174"/>
      <c r="Q153" s="179"/>
      <c r="R153" s="180"/>
      <c r="S153" s="180"/>
      <c r="T153" s="180"/>
      <c r="U153" s="180"/>
      <c r="V153" s="180"/>
      <c r="W153" s="180"/>
      <c r="X153" s="180"/>
      <c r="Y153" s="181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174"/>
      <c r="Q154" s="179"/>
      <c r="R154" s="180"/>
      <c r="S154" s="180"/>
      <c r="T154" s="180"/>
      <c r="U154" s="180"/>
      <c r="V154" s="180"/>
      <c r="W154" s="180"/>
      <c r="X154" s="180"/>
      <c r="Y154" s="181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174"/>
      <c r="Q155" s="179"/>
      <c r="R155" s="180"/>
      <c r="S155" s="180"/>
      <c r="T155" s="180"/>
      <c r="U155" s="180"/>
      <c r="V155" s="180"/>
      <c r="W155" s="180"/>
      <c r="X155" s="180"/>
      <c r="Y155" s="181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174"/>
      <c r="Q156" s="179"/>
      <c r="R156" s="180"/>
      <c r="S156" s="180"/>
      <c r="T156" s="180"/>
      <c r="U156" s="180"/>
      <c r="V156" s="180"/>
      <c r="W156" s="180"/>
      <c r="X156" s="180"/>
      <c r="Y156" s="181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174"/>
      <c r="Q157" s="179"/>
      <c r="R157" s="180"/>
      <c r="S157" s="180"/>
      <c r="T157" s="180"/>
      <c r="U157" s="180"/>
      <c r="V157" s="180"/>
      <c r="W157" s="180"/>
      <c r="X157" s="180"/>
      <c r="Y157" s="181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174"/>
      <c r="Q158" s="179"/>
      <c r="R158" s="180"/>
      <c r="S158" s="180"/>
      <c r="T158" s="180"/>
      <c r="U158" s="180"/>
      <c r="V158" s="180"/>
      <c r="W158" s="180"/>
      <c r="X158" s="180"/>
      <c r="Y158" s="181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174"/>
      <c r="Q159" s="179"/>
      <c r="R159" s="180"/>
      <c r="S159" s="180"/>
      <c r="T159" s="180"/>
      <c r="U159" s="180"/>
      <c r="V159" s="180"/>
      <c r="W159" s="180"/>
      <c r="X159" s="180"/>
      <c r="Y159" s="181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 s="182"/>
      <c r="R160" s="183"/>
      <c r="S160" s="183"/>
      <c r="T160" s="183"/>
      <c r="U160" s="183"/>
      <c r="V160" s="183"/>
      <c r="W160" s="183"/>
      <c r="X160" s="183"/>
      <c r="Y160" s="184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 s="182"/>
      <c r="R161" s="183"/>
      <c r="S161" s="183"/>
      <c r="T161" s="183"/>
      <c r="U161" s="183"/>
      <c r="V161" s="183"/>
      <c r="W161" s="183"/>
      <c r="X161" s="183"/>
      <c r="Y161" s="184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174"/>
      <c r="Q162" s="179"/>
      <c r="R162" s="180"/>
      <c r="S162" s="180"/>
      <c r="T162" s="180"/>
      <c r="U162" s="180"/>
      <c r="V162" s="180"/>
      <c r="W162" s="180"/>
      <c r="X162" s="180"/>
      <c r="Y162" s="181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174"/>
      <c r="Q163" s="179"/>
      <c r="R163" s="180"/>
      <c r="S163" s="180"/>
      <c r="T163" s="180"/>
      <c r="U163" s="180"/>
      <c r="V163" s="180"/>
      <c r="W163" s="180"/>
      <c r="X163" s="180"/>
      <c r="Y163" s="181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174"/>
      <c r="Q164" s="179"/>
      <c r="R164" s="180"/>
      <c r="S164" s="180"/>
      <c r="T164" s="180"/>
      <c r="U164" s="180"/>
      <c r="V164" s="180"/>
      <c r="W164" s="180"/>
      <c r="X164" s="180"/>
      <c r="Y164" s="181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174"/>
      <c r="Q165" s="179"/>
      <c r="R165" s="180"/>
      <c r="S165" s="180"/>
      <c r="T165" s="180"/>
      <c r="U165" s="180"/>
      <c r="V165" s="180"/>
      <c r="W165" s="180"/>
      <c r="X165" s="180"/>
      <c r="Y165" s="181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174"/>
      <c r="Q166" s="179"/>
      <c r="R166" s="180"/>
      <c r="S166" s="180"/>
      <c r="T166" s="180"/>
      <c r="U166" s="180"/>
      <c r="V166" s="180"/>
      <c r="W166" s="180"/>
      <c r="X166" s="180"/>
      <c r="Y166" s="181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174"/>
      <c r="Q167" s="179"/>
      <c r="R167" s="180"/>
      <c r="S167" s="180"/>
      <c r="T167" s="180"/>
      <c r="U167" s="180"/>
      <c r="V167" s="180"/>
      <c r="W167" s="180"/>
      <c r="X167" s="180"/>
      <c r="Y167" s="181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174"/>
      <c r="Q168" s="179"/>
      <c r="R168" s="180"/>
      <c r="S168" s="180"/>
      <c r="T168" s="180"/>
      <c r="U168" s="180"/>
      <c r="V168" s="180"/>
      <c r="W168" s="180"/>
      <c r="X168" s="180"/>
      <c r="Y168" s="181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 s="182"/>
      <c r="R169" s="183"/>
      <c r="S169" s="183"/>
      <c r="T169" s="183"/>
      <c r="U169" s="183"/>
      <c r="V169" s="183"/>
      <c r="W169" s="183"/>
      <c r="X169" s="183"/>
      <c r="Y169" s="184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 s="182"/>
      <c r="R170" s="183"/>
      <c r="S170" s="183"/>
      <c r="T170" s="183"/>
      <c r="U170" s="183"/>
      <c r="V170" s="183"/>
      <c r="W170" s="183"/>
      <c r="X170" s="183"/>
      <c r="Y170" s="184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174"/>
      <c r="Q171" s="179"/>
      <c r="R171" s="180"/>
      <c r="S171" s="180"/>
      <c r="T171" s="180"/>
      <c r="U171" s="180"/>
      <c r="V171" s="180"/>
      <c r="W171" s="180"/>
      <c r="X171" s="180"/>
      <c r="Y171" s="181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174"/>
      <c r="Q172" s="179"/>
      <c r="R172" s="180"/>
      <c r="S172" s="180"/>
      <c r="T172" s="180"/>
      <c r="U172" s="180"/>
      <c r="V172" s="180"/>
      <c r="W172" s="180"/>
      <c r="X172" s="180"/>
      <c r="Y172" s="181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174"/>
      <c r="Q173" s="179"/>
      <c r="R173" s="180"/>
      <c r="S173" s="180"/>
      <c r="T173" s="180"/>
      <c r="U173" s="180"/>
      <c r="V173" s="180"/>
      <c r="W173" s="180"/>
      <c r="X173" s="180"/>
      <c r="Y173" s="181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174"/>
      <c r="Q174" s="179"/>
      <c r="R174" s="180"/>
      <c r="S174" s="180"/>
      <c r="T174" s="180"/>
      <c r="U174" s="180"/>
      <c r="V174" s="180"/>
      <c r="W174" s="180"/>
      <c r="X174" s="180"/>
      <c r="Y174" s="181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174"/>
      <c r="Q175" s="179"/>
      <c r="R175" s="180"/>
      <c r="S175" s="180"/>
      <c r="T175" s="180"/>
      <c r="U175" s="180"/>
      <c r="V175" s="180"/>
      <c r="W175" s="180"/>
      <c r="X175" s="180"/>
      <c r="Y175" s="181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174"/>
      <c r="Q176" s="179"/>
      <c r="R176" s="180"/>
      <c r="S176" s="180"/>
      <c r="T176" s="180"/>
      <c r="U176" s="180"/>
      <c r="V176" s="180"/>
      <c r="W176" s="180"/>
      <c r="X176" s="180"/>
      <c r="Y176" s="181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174"/>
      <c r="Q177" s="179"/>
      <c r="R177" s="180"/>
      <c r="S177" s="180"/>
      <c r="T177" s="180"/>
      <c r="U177" s="180"/>
      <c r="V177" s="180"/>
      <c r="W177" s="180"/>
      <c r="X177" s="180"/>
      <c r="Y177" s="181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 s="182"/>
      <c r="R178" s="183"/>
      <c r="S178" s="183"/>
      <c r="T178" s="183"/>
      <c r="U178" s="183"/>
      <c r="V178" s="183"/>
      <c r="W178" s="183"/>
      <c r="X178" s="183"/>
      <c r="Y178" s="184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 s="182"/>
      <c r="R179" s="183"/>
      <c r="S179" s="183"/>
      <c r="T179" s="183"/>
      <c r="U179" s="183"/>
      <c r="V179" s="183"/>
      <c r="W179" s="183"/>
      <c r="X179" s="183"/>
      <c r="Y179" s="184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174"/>
      <c r="Q180" s="179"/>
      <c r="R180" s="180"/>
      <c r="S180" s="180"/>
      <c r="T180" s="180"/>
      <c r="U180" s="180"/>
      <c r="V180" s="180"/>
      <c r="W180" s="180"/>
      <c r="X180" s="180"/>
      <c r="Y180" s="181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174"/>
      <c r="Q181" s="179"/>
      <c r="R181" s="180"/>
      <c r="S181" s="180"/>
      <c r="T181" s="180"/>
      <c r="U181" s="180"/>
      <c r="V181" s="180"/>
      <c r="W181" s="180"/>
      <c r="X181" s="180"/>
      <c r="Y181" s="181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174"/>
      <c r="Q182" s="179"/>
      <c r="R182" s="180"/>
      <c r="S182" s="180"/>
      <c r="T182" s="180"/>
      <c r="U182" s="180"/>
      <c r="V182" s="180"/>
      <c r="W182" s="180"/>
      <c r="X182" s="180"/>
      <c r="Y182" s="181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174"/>
      <c r="Q183" s="179"/>
      <c r="R183" s="180"/>
      <c r="S183" s="180"/>
      <c r="T183" s="180"/>
      <c r="U183" s="180"/>
      <c r="V183" s="180"/>
      <c r="W183" s="180"/>
      <c r="X183" s="180"/>
      <c r="Y183" s="181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174"/>
      <c r="Q184" s="179"/>
      <c r="R184" s="180"/>
      <c r="S184" s="180"/>
      <c r="T184" s="180"/>
      <c r="U184" s="180"/>
      <c r="V184" s="180"/>
      <c r="W184" s="180"/>
      <c r="X184" s="180"/>
      <c r="Y184" s="181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174"/>
      <c r="Q185" s="179"/>
      <c r="R185" s="180"/>
      <c r="S185" s="180"/>
      <c r="T185" s="180"/>
      <c r="U185" s="180"/>
      <c r="V185" s="180"/>
      <c r="W185" s="180"/>
      <c r="X185" s="180"/>
      <c r="Y185" s="181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174"/>
      <c r="Q186" s="179"/>
      <c r="R186" s="180"/>
      <c r="S186" s="180"/>
      <c r="T186" s="180"/>
      <c r="U186" s="180"/>
      <c r="V186" s="180"/>
      <c r="W186" s="180"/>
      <c r="X186" s="180"/>
      <c r="Y186" s="181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 s="182"/>
      <c r="R187" s="183"/>
      <c r="S187" s="183"/>
      <c r="T187" s="183"/>
      <c r="U187" s="183"/>
      <c r="V187" s="183"/>
      <c r="W187" s="183"/>
      <c r="X187" s="183"/>
      <c r="Y187" s="184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 s="182"/>
      <c r="R188" s="183"/>
      <c r="S188" s="183"/>
      <c r="T188" s="183"/>
      <c r="U188" s="183"/>
      <c r="V188" s="183"/>
      <c r="W188" s="183"/>
      <c r="X188" s="183"/>
      <c r="Y188" s="184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174"/>
      <c r="Q189" s="179"/>
      <c r="R189" s="180"/>
      <c r="S189" s="180"/>
      <c r="T189" s="180"/>
      <c r="U189" s="180"/>
      <c r="V189" s="180"/>
      <c r="W189" s="180"/>
      <c r="X189" s="180"/>
      <c r="Y189" s="181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174"/>
      <c r="Q190" s="179"/>
      <c r="R190" s="180"/>
      <c r="S190" s="180"/>
      <c r="T190" s="180"/>
      <c r="U190" s="180"/>
      <c r="V190" s="180"/>
      <c r="W190" s="180"/>
      <c r="X190" s="180"/>
      <c r="Y190" s="181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174"/>
      <c r="Q191" s="179"/>
      <c r="R191" s="180"/>
      <c r="S191" s="180"/>
      <c r="T191" s="180"/>
      <c r="U191" s="180"/>
      <c r="V191" s="180"/>
      <c r="W191" s="180"/>
      <c r="X191" s="180"/>
      <c r="Y191" s="181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174"/>
      <c r="Q192" s="179"/>
      <c r="R192" s="180"/>
      <c r="S192" s="180"/>
      <c r="T192" s="180"/>
      <c r="U192" s="180"/>
      <c r="V192" s="180"/>
      <c r="W192" s="180"/>
      <c r="X192" s="180"/>
      <c r="Y192" s="181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174"/>
      <c r="Q193" s="179"/>
      <c r="R193" s="180"/>
      <c r="S193" s="180"/>
      <c r="T193" s="180"/>
      <c r="U193" s="180"/>
      <c r="V193" s="180"/>
      <c r="W193" s="180"/>
      <c r="X193" s="180"/>
      <c r="Y193" s="181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174"/>
      <c r="Q194" s="179"/>
      <c r="R194" s="180"/>
      <c r="S194" s="180"/>
      <c r="T194" s="180"/>
      <c r="U194" s="180"/>
      <c r="V194" s="180"/>
      <c r="W194" s="180"/>
      <c r="X194" s="180"/>
      <c r="Y194" s="181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174"/>
      <c r="Q195" s="179"/>
      <c r="R195" s="180"/>
      <c r="S195" s="180"/>
      <c r="T195" s="180"/>
      <c r="U195" s="180"/>
      <c r="V195" s="180"/>
      <c r="W195" s="180"/>
      <c r="X195" s="180"/>
      <c r="Y195" s="181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174"/>
      <c r="Q196" s="179"/>
      <c r="R196" s="180"/>
      <c r="S196" s="180"/>
      <c r="T196" s="180"/>
      <c r="U196" s="180"/>
      <c r="V196" s="180"/>
      <c r="W196" s="180"/>
      <c r="X196" s="180"/>
      <c r="Y196" s="181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 s="182"/>
      <c r="R197" s="183"/>
      <c r="S197" s="183"/>
      <c r="T197" s="183"/>
      <c r="U197" s="183"/>
      <c r="V197" s="183"/>
      <c r="W197" s="183"/>
      <c r="X197" s="183"/>
      <c r="Y197" s="184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 s="182"/>
      <c r="R198" s="183"/>
      <c r="S198" s="183"/>
      <c r="T198" s="183"/>
      <c r="U198" s="183"/>
      <c r="V198" s="183"/>
      <c r="W198" s="183"/>
      <c r="X198" s="183"/>
      <c r="Y198" s="184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174"/>
      <c r="Q199" s="179"/>
      <c r="R199" s="180"/>
      <c r="S199" s="180"/>
      <c r="T199" s="180"/>
      <c r="U199" s="180"/>
      <c r="V199" s="180"/>
      <c r="W199" s="180"/>
      <c r="X199" s="180"/>
      <c r="Y199" s="181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174"/>
      <c r="Q200" s="179"/>
      <c r="R200" s="180"/>
      <c r="S200" s="180"/>
      <c r="T200" s="180"/>
      <c r="U200" s="180"/>
      <c r="V200" s="180"/>
      <c r="W200" s="180"/>
      <c r="X200" s="180"/>
      <c r="Y200" s="181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174"/>
      <c r="Q201" s="179"/>
      <c r="R201" s="180"/>
      <c r="S201" s="180"/>
      <c r="T201" s="180"/>
      <c r="U201" s="180"/>
      <c r="V201" s="180"/>
      <c r="W201" s="180"/>
      <c r="X201" s="180"/>
      <c r="Y201" s="181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174"/>
      <c r="Q202" s="179"/>
      <c r="R202" s="180"/>
      <c r="S202" s="180"/>
      <c r="T202" s="180"/>
      <c r="U202" s="180"/>
      <c r="V202" s="180"/>
      <c r="W202" s="180"/>
      <c r="X202" s="180"/>
      <c r="Y202" s="181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174"/>
      <c r="Q203" s="179"/>
      <c r="R203" s="180"/>
      <c r="S203" s="180"/>
      <c r="T203" s="180"/>
      <c r="U203" s="180"/>
      <c r="V203" s="180"/>
      <c r="W203" s="180"/>
      <c r="X203" s="180"/>
      <c r="Y203" s="181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174"/>
      <c r="Q204" s="179"/>
      <c r="R204" s="180"/>
      <c r="S204" s="180"/>
      <c r="T204" s="180"/>
      <c r="U204" s="180"/>
      <c r="V204" s="180"/>
      <c r="W204" s="180"/>
      <c r="X204" s="180"/>
      <c r="Y204" s="181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174"/>
      <c r="Q205" s="179"/>
      <c r="R205" s="180"/>
      <c r="S205" s="180"/>
      <c r="T205" s="180"/>
      <c r="U205" s="180"/>
      <c r="V205" s="180"/>
      <c r="W205" s="180"/>
      <c r="X205" s="180"/>
      <c r="Y205" s="181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 s="182"/>
      <c r="R206" s="183"/>
      <c r="S206" s="183"/>
      <c r="T206" s="183"/>
      <c r="U206" s="183"/>
      <c r="V206" s="183"/>
      <c r="W206" s="183"/>
      <c r="X206" s="183"/>
      <c r="Y206" s="184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 s="182"/>
      <c r="R207" s="183"/>
      <c r="S207" s="183"/>
      <c r="T207" s="183"/>
      <c r="U207" s="183"/>
      <c r="V207" s="183"/>
      <c r="W207" s="183"/>
      <c r="X207" s="183"/>
      <c r="Y207" s="184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174"/>
      <c r="Q208" s="179"/>
      <c r="R208" s="180"/>
      <c r="S208" s="180"/>
      <c r="T208" s="180"/>
      <c r="U208" s="180"/>
      <c r="V208" s="180"/>
      <c r="W208" s="180"/>
      <c r="X208" s="180"/>
      <c r="Y208" s="181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174"/>
      <c r="Q209" s="179"/>
      <c r="R209" s="180"/>
      <c r="S209" s="180"/>
      <c r="T209" s="180"/>
      <c r="U209" s="180"/>
      <c r="V209" s="180"/>
      <c r="W209" s="180"/>
      <c r="X209" s="180"/>
      <c r="Y209" s="181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174"/>
      <c r="Q210" s="179"/>
      <c r="R210" s="180"/>
      <c r="S210" s="180"/>
      <c r="T210" s="180"/>
      <c r="U210" s="180"/>
      <c r="V210" s="180"/>
      <c r="W210" s="180"/>
      <c r="X210" s="180"/>
      <c r="Y210" s="181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174"/>
      <c r="Q211" s="179"/>
      <c r="R211" s="180"/>
      <c r="S211" s="180"/>
      <c r="T211" s="180"/>
      <c r="U211" s="180"/>
      <c r="V211" s="180"/>
      <c r="W211" s="180"/>
      <c r="X211" s="180"/>
      <c r="Y211" s="181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174"/>
      <c r="Q212" s="179"/>
      <c r="R212" s="180"/>
      <c r="S212" s="180"/>
      <c r="T212" s="180"/>
      <c r="U212" s="180"/>
      <c r="V212" s="180"/>
      <c r="W212" s="180"/>
      <c r="X212" s="180"/>
      <c r="Y212" s="181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174"/>
      <c r="Q213" s="179"/>
      <c r="R213" s="180"/>
      <c r="S213" s="180"/>
      <c r="T213" s="180"/>
      <c r="U213" s="180"/>
      <c r="V213" s="180"/>
      <c r="W213" s="180"/>
      <c r="X213" s="180"/>
      <c r="Y213" s="181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174"/>
      <c r="Q214" s="179"/>
      <c r="R214" s="180"/>
      <c r="S214" s="180"/>
      <c r="T214" s="180"/>
      <c r="U214" s="180"/>
      <c r="V214" s="180"/>
      <c r="W214" s="180"/>
      <c r="X214" s="180"/>
      <c r="Y214" s="181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174"/>
      <c r="Q215" s="179"/>
      <c r="R215" s="180"/>
      <c r="S215" s="180"/>
      <c r="T215" s="180"/>
      <c r="U215" s="180"/>
      <c r="V215" s="180"/>
      <c r="W215" s="180"/>
      <c r="X215" s="180"/>
      <c r="Y215" s="181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174"/>
      <c r="Q216" s="179"/>
      <c r="R216" s="180"/>
      <c r="S216" s="180"/>
      <c r="T216" s="180"/>
      <c r="U216" s="180"/>
      <c r="V216" s="180"/>
      <c r="W216" s="180"/>
      <c r="X216" s="180"/>
      <c r="Y216" s="181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174"/>
      <c r="Q217" s="179"/>
      <c r="R217" s="180"/>
      <c r="S217" s="180"/>
      <c r="T217" s="180"/>
      <c r="U217" s="180"/>
      <c r="V217" s="180"/>
      <c r="W217" s="180"/>
      <c r="X217" s="180"/>
      <c r="Y217" s="181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174"/>
      <c r="Q218" s="179"/>
      <c r="R218" s="180"/>
      <c r="S218" s="180"/>
      <c r="T218" s="180"/>
      <c r="U218" s="180"/>
      <c r="V218" s="180"/>
      <c r="W218" s="180"/>
      <c r="X218" s="180"/>
      <c r="Y218" s="181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174"/>
      <c r="Q219" s="179"/>
      <c r="R219" s="180"/>
      <c r="S219" s="180"/>
      <c r="T219" s="180"/>
      <c r="U219" s="180"/>
      <c r="V219" s="180"/>
      <c r="W219" s="180"/>
      <c r="X219" s="180"/>
      <c r="Y219" s="181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174"/>
      <c r="Q220" s="179"/>
      <c r="R220" s="180"/>
      <c r="S220" s="180"/>
      <c r="T220" s="180"/>
      <c r="U220" s="180"/>
      <c r="V220" s="180"/>
      <c r="W220" s="180"/>
      <c r="X220" s="180"/>
      <c r="Y220" s="181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174"/>
      <c r="Q221" s="179"/>
      <c r="R221" s="180"/>
      <c r="S221" s="180"/>
      <c r="T221" s="180"/>
      <c r="U221" s="180"/>
      <c r="V221" s="180"/>
      <c r="W221" s="180"/>
      <c r="X221" s="180"/>
      <c r="Y221" s="181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174"/>
      <c r="Q222" s="179"/>
      <c r="R222" s="180"/>
      <c r="S222" s="180"/>
      <c r="T222" s="180"/>
      <c r="U222" s="180"/>
      <c r="V222" s="180"/>
      <c r="W222" s="180"/>
      <c r="X222" s="180"/>
      <c r="Y222" s="181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174"/>
      <c r="Q223" s="179"/>
      <c r="R223" s="180"/>
      <c r="S223" s="180"/>
      <c r="T223" s="180"/>
      <c r="U223" s="180"/>
      <c r="V223" s="180"/>
      <c r="W223" s="180"/>
      <c r="X223" s="180"/>
      <c r="Y223" s="181"/>
      <c r="AA223" s="42">
        <f t="shared" si="7"/>
        <v>0</v>
      </c>
      <c r="AC223" s="28"/>
    </row>
    <row r="224" spans="2:29" x14ac:dyDescent="0.25">
      <c r="B224"/>
      <c r="J224" s="121"/>
      <c r="Q224" s="182"/>
      <c r="R224" s="183"/>
      <c r="S224" s="183"/>
      <c r="T224" s="183"/>
      <c r="U224" s="183"/>
      <c r="V224" s="183"/>
      <c r="W224" s="183"/>
      <c r="X224" s="183"/>
      <c r="Y224" s="184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175">
        <f t="shared" si="8"/>
        <v>0</v>
      </c>
      <c r="Q225" s="185">
        <f t="shared" si="8"/>
        <v>0</v>
      </c>
      <c r="R225" s="186">
        <f t="shared" si="8"/>
        <v>0</v>
      </c>
      <c r="S225" s="186">
        <f t="shared" si="8"/>
        <v>0</v>
      </c>
      <c r="T225" s="186">
        <f t="shared" si="8"/>
        <v>0</v>
      </c>
      <c r="U225" s="186">
        <f t="shared" si="8"/>
        <v>0</v>
      </c>
      <c r="V225" s="186">
        <f t="shared" si="8"/>
        <v>0</v>
      </c>
      <c r="W225" s="186">
        <f t="shared" si="8"/>
        <v>0</v>
      </c>
      <c r="X225" s="186">
        <f t="shared" si="8"/>
        <v>0</v>
      </c>
      <c r="Y225" s="187">
        <f t="shared" si="8"/>
        <v>0</v>
      </c>
      <c r="Z225"/>
      <c r="AA225" s="97">
        <f>SUM(N225:Y225)</f>
        <v>0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 s="182"/>
      <c r="R226" s="183"/>
      <c r="S226" s="183"/>
      <c r="T226" s="183"/>
      <c r="U226" s="183"/>
      <c r="V226" s="183"/>
      <c r="W226" s="183"/>
      <c r="X226" s="183"/>
      <c r="Y226" s="184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175">
        <f>SUM((P225/12)*10)</f>
        <v>0</v>
      </c>
      <c r="Q227" s="188">
        <f>SUM((Q225/12)*9)</f>
        <v>0</v>
      </c>
      <c r="R227" s="189">
        <f>SUM((R225/12)*8)</f>
        <v>0</v>
      </c>
      <c r="S227" s="189">
        <f>SUM((S225/12)*7)</f>
        <v>0</v>
      </c>
      <c r="T227" s="189">
        <f>SUM((T225/12)*6)</f>
        <v>0</v>
      </c>
      <c r="U227" s="189">
        <f>SUM((U225/12)*5)</f>
        <v>0</v>
      </c>
      <c r="V227" s="189">
        <f>SUM((V225/12)*4)</f>
        <v>0</v>
      </c>
      <c r="W227" s="189">
        <f>SUM((W225/12)*3)</f>
        <v>0</v>
      </c>
      <c r="X227" s="189">
        <f>SUM((X225/12)*2)</f>
        <v>0</v>
      </c>
      <c r="Y227" s="190">
        <f>SUM((Y225/12))</f>
        <v>0</v>
      </c>
      <c r="AA227" s="97">
        <f>SUM(N227:Y227)</f>
        <v>0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S228"/>
  <sheetViews>
    <sheetView showGridLines="0" zoomScale="85" zoomScaleNormal="85" workbookViewId="0">
      <pane xSplit="2" ySplit="6" topLeftCell="L76" activePane="bottomRight" state="frozen"/>
      <selection activeCell="N226" sqref="N226"/>
      <selection pane="topRight" activeCell="N226" sqref="N226"/>
      <selection pane="bottomLeft" activeCell="N226" sqref="N226"/>
      <selection pane="bottomRight" activeCell="Y83" sqref="Y83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Data!A18</f>
        <v>Pickering Medical Practice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>
        <v>1236.8</v>
      </c>
      <c r="U39" s="26"/>
      <c r="V39" s="26"/>
      <c r="W39" s="26"/>
      <c r="X39" s="26"/>
      <c r="Y39" s="27"/>
      <c r="AA39" s="95">
        <f t="shared" si="1"/>
        <v>1236.8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8</v>
      </c>
      <c r="E75" s="25"/>
      <c r="F75" s="24">
        <v>8</v>
      </c>
      <c r="G75" s="25"/>
      <c r="H75" s="25">
        <v>42712</v>
      </c>
      <c r="I75" s="24">
        <v>8</v>
      </c>
      <c r="J75" s="24">
        <v>4</v>
      </c>
      <c r="K75" s="40">
        <f t="shared" si="2"/>
        <v>1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>
        <v>877.5</v>
      </c>
      <c r="W75" s="26"/>
      <c r="X75" s="26"/>
      <c r="Y75" s="27"/>
      <c r="AA75" s="42">
        <f t="shared" si="3"/>
        <v>877.5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93</v>
      </c>
      <c r="E76" s="25"/>
      <c r="F76" s="24">
        <v>93</v>
      </c>
      <c r="G76" s="25"/>
      <c r="H76" s="25"/>
      <c r="I76" s="24"/>
      <c r="J76" s="24">
        <v>9</v>
      </c>
      <c r="K76" s="40">
        <f t="shared" si="2"/>
        <v>0</v>
      </c>
      <c r="L76" s="35"/>
      <c r="M76" s="36"/>
      <c r="N76" s="26"/>
      <c r="O76" s="26"/>
      <c r="P76" s="26"/>
      <c r="Q76" s="26"/>
      <c r="R76" s="26"/>
      <c r="S76" s="26">
        <v>419.75</v>
      </c>
      <c r="T76" s="26">
        <v>839.5</v>
      </c>
      <c r="U76" s="26">
        <v>419.75</v>
      </c>
      <c r="V76" s="26"/>
      <c r="W76" s="26"/>
      <c r="X76" s="26"/>
      <c r="Y76" s="27"/>
      <c r="AA76" s="42">
        <f t="shared" si="3"/>
        <v>1679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67</v>
      </c>
      <c r="E83" s="25"/>
      <c r="F83" s="24">
        <v>67</v>
      </c>
      <c r="G83" s="25"/>
      <c r="H83" s="25"/>
      <c r="I83" s="24">
        <v>25</v>
      </c>
      <c r="J83" s="24">
        <v>18</v>
      </c>
      <c r="K83" s="40">
        <f t="shared" si="2"/>
        <v>0.37313432835820898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>
        <v>410.8</v>
      </c>
      <c r="X83" s="26">
        <v>4573.1400000000003</v>
      </c>
      <c r="Y83" s="27">
        <v>1849.64</v>
      </c>
      <c r="AA83" s="42">
        <f t="shared" si="3"/>
        <v>6833.5800000000008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>
        <v>78.84</v>
      </c>
      <c r="V119" s="26"/>
      <c r="W119" s="26"/>
      <c r="X119" s="26"/>
      <c r="Y119" s="27"/>
      <c r="AA119" s="42">
        <f t="shared" si="3"/>
        <v>78.84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>
        <v>2</v>
      </c>
      <c r="E217" s="25"/>
      <c r="F217" s="24">
        <v>1</v>
      </c>
      <c r="G217" s="25"/>
      <c r="H217" s="25"/>
      <c r="I217" s="24">
        <v>1</v>
      </c>
      <c r="J217" s="24"/>
      <c r="K217" s="40">
        <f t="shared" si="6"/>
        <v>0.5</v>
      </c>
      <c r="L217" s="35"/>
      <c r="M217" s="36"/>
      <c r="N217" s="26">
        <v>2379</v>
      </c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2379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>
        <v>3</v>
      </c>
      <c r="J218" s="24">
        <v>1</v>
      </c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>
        <v>1499.68</v>
      </c>
      <c r="V218" s="26">
        <v>240.84</v>
      </c>
      <c r="W218" s="26"/>
      <c r="X218" s="26"/>
      <c r="Y218" s="27"/>
      <c r="AA218" s="42">
        <f t="shared" si="7"/>
        <v>1740.52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2379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419.75</v>
      </c>
      <c r="T225" s="41">
        <f t="shared" si="8"/>
        <v>2076.3000000000002</v>
      </c>
      <c r="U225" s="41">
        <f t="shared" si="8"/>
        <v>1998.27</v>
      </c>
      <c r="V225" s="41">
        <f t="shared" si="8"/>
        <v>1118.3399999999999</v>
      </c>
      <c r="W225" s="41">
        <f t="shared" si="8"/>
        <v>410.8</v>
      </c>
      <c r="X225" s="41">
        <f t="shared" si="8"/>
        <v>4573.1400000000003</v>
      </c>
      <c r="Y225" s="41">
        <f t="shared" si="8"/>
        <v>1849.64</v>
      </c>
      <c r="Z225"/>
      <c r="AA225" s="97">
        <f>SUM(N225:Y225)</f>
        <v>14825.239999999998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2379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244.85416666666666</v>
      </c>
      <c r="T227" s="41">
        <f>SUM((T225/12)*6)</f>
        <v>1038.1500000000001</v>
      </c>
      <c r="U227" s="41">
        <f>SUM((U225/12)*5)</f>
        <v>832.61250000000007</v>
      </c>
      <c r="V227" s="41">
        <f>SUM((V225/12)*4)</f>
        <v>372.78</v>
      </c>
      <c r="W227" s="41">
        <f>SUM((W225/12)*3)</f>
        <v>102.7</v>
      </c>
      <c r="X227" s="41">
        <f>SUM((X225/12)*2)</f>
        <v>762.19</v>
      </c>
      <c r="Y227" s="41">
        <f>SUM((Y225/12))</f>
        <v>154.13666666666668</v>
      </c>
      <c r="AA227" s="97">
        <f>SUM(N227:Y227)</f>
        <v>5886.4233333333332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S228"/>
  <sheetViews>
    <sheetView showGridLines="0" zoomScale="85" zoomScaleNormal="85" workbookViewId="0">
      <pane xSplit="2" ySplit="6" topLeftCell="M111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1.8554687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Data!A19</f>
        <v>Pocklington Group Practice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">
        <v>232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T75" s="26">
        <v>1237.5</v>
      </c>
      <c r="U75" s="26"/>
      <c r="V75" s="26"/>
      <c r="W75" s="26"/>
      <c r="X75" s="26"/>
      <c r="Y75" s="27"/>
      <c r="AA75" s="42">
        <f t="shared" si="3"/>
        <v>1237.5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26"/>
      <c r="Q76" s="26"/>
      <c r="R76" s="26"/>
      <c r="S76" s="26"/>
      <c r="T76" s="202">
        <v>8611.2000000000007</v>
      </c>
      <c r="U76" s="26"/>
      <c r="V76" s="26"/>
      <c r="W76" s="26"/>
      <c r="X76" s="26"/>
      <c r="Y76" s="27"/>
      <c r="AA76" s="42">
        <f t="shared" si="3"/>
        <v>8611.2000000000007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>
        <v>42776</v>
      </c>
      <c r="I83" s="24">
        <v>46</v>
      </c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>
        <v>10424.049999999999</v>
      </c>
      <c r="Y83" s="27"/>
      <c r="AA83" s="42">
        <f t="shared" si="3"/>
        <v>10424.049999999999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>
        <v>56</v>
      </c>
      <c r="E122" s="25">
        <v>42766</v>
      </c>
      <c r="F122" s="24">
        <v>0</v>
      </c>
      <c r="G122" s="25"/>
      <c r="H122" s="25"/>
      <c r="I122" s="24">
        <v>0</v>
      </c>
      <c r="J122" s="24" t="s">
        <v>238</v>
      </c>
      <c r="K122" s="40">
        <f t="shared" si="2"/>
        <v>0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>
        <v>0</v>
      </c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>
        <v>30</v>
      </c>
      <c r="E137" s="25">
        <v>42625</v>
      </c>
      <c r="F137" s="24">
        <v>20</v>
      </c>
      <c r="G137" s="25">
        <v>42625</v>
      </c>
      <c r="H137" s="25">
        <v>42625</v>
      </c>
      <c r="I137" s="24">
        <v>20</v>
      </c>
      <c r="J137" s="24"/>
      <c r="K137" s="40">
        <f t="shared" si="2"/>
        <v>0.66666666666666663</v>
      </c>
      <c r="L137" s="35"/>
      <c r="M137" s="36"/>
      <c r="N137" s="26"/>
      <c r="O137" s="26"/>
      <c r="P137" s="26"/>
      <c r="Q137" s="26"/>
      <c r="R137" s="26"/>
      <c r="S137" s="26">
        <v>1106</v>
      </c>
      <c r="T137" s="26"/>
      <c r="U137" s="26"/>
      <c r="V137" s="26"/>
      <c r="W137" s="26"/>
      <c r="X137" s="26"/>
      <c r="Y137" s="26"/>
      <c r="AA137" s="42">
        <f t="shared" si="3"/>
        <v>1106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1106</v>
      </c>
      <c r="T225" s="41">
        <f t="shared" si="8"/>
        <v>9848.7000000000007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10424.049999999999</v>
      </c>
      <c r="Y225" s="41">
        <f t="shared" si="8"/>
        <v>0</v>
      </c>
      <c r="Z225"/>
      <c r="AA225" s="97">
        <f>SUM(N225:Y225)</f>
        <v>21378.75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645.16666666666674</v>
      </c>
      <c r="T227" s="41">
        <f>SUM((T225/12)*6)</f>
        <v>4924.3500000000004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1737.3416666666665</v>
      </c>
      <c r="Y227" s="41">
        <f>SUM((Y225/12))</f>
        <v>0</v>
      </c>
      <c r="AA227" s="97">
        <f>SUM(N227:Y227)</f>
        <v>7306.8583333333336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S228"/>
  <sheetViews>
    <sheetView showGridLines="0" zoomScale="85" zoomScaleNormal="85" workbookViewId="0">
      <pane xSplit="2" ySplit="6" topLeftCell="J115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2.140625" style="14" bestFit="1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Data!A20</f>
        <v>Posterngate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>
        <v>3</v>
      </c>
      <c r="E39" s="84"/>
      <c r="F39" s="83">
        <v>2</v>
      </c>
      <c r="G39" s="84"/>
      <c r="H39" s="84"/>
      <c r="I39" s="83">
        <v>2</v>
      </c>
      <c r="J39" s="83"/>
      <c r="K39" s="40">
        <f t="shared" si="0"/>
        <v>0.66666666666666663</v>
      </c>
      <c r="L39" s="35"/>
      <c r="M39" s="36"/>
      <c r="N39" s="26"/>
      <c r="O39" s="26"/>
      <c r="P39" s="26"/>
      <c r="Q39" s="26"/>
      <c r="R39" s="26"/>
      <c r="S39" s="26">
        <v>333.03</v>
      </c>
      <c r="T39" s="26"/>
      <c r="U39" s="26"/>
      <c r="V39" s="26"/>
      <c r="W39" s="26"/>
      <c r="X39" s="26"/>
      <c r="Y39" s="27"/>
      <c r="AA39" s="95">
        <f t="shared" si="1"/>
        <v>333.03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138"/>
      <c r="X45" s="140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101</v>
      </c>
      <c r="E76" s="25">
        <v>42622</v>
      </c>
      <c r="F76" s="24">
        <v>4</v>
      </c>
      <c r="G76" s="25">
        <v>42622</v>
      </c>
      <c r="H76" s="25">
        <v>42622</v>
      </c>
      <c r="I76" s="24">
        <v>4</v>
      </c>
      <c r="J76" s="24">
        <v>12</v>
      </c>
      <c r="K76" s="40">
        <f t="shared" si="2"/>
        <v>3.9603960396039604E-2</v>
      </c>
      <c r="L76" s="35"/>
      <c r="M76" s="36"/>
      <c r="N76" s="26"/>
      <c r="O76" s="26"/>
      <c r="P76" s="26"/>
      <c r="Q76" s="26"/>
      <c r="R76" s="26">
        <v>2093</v>
      </c>
      <c r="S76" s="26">
        <v>2098.75</v>
      </c>
      <c r="T76" s="26"/>
      <c r="U76" s="26"/>
      <c r="V76" s="26"/>
      <c r="W76" s="26"/>
      <c r="X76" s="26"/>
      <c r="Y76" s="27"/>
      <c r="AA76" s="42">
        <f t="shared" si="3"/>
        <v>4191.75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>
        <v>31</v>
      </c>
      <c r="E120" s="25">
        <v>42747</v>
      </c>
      <c r="F120" s="24">
        <v>2</v>
      </c>
      <c r="G120" s="25">
        <v>42747</v>
      </c>
      <c r="H120" s="25"/>
      <c r="I120" s="24">
        <v>2</v>
      </c>
      <c r="J120" s="24">
        <v>6</v>
      </c>
      <c r="K120" s="40">
        <f t="shared" si="2"/>
        <v>6.4516129032258063E-2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>
        <v>623.22</v>
      </c>
      <c r="X120" s="26"/>
      <c r="Y120" s="27"/>
      <c r="AA120" s="42">
        <f t="shared" si="3"/>
        <v>623.22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>
        <v>42</v>
      </c>
      <c r="E122" s="25">
        <v>42517</v>
      </c>
      <c r="F122" s="24">
        <v>1</v>
      </c>
      <c r="G122" s="25">
        <v>42503</v>
      </c>
      <c r="H122" s="25">
        <v>42517</v>
      </c>
      <c r="I122" s="24">
        <v>1</v>
      </c>
      <c r="J122" s="24">
        <v>5</v>
      </c>
      <c r="K122" s="40">
        <f t="shared" si="2"/>
        <v>2.3809523809523808E-2</v>
      </c>
      <c r="L122" s="35"/>
      <c r="M122" s="36"/>
      <c r="N122" s="26"/>
      <c r="O122" s="26">
        <v>885.43</v>
      </c>
      <c r="P122" s="26"/>
      <c r="Q122" s="26"/>
      <c r="R122" s="26"/>
      <c r="S122" s="26">
        <v>231.96</v>
      </c>
      <c r="T122" s="26"/>
      <c r="U122" s="26"/>
      <c r="V122" s="26"/>
      <c r="W122" s="26"/>
      <c r="X122" s="26"/>
      <c r="Y122" s="27"/>
      <c r="AA122" s="42">
        <f t="shared" si="3"/>
        <v>1117.3899999999999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>
        <v>2</v>
      </c>
      <c r="E216" s="25"/>
      <c r="F216" s="24">
        <v>2</v>
      </c>
      <c r="G216" s="25"/>
      <c r="H216" s="25"/>
      <c r="I216" s="24">
        <v>2</v>
      </c>
      <c r="J216" s="24"/>
      <c r="K216" s="40">
        <f t="shared" si="6"/>
        <v>1</v>
      </c>
      <c r="L216" s="35"/>
      <c r="M216" s="36"/>
      <c r="N216" s="26"/>
      <c r="O216" s="26">
        <v>4116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4116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>
        <v>2</v>
      </c>
      <c r="E218" s="25"/>
      <c r="F218" s="24">
        <v>2</v>
      </c>
      <c r="G218" s="25"/>
      <c r="H218" s="25"/>
      <c r="I218" s="24">
        <v>1</v>
      </c>
      <c r="J218" s="24">
        <v>1</v>
      </c>
      <c r="K218" s="40">
        <f t="shared" si="6"/>
        <v>0.5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>
        <v>8183.3</v>
      </c>
      <c r="V218" s="26">
        <v>734.5</v>
      </c>
      <c r="W218" s="26"/>
      <c r="X218" s="26"/>
      <c r="Y218" s="27"/>
      <c r="AA218" s="42">
        <f t="shared" si="7"/>
        <v>8917.7999999999993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5001.43</v>
      </c>
      <c r="P225" s="41">
        <f t="shared" si="8"/>
        <v>0</v>
      </c>
      <c r="Q225" s="41">
        <f t="shared" si="8"/>
        <v>0</v>
      </c>
      <c r="R225" s="41">
        <f t="shared" si="8"/>
        <v>2093</v>
      </c>
      <c r="S225" s="41">
        <f t="shared" si="8"/>
        <v>2663.74</v>
      </c>
      <c r="T225" s="41">
        <f t="shared" si="8"/>
        <v>0</v>
      </c>
      <c r="U225" s="41">
        <f t="shared" si="8"/>
        <v>8183.3</v>
      </c>
      <c r="V225" s="41">
        <f t="shared" si="8"/>
        <v>734.5</v>
      </c>
      <c r="W225" s="41">
        <f t="shared" si="8"/>
        <v>623.22</v>
      </c>
      <c r="X225" s="41">
        <f t="shared" si="8"/>
        <v>0</v>
      </c>
      <c r="Y225" s="41">
        <f t="shared" si="8"/>
        <v>0</v>
      </c>
      <c r="Z225"/>
      <c r="AA225" s="97">
        <f>SUM(N225:Y225)</f>
        <v>19299.190000000002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4584.6441666666669</v>
      </c>
      <c r="P227" s="41">
        <f>SUM((P225/12)*10)</f>
        <v>0</v>
      </c>
      <c r="Q227" s="41">
        <f>SUM((Q225/12)*9)</f>
        <v>0</v>
      </c>
      <c r="R227" s="41">
        <f>SUM((R225/12)*8)</f>
        <v>1395.3333333333333</v>
      </c>
      <c r="S227" s="41">
        <f>SUM((S225/12)*7)</f>
        <v>1553.8483333333334</v>
      </c>
      <c r="T227" s="41">
        <f>SUM((T225/12)*6)</f>
        <v>0</v>
      </c>
      <c r="U227" s="41">
        <f>SUM((U225/12)*5)</f>
        <v>3409.7083333333335</v>
      </c>
      <c r="V227" s="41">
        <f>SUM((V225/12)*4)</f>
        <v>244.83333333333334</v>
      </c>
      <c r="W227" s="41">
        <f>SUM((W225/12)*3)</f>
        <v>155.80500000000001</v>
      </c>
      <c r="X227" s="41">
        <f>SUM((X225/12)*2)</f>
        <v>0</v>
      </c>
      <c r="Y227" s="41">
        <f>SUM((Y225/12))</f>
        <v>0</v>
      </c>
      <c r="AA227" s="97">
        <f>SUM(N227:Y227)</f>
        <v>11344.172500000001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S228"/>
  <sheetViews>
    <sheetView showGridLines="0" zoomScale="85" zoomScaleNormal="85" workbookViewId="0">
      <pane xSplit="2" ySplit="6" topLeftCell="P73" activePane="bottomRight" state="frozen"/>
      <selection activeCell="N226" sqref="N226"/>
      <selection pane="topRight" activeCell="N226" sqref="N226"/>
      <selection pane="bottomLeft" activeCell="N226" sqref="N226"/>
      <selection pane="bottomRight" activeCell="Y83" sqref="Y83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4.7109375" style="14" customWidth="1"/>
    <col min="6" max="6" width="11.28515625" style="14" customWidth="1"/>
    <col min="7" max="7" width="13.140625" style="14" bestFit="1" customWidth="1"/>
    <col min="8" max="8" width="13.5703125" style="14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Data!A21</f>
        <v>Priory Medical Group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">
        <v>83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>
        <v>1168.44</v>
      </c>
      <c r="U39" s="26"/>
      <c r="V39" s="26"/>
      <c r="W39" s="26"/>
      <c r="X39" s="26"/>
      <c r="Y39" s="27"/>
      <c r="AA39" s="95">
        <f t="shared" si="1"/>
        <v>1168.44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492</v>
      </c>
      <c r="E44" s="25">
        <v>42719</v>
      </c>
      <c r="F44" s="24">
        <v>372</v>
      </c>
      <c r="G44" s="25">
        <v>42536</v>
      </c>
      <c r="H44" s="25">
        <v>42719</v>
      </c>
      <c r="I44" s="24">
        <v>372</v>
      </c>
      <c r="J44" s="24">
        <v>92</v>
      </c>
      <c r="K44" s="40">
        <f t="shared" si="0"/>
        <v>0.75609756097560976</v>
      </c>
      <c r="L44" s="35"/>
      <c r="M44" s="36"/>
      <c r="N44" s="26"/>
      <c r="O44" s="26"/>
      <c r="P44" s="26">
        <v>3992.64</v>
      </c>
      <c r="Q44" s="26">
        <v>2904.55</v>
      </c>
      <c r="R44" s="26">
        <v>5457.03</v>
      </c>
      <c r="S44" s="26">
        <v>5951.58</v>
      </c>
      <c r="T44" s="26"/>
      <c r="U44" s="26">
        <v>6099.93</v>
      </c>
      <c r="V44" s="26">
        <v>2334.0300000000002</v>
      </c>
      <c r="W44" s="26"/>
      <c r="X44" s="26"/>
      <c r="Y44" s="27"/>
      <c r="AA44" s="42">
        <f t="shared" si="1"/>
        <v>26739.760000000002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/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9</v>
      </c>
      <c r="E75" s="25"/>
      <c r="F75" s="24">
        <v>6</v>
      </c>
      <c r="G75" s="25"/>
      <c r="H75" s="25"/>
      <c r="I75" s="24">
        <v>6</v>
      </c>
      <c r="J75" s="24"/>
      <c r="K75" s="40">
        <f t="shared" si="2"/>
        <v>0.66666666666666663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>
        <v>839.8</v>
      </c>
      <c r="AA75" s="42">
        <f t="shared" si="3"/>
        <v>839.8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398</v>
      </c>
      <c r="E76" s="25"/>
      <c r="F76" s="24">
        <v>35</v>
      </c>
      <c r="G76" s="25"/>
      <c r="H76" s="25"/>
      <c r="I76" s="24">
        <v>35</v>
      </c>
      <c r="J76" s="24"/>
      <c r="K76" s="40">
        <f t="shared" si="2"/>
        <v>8.7939698492462318E-2</v>
      </c>
      <c r="L76" s="35"/>
      <c r="M76" s="36"/>
      <c r="N76" s="26"/>
      <c r="O76" s="26"/>
      <c r="P76" s="26"/>
      <c r="Q76" s="26"/>
      <c r="R76" s="26">
        <v>2518.5</v>
      </c>
      <c r="S76" s="26">
        <v>1259.25</v>
      </c>
      <c r="T76" s="26">
        <v>2098.75</v>
      </c>
      <c r="U76" s="26">
        <v>2098.75</v>
      </c>
      <c r="V76" s="26">
        <v>3777.75</v>
      </c>
      <c r="W76" s="26">
        <v>9220.7000000000007</v>
      </c>
      <c r="X76" s="26">
        <v>4197.5</v>
      </c>
      <c r="Y76" s="27"/>
      <c r="AA76" s="42">
        <f t="shared" si="3"/>
        <v>25171.200000000001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267</v>
      </c>
      <c r="E83" s="25"/>
      <c r="F83" s="24">
        <v>111</v>
      </c>
      <c r="G83" s="25">
        <v>42719</v>
      </c>
      <c r="H83" s="25"/>
      <c r="I83" s="24">
        <v>104</v>
      </c>
      <c r="J83" s="24">
        <v>46</v>
      </c>
      <c r="K83" s="40">
        <f t="shared" si="2"/>
        <v>0.38951310861423222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>
        <v>12214.15</v>
      </c>
      <c r="X83" s="26">
        <v>10180.44</v>
      </c>
      <c r="Y83" s="27">
        <v>3729.31</v>
      </c>
      <c r="AA83" s="42">
        <f t="shared" si="3"/>
        <v>26123.9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>SUM(N117:Y117)</f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8</v>
      </c>
      <c r="E119" s="25">
        <v>42697</v>
      </c>
      <c r="F119" s="24">
        <v>2</v>
      </c>
      <c r="G119" s="25"/>
      <c r="H119" s="25">
        <v>42697</v>
      </c>
      <c r="I119" s="24">
        <v>2</v>
      </c>
      <c r="J119" s="24">
        <v>3</v>
      </c>
      <c r="K119" s="40">
        <f t="shared" si="2"/>
        <v>0.25</v>
      </c>
      <c r="L119" s="35"/>
      <c r="M119" s="36"/>
      <c r="N119" s="26"/>
      <c r="O119" s="26"/>
      <c r="P119" s="26"/>
      <c r="Q119" s="26"/>
      <c r="R119" s="26"/>
      <c r="S119" s="26"/>
      <c r="T119" s="26">
        <v>157.68</v>
      </c>
      <c r="U119" s="26"/>
      <c r="V119" s="26"/>
      <c r="W119" s="26"/>
      <c r="X119" s="26"/>
      <c r="Y119" s="27"/>
      <c r="AA119" s="42">
        <f t="shared" si="3"/>
        <v>157.68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>
        <v>2</v>
      </c>
      <c r="E216" s="25"/>
      <c r="F216" s="24">
        <v>2</v>
      </c>
      <c r="G216" s="25"/>
      <c r="H216" s="25"/>
      <c r="I216" s="24">
        <v>2</v>
      </c>
      <c r="J216" s="24"/>
      <c r="K216" s="40">
        <f t="shared" si="6"/>
        <v>1</v>
      </c>
      <c r="L216" s="35"/>
      <c r="M216" s="36"/>
      <c r="N216" s="26"/>
      <c r="O216" s="26">
        <v>6240</v>
      </c>
      <c r="P216" s="26">
        <v>3115.58</v>
      </c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9355.58</v>
      </c>
      <c r="AC216" s="28"/>
    </row>
    <row r="217" spans="2:29" ht="15.75" x14ac:dyDescent="0.25">
      <c r="B217" s="78" t="str">
        <f>'CCG Financial Totals'!A218</f>
        <v>Specials</v>
      </c>
      <c r="D217" s="24">
        <v>11</v>
      </c>
      <c r="E217" s="25"/>
      <c r="F217" s="24">
        <v>9</v>
      </c>
      <c r="G217" s="25"/>
      <c r="H217" s="25"/>
      <c r="I217" s="24">
        <v>9</v>
      </c>
      <c r="J217" s="24">
        <v>4</v>
      </c>
      <c r="K217" s="40">
        <f t="shared" si="6"/>
        <v>0.81818181818181823</v>
      </c>
      <c r="L217" s="35"/>
      <c r="M217" s="36"/>
      <c r="N217" s="26"/>
      <c r="O217" s="26"/>
      <c r="P217" s="26"/>
      <c r="Q217" s="26"/>
      <c r="R217" s="26"/>
      <c r="S217" s="26"/>
      <c r="T217" s="26">
        <v>3615.1</v>
      </c>
      <c r="U217" s="26">
        <v>4882.68</v>
      </c>
      <c r="V217" s="26"/>
      <c r="W217" s="26"/>
      <c r="X217" s="26"/>
      <c r="Y217" s="27"/>
      <c r="AA217" s="42">
        <f t="shared" si="7"/>
        <v>8497.7800000000007</v>
      </c>
      <c r="AC217" s="28"/>
    </row>
    <row r="218" spans="2:29" ht="15.75" x14ac:dyDescent="0.25">
      <c r="B218" s="78" t="str">
        <f>'CCG Financial Totals'!A219</f>
        <v>Review of Red Drugs</v>
      </c>
      <c r="D218" s="24">
        <v>3</v>
      </c>
      <c r="E218" s="25"/>
      <c r="F218" s="24">
        <v>3</v>
      </c>
      <c r="G218" s="25"/>
      <c r="H218" s="25"/>
      <c r="I218" s="24">
        <v>3</v>
      </c>
      <c r="J218" s="24"/>
      <c r="K218" s="40">
        <f t="shared" si="6"/>
        <v>1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>
        <v>1113.42</v>
      </c>
      <c r="V218" s="26">
        <v>556.27</v>
      </c>
      <c r="W218" s="26"/>
      <c r="X218" s="26"/>
      <c r="Y218" s="27"/>
      <c r="AA218" s="42">
        <f t="shared" si="7"/>
        <v>1669.69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6240</v>
      </c>
      <c r="P225" s="41">
        <f t="shared" si="8"/>
        <v>7108.2199999999993</v>
      </c>
      <c r="Q225" s="41">
        <f t="shared" si="8"/>
        <v>2904.55</v>
      </c>
      <c r="R225" s="41">
        <f t="shared" si="8"/>
        <v>7975.53</v>
      </c>
      <c r="S225" s="41">
        <f t="shared" si="8"/>
        <v>7210.83</v>
      </c>
      <c r="T225" s="41">
        <f t="shared" si="8"/>
        <v>7039.9699999999993</v>
      </c>
      <c r="U225" s="41">
        <f t="shared" si="8"/>
        <v>14194.78</v>
      </c>
      <c r="V225" s="41">
        <f t="shared" si="8"/>
        <v>6668.0500000000011</v>
      </c>
      <c r="W225" s="41">
        <f t="shared" si="8"/>
        <v>21434.85</v>
      </c>
      <c r="X225" s="41">
        <f t="shared" si="8"/>
        <v>14377.94</v>
      </c>
      <c r="Y225" s="41">
        <f t="shared" si="8"/>
        <v>4569.1099999999997</v>
      </c>
      <c r="Z225"/>
      <c r="AA225" s="97">
        <f>SUM(N225:Y225)</f>
        <v>99723.83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5720</v>
      </c>
      <c r="P227" s="41">
        <f>SUM((P225/12)*10)</f>
        <v>5923.5166666666655</v>
      </c>
      <c r="Q227" s="41">
        <f>SUM((Q225/12)*9)</f>
        <v>2178.4125000000004</v>
      </c>
      <c r="R227" s="41">
        <f>SUM((R225/12)*8)</f>
        <v>5317.0199999999995</v>
      </c>
      <c r="S227" s="41">
        <f>SUM((S225/12)*7)</f>
        <v>4206.3175000000001</v>
      </c>
      <c r="T227" s="41">
        <f>SUM((T225/12)*6)</f>
        <v>3519.9849999999997</v>
      </c>
      <c r="U227" s="41">
        <f>SUM((U225/12)*5)</f>
        <v>5914.4916666666668</v>
      </c>
      <c r="V227" s="41">
        <f>SUM((V225/12)*4)</f>
        <v>2222.6833333333338</v>
      </c>
      <c r="W227" s="41">
        <f>SUM((W225/12)*3)</f>
        <v>5358.7124999999996</v>
      </c>
      <c r="X227" s="41">
        <f>SUM((X225/12)*2)</f>
        <v>2396.3233333333333</v>
      </c>
      <c r="Y227" s="41">
        <f>SUM((Y225/12))</f>
        <v>380.75916666666666</v>
      </c>
      <c r="AA227" s="97">
        <f>SUM(N227:Y227)</f>
        <v>43138.221666666665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S228"/>
  <sheetViews>
    <sheetView showGridLines="0" zoomScale="85" zoomScaleNormal="85" workbookViewId="0">
      <pane xSplit="2" ySplit="6" topLeftCell="S116" activePane="bottomRight" state="frozen"/>
      <selection activeCell="N226" sqref="N226"/>
      <selection pane="topRight" activeCell="N226" sqref="N226"/>
      <selection pane="bottomLeft" activeCell="N226" sqref="N226"/>
      <selection pane="bottomRight" activeCell="Y120" sqref="Y120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Data!A22</f>
        <v>Scott Road Medical Centre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>
        <v>4063.1</v>
      </c>
      <c r="AA54" s="95">
        <f>SUM(N54:Y54)</f>
        <v>4063.1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64</v>
      </c>
      <c r="E76" s="25">
        <v>42633</v>
      </c>
      <c r="F76" s="24">
        <v>4</v>
      </c>
      <c r="G76" s="25">
        <v>42615</v>
      </c>
      <c r="H76" s="25">
        <v>42633</v>
      </c>
      <c r="I76" s="24">
        <v>4</v>
      </c>
      <c r="J76" s="24">
        <v>8</v>
      </c>
      <c r="K76" s="40">
        <f t="shared" si="2"/>
        <v>6.25E-2</v>
      </c>
      <c r="L76" s="35"/>
      <c r="M76" s="36"/>
      <c r="N76" s="26"/>
      <c r="O76" s="26"/>
      <c r="P76" s="26"/>
      <c r="Q76" s="26"/>
      <c r="R76" s="26"/>
      <c r="S76" s="26">
        <v>5037</v>
      </c>
      <c r="T76" s="26"/>
      <c r="U76" s="26"/>
      <c r="V76" s="26"/>
      <c r="W76" s="26"/>
      <c r="X76" s="26"/>
      <c r="Y76" s="27"/>
      <c r="AA76" s="42">
        <f t="shared" si="3"/>
        <v>5037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>
        <v>311.61</v>
      </c>
      <c r="AA120" s="42">
        <f>SUM(N120:Y120)</f>
        <v>311.61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5037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4374.71</v>
      </c>
      <c r="Z225"/>
      <c r="AA225" s="97">
        <f>SUM(N225:Y225)</f>
        <v>9411.7099999999991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2938.25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364.55916666666667</v>
      </c>
      <c r="AA227" s="97">
        <f>SUM(N227:Y227)</f>
        <v>3302.8091666666669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S228"/>
  <sheetViews>
    <sheetView showGridLines="0" zoomScale="85" zoomScaleNormal="85" workbookViewId="0">
      <pane xSplit="2" ySplit="6" topLeftCell="C67" activePane="bottomRight" state="frozen"/>
      <selection activeCell="N226" sqref="N226"/>
      <selection pane="topRight" activeCell="N226" sqref="N226"/>
      <selection pane="bottomLeft" activeCell="N226" sqref="N226"/>
      <selection pane="bottomRight" activeCell="K83" sqref="K83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2.140625" style="14" bestFit="1" customWidth="1"/>
    <col min="7" max="7" width="13.140625" style="14" bestFit="1" customWidth="1"/>
    <col min="8" max="8" width="11.8554687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Data!A23</f>
        <v>Sherburn Group Practice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>
        <v>58</v>
      </c>
      <c r="E42" s="25">
        <v>42446</v>
      </c>
      <c r="F42" s="24">
        <v>52</v>
      </c>
      <c r="G42" s="25">
        <v>42446</v>
      </c>
      <c r="H42" s="25">
        <v>42628</v>
      </c>
      <c r="I42" s="24">
        <v>52</v>
      </c>
      <c r="J42" s="24">
        <v>20</v>
      </c>
      <c r="K42" s="40">
        <f t="shared" si="0"/>
        <v>0.89655172413793105</v>
      </c>
      <c r="L42" s="35"/>
      <c r="M42" s="36"/>
      <c r="N42" s="26">
        <v>3649.92</v>
      </c>
      <c r="O42" s="26">
        <v>7153.93</v>
      </c>
      <c r="P42" s="26"/>
      <c r="Q42" s="26">
        <v>2747.61</v>
      </c>
      <c r="R42" s="26">
        <v>603.20000000000005</v>
      </c>
      <c r="S42" s="26">
        <v>956.12</v>
      </c>
      <c r="T42" s="26"/>
      <c r="U42" s="26"/>
      <c r="V42" s="26"/>
      <c r="W42" s="26"/>
      <c r="X42" s="26"/>
      <c r="Y42" s="26"/>
      <c r="AA42" s="42">
        <f t="shared" si="1"/>
        <v>15110.780000000002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6</v>
      </c>
      <c r="E44" s="25">
        <v>42481</v>
      </c>
      <c r="F44" s="24">
        <v>6</v>
      </c>
      <c r="G44" s="25">
        <v>42481</v>
      </c>
      <c r="H44" s="25">
        <v>42628</v>
      </c>
      <c r="I44" s="24">
        <v>6</v>
      </c>
      <c r="J44" s="24">
        <v>2</v>
      </c>
      <c r="K44" s="40">
        <f t="shared" si="0"/>
        <v>1</v>
      </c>
      <c r="L44" s="35"/>
      <c r="M44" s="36"/>
      <c r="N44" s="26">
        <v>283.44</v>
      </c>
      <c r="O44" s="26"/>
      <c r="P44" s="26"/>
      <c r="Q44" s="26"/>
      <c r="R44" s="26">
        <v>174.09</v>
      </c>
      <c r="S44" s="26">
        <v>594.79999999999995</v>
      </c>
      <c r="T44" s="26"/>
      <c r="U44" s="26"/>
      <c r="V44" s="26"/>
      <c r="W44" s="26"/>
      <c r="X44" s="26"/>
      <c r="Y44" s="27"/>
      <c r="AA44" s="42">
        <f t="shared" si="1"/>
        <v>1052.33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>
        <v>3</v>
      </c>
      <c r="E67" s="25">
        <v>42446</v>
      </c>
      <c r="F67" s="24">
        <v>3</v>
      </c>
      <c r="G67" s="25">
        <v>42446</v>
      </c>
      <c r="H67" s="25">
        <v>42494</v>
      </c>
      <c r="I67" s="24">
        <v>3</v>
      </c>
      <c r="J67" s="24">
        <v>3</v>
      </c>
      <c r="K67" s="40">
        <f t="shared" si="0"/>
        <v>1</v>
      </c>
      <c r="L67" s="35"/>
      <c r="M67" s="36"/>
      <c r="N67" s="26">
        <v>518.70000000000005</v>
      </c>
      <c r="O67" s="26">
        <v>900.65</v>
      </c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1419.35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37</v>
      </c>
      <c r="E76" s="25">
        <v>42628</v>
      </c>
      <c r="F76" s="24">
        <v>2</v>
      </c>
      <c r="G76" s="25">
        <v>42628</v>
      </c>
      <c r="H76" s="25">
        <v>42628</v>
      </c>
      <c r="I76" s="24">
        <v>2</v>
      </c>
      <c r="J76" s="24">
        <v>4</v>
      </c>
      <c r="K76" s="40">
        <f t="shared" si="2"/>
        <v>5.4054054054054057E-2</v>
      </c>
      <c r="L76" s="35"/>
      <c r="M76" s="36"/>
      <c r="N76" s="26"/>
      <c r="O76" s="26"/>
      <c r="P76" s="26"/>
      <c r="Q76" s="26"/>
      <c r="R76" s="26"/>
      <c r="S76" s="26">
        <v>2093</v>
      </c>
      <c r="T76" s="26"/>
      <c r="U76" s="26"/>
      <c r="V76" s="26"/>
      <c r="W76" s="26"/>
      <c r="X76" s="26"/>
      <c r="Y76" s="27"/>
      <c r="AA76" s="42">
        <f t="shared" si="3"/>
        <v>2093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38</v>
      </c>
      <c r="E83" s="25"/>
      <c r="F83" s="24">
        <v>23</v>
      </c>
      <c r="G83" s="25">
        <v>42759</v>
      </c>
      <c r="H83" s="25"/>
      <c r="I83" s="24">
        <v>23</v>
      </c>
      <c r="J83" s="24">
        <v>23</v>
      </c>
      <c r="K83" s="40">
        <f t="shared" si="2"/>
        <v>0.60526315789473684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>
        <v>1054.17</v>
      </c>
      <c r="X83" s="26">
        <v>4262.05</v>
      </c>
      <c r="Y83" s="27"/>
      <c r="AA83" s="42">
        <f t="shared" si="3"/>
        <v>5316.22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>
        <v>20</v>
      </c>
      <c r="E137" s="25">
        <v>42481</v>
      </c>
      <c r="F137" s="24">
        <v>20</v>
      </c>
      <c r="G137" s="25">
        <v>42481</v>
      </c>
      <c r="H137" s="25"/>
      <c r="I137" s="24">
        <v>13</v>
      </c>
      <c r="J137" s="24">
        <v>3</v>
      </c>
      <c r="K137" s="40">
        <f t="shared" si="2"/>
        <v>0.65</v>
      </c>
      <c r="L137" s="35"/>
      <c r="M137" s="36"/>
      <c r="N137" s="26">
        <v>301.73</v>
      </c>
      <c r="O137" s="26">
        <v>22.23</v>
      </c>
      <c r="P137" s="26">
        <v>318.86</v>
      </c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642.82000000000005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4753.7900000000009</v>
      </c>
      <c r="O225" s="41">
        <f t="shared" si="8"/>
        <v>8076.8099999999995</v>
      </c>
      <c r="P225" s="41">
        <f t="shared" si="8"/>
        <v>318.86</v>
      </c>
      <c r="Q225" s="41">
        <f t="shared" si="8"/>
        <v>2747.61</v>
      </c>
      <c r="R225" s="41">
        <f t="shared" si="8"/>
        <v>777.29000000000008</v>
      </c>
      <c r="S225" s="41">
        <f t="shared" si="8"/>
        <v>3643.92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1054.17</v>
      </c>
      <c r="X225" s="41">
        <f t="shared" si="8"/>
        <v>4262.05</v>
      </c>
      <c r="Y225" s="41">
        <f t="shared" si="8"/>
        <v>0</v>
      </c>
      <c r="Z225"/>
      <c r="AA225" s="97">
        <f>SUM(N225:Y225)</f>
        <v>25634.499999999996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4753.7900000000009</v>
      </c>
      <c r="O227" s="41">
        <f>SUM((O225/12)*11)</f>
        <v>7403.7425000000003</v>
      </c>
      <c r="P227" s="41">
        <f>SUM((P225/12)*10)</f>
        <v>265.7166666666667</v>
      </c>
      <c r="Q227" s="41">
        <f>SUM((Q225/12)*9)</f>
        <v>2060.7075</v>
      </c>
      <c r="R227" s="41">
        <f>SUM((R225/12)*8)</f>
        <v>518.19333333333338</v>
      </c>
      <c r="S227" s="41">
        <f>SUM((S225/12)*7)</f>
        <v>2125.6200000000003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263.54250000000002</v>
      </c>
      <c r="X227" s="41">
        <f>SUM((X225/12)*2)</f>
        <v>710.3416666666667</v>
      </c>
      <c r="Y227" s="41">
        <f>SUM((Y225/12))</f>
        <v>0</v>
      </c>
      <c r="AA227" s="97">
        <f>SUM(N227:Y227)</f>
        <v>18101.654166666667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S228"/>
  <sheetViews>
    <sheetView showGridLines="0" zoomScale="85" zoomScaleNormal="85" workbookViewId="0">
      <pane xSplit="2" ySplit="6" topLeftCell="O64" activePane="bottomRight" state="frozen"/>
      <selection activeCell="N226" sqref="N226"/>
      <selection pane="topRight" activeCell="N226" sqref="N226"/>
      <selection pane="bottomLeft" activeCell="N226" sqref="N226"/>
      <selection pane="bottomRight" activeCell="R42" sqref="R42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Data!A24</f>
        <v>South Milford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111</v>
      </c>
      <c r="E44" s="25">
        <v>42741</v>
      </c>
      <c r="F44" s="24">
        <v>64</v>
      </c>
      <c r="G44" s="25">
        <v>42713</v>
      </c>
      <c r="H44" s="25">
        <v>42741</v>
      </c>
      <c r="I44" s="24">
        <v>64</v>
      </c>
      <c r="J44" s="24">
        <v>12</v>
      </c>
      <c r="K44" s="40">
        <f t="shared" si="0"/>
        <v>0.57657657657657657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>
        <v>2961.76</v>
      </c>
      <c r="W44" s="26">
        <v>1653.75</v>
      </c>
      <c r="X44" s="26"/>
      <c r="Y44" s="27"/>
      <c r="AA44" s="42">
        <f t="shared" si="1"/>
        <v>4615.51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61</v>
      </c>
      <c r="E76" s="25">
        <v>42755</v>
      </c>
      <c r="F76" s="24">
        <v>6</v>
      </c>
      <c r="G76" s="25">
        <v>42755</v>
      </c>
      <c r="H76" s="25">
        <v>42755</v>
      </c>
      <c r="I76" s="24">
        <v>6</v>
      </c>
      <c r="J76" s="24">
        <v>10</v>
      </c>
      <c r="K76" s="40">
        <f t="shared" si="2"/>
        <v>9.8360655737704916E-2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/>
      <c r="W76" s="26">
        <v>5023.2</v>
      </c>
      <c r="X76" s="26"/>
      <c r="Y76" s="27"/>
      <c r="AA76" s="42">
        <f t="shared" si="3"/>
        <v>5023.2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38</v>
      </c>
      <c r="E83" s="25"/>
      <c r="F83" s="24">
        <v>21</v>
      </c>
      <c r="G83" s="25"/>
      <c r="H83" s="25"/>
      <c r="I83" s="24">
        <v>21</v>
      </c>
      <c r="J83" s="24">
        <v>12</v>
      </c>
      <c r="K83" s="40">
        <f t="shared" si="2"/>
        <v>0.55263157894736847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W83" s="26">
        <v>5097.82</v>
      </c>
      <c r="X83" s="26">
        <v>351.39</v>
      </c>
      <c r="Y83" s="27"/>
      <c r="AA83" s="42">
        <f t="shared" si="3"/>
        <v>5449.21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4</v>
      </c>
      <c r="E119" s="25">
        <v>42762</v>
      </c>
      <c r="F119" s="24">
        <v>2</v>
      </c>
      <c r="G119" s="25">
        <v>42762</v>
      </c>
      <c r="H119" s="25">
        <v>42762</v>
      </c>
      <c r="I119" s="24">
        <v>2</v>
      </c>
      <c r="J119" s="24">
        <v>1</v>
      </c>
      <c r="K119" s="40">
        <f t="shared" si="2"/>
        <v>0.5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>
        <v>171.08</v>
      </c>
      <c r="X119" s="26"/>
      <c r="Y119" s="27"/>
      <c r="AA119" s="42">
        <f t="shared" si="3"/>
        <v>171.08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0</v>
      </c>
      <c r="V225" s="41">
        <f t="shared" si="8"/>
        <v>2961.76</v>
      </c>
      <c r="W225" s="41">
        <f t="shared" si="8"/>
        <v>11945.85</v>
      </c>
      <c r="X225" s="41">
        <f t="shared" si="8"/>
        <v>351.39</v>
      </c>
      <c r="Y225" s="41">
        <f t="shared" si="8"/>
        <v>0</v>
      </c>
      <c r="Z225"/>
      <c r="AA225" s="97">
        <f>SUM(N225:Y225)</f>
        <v>15259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0</v>
      </c>
      <c r="V227" s="41">
        <f>SUM((V225/12)*4)</f>
        <v>987.25333333333344</v>
      </c>
      <c r="W227" s="41">
        <f>SUM((W225/12)*3)</f>
        <v>2986.4625000000001</v>
      </c>
      <c r="X227" s="41">
        <f>SUM((X225/12)*2)</f>
        <v>58.564999999999998</v>
      </c>
      <c r="Y227" s="41">
        <f>SUM((Y225/12))</f>
        <v>0</v>
      </c>
      <c r="AA227" s="97">
        <f>SUM(N227:Y227)</f>
        <v>4032.2808333333337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39"/>
  <sheetViews>
    <sheetView showGridLines="0" zoomScale="80" zoomScaleNormal="80" workbookViewId="0">
      <selection activeCell="P35" sqref="P35"/>
    </sheetView>
  </sheetViews>
  <sheetFormatPr defaultRowHeight="15" x14ac:dyDescent="0.25"/>
  <cols>
    <col min="1" max="1" width="58.5703125" customWidth="1"/>
    <col min="2" max="2" width="3.140625" customWidth="1"/>
    <col min="3" max="14" width="13.7109375" customWidth="1"/>
    <col min="15" max="15" width="3.5703125" customWidth="1"/>
  </cols>
  <sheetData>
    <row r="1" spans="1:16" s="72" customFormat="1" ht="28.5" x14ac:dyDescent="0.45">
      <c r="A1" s="216" t="s">
        <v>106</v>
      </c>
      <c r="B1" s="216"/>
      <c r="C1" s="216"/>
      <c r="D1" s="216"/>
      <c r="E1" s="216"/>
      <c r="F1" s="216"/>
      <c r="G1" s="61"/>
      <c r="H1" s="61"/>
      <c r="I1" s="46"/>
      <c r="J1" s="46"/>
    </row>
    <row r="2" spans="1:16" s="72" customFormat="1" x14ac:dyDescent="0.25"/>
    <row r="3" spans="1:16" s="72" customFormat="1" ht="18.75" x14ac:dyDescent="0.3">
      <c r="A3" s="48" t="s">
        <v>210</v>
      </c>
      <c r="B3" s="74"/>
    </row>
    <row r="4" spans="1:16" x14ac:dyDescent="0.25">
      <c r="A4" s="1"/>
      <c r="B4" s="1"/>
    </row>
    <row r="5" spans="1:16" x14ac:dyDescent="0.25">
      <c r="A5" s="60" t="s">
        <v>36</v>
      </c>
      <c r="B5" s="1"/>
    </row>
    <row r="6" spans="1:16" ht="15.75" x14ac:dyDescent="0.25">
      <c r="A6" s="64" t="s">
        <v>88</v>
      </c>
      <c r="B6" s="11"/>
      <c r="C6" s="63" t="s">
        <v>89</v>
      </c>
      <c r="D6" s="63" t="s">
        <v>3</v>
      </c>
      <c r="E6" s="63" t="s">
        <v>4</v>
      </c>
      <c r="F6" s="129" t="s">
        <v>5</v>
      </c>
      <c r="G6" s="129" t="s">
        <v>6</v>
      </c>
      <c r="H6" s="129" t="s">
        <v>7</v>
      </c>
      <c r="I6" s="129" t="s">
        <v>8</v>
      </c>
      <c r="J6" s="129" t="s">
        <v>9</v>
      </c>
      <c r="K6" s="129" t="s">
        <v>10</v>
      </c>
      <c r="L6" s="129" t="s">
        <v>11</v>
      </c>
      <c r="M6" s="129" t="s">
        <v>12</v>
      </c>
      <c r="N6" s="129" t="s">
        <v>13</v>
      </c>
    </row>
    <row r="7" spans="1:16" ht="15.75" x14ac:dyDescent="0.25">
      <c r="A7" s="66"/>
      <c r="B7" s="8"/>
    </row>
    <row r="8" spans="1:16" ht="15.75" x14ac:dyDescent="0.25">
      <c r="A8" s="162" t="str">
        <f>Data!A2</f>
        <v>Beech Grove Medical Practice</v>
      </c>
      <c r="B8" s="8"/>
      <c r="C8" s="131">
        <f>COUNTIF('Beech Grove'!N9:N223,"&lt;&gt;"&amp;"")</f>
        <v>0</v>
      </c>
      <c r="D8" s="131">
        <f>COUNTIF('Beech Grove'!O9:O223,"&lt;&gt;"&amp;"")</f>
        <v>0</v>
      </c>
      <c r="E8" s="131">
        <f>COUNTIF('Beech Grove'!P9:P223,"&lt;&gt;"&amp;"")</f>
        <v>0</v>
      </c>
      <c r="F8" s="131">
        <f>COUNTIF('Beech Grove'!Q9:Q223,"&lt;&gt;"&amp;"")</f>
        <v>0</v>
      </c>
      <c r="G8" s="131">
        <f>COUNTIF('Beech Grove'!R9:R223,"&lt;&gt;"&amp;"")</f>
        <v>0</v>
      </c>
      <c r="H8" s="131">
        <f>COUNTIF('Beech Grove'!S9:S223,"&lt;&gt;"&amp;"")</f>
        <v>0</v>
      </c>
      <c r="I8" s="131">
        <f>COUNTIF('Beech Grove'!T9:T223,"&lt;&gt;"&amp;"")</f>
        <v>0</v>
      </c>
      <c r="J8" s="131">
        <f>COUNTIF('Beech Grove'!U9:U223,"&lt;&gt;"&amp;"")</f>
        <v>0</v>
      </c>
      <c r="K8" s="131">
        <f>COUNTIF('Beech Grove'!V9:V223,"&lt;&gt;"&amp;"")</f>
        <v>0</v>
      </c>
      <c r="L8" s="131">
        <f>COUNTIF('Beech Grove'!W9:W223,"&lt;&gt;"&amp;"")</f>
        <v>0</v>
      </c>
      <c r="M8" s="131">
        <f>COUNTIF('Beech Grove'!X9:X223,"&lt;&gt;"&amp;"")</f>
        <v>0</v>
      </c>
      <c r="N8" s="131">
        <f>COUNTIF('Beech Grove'!Y9:Y223,"&lt;&gt;"&amp;"")</f>
        <v>0</v>
      </c>
      <c r="P8">
        <f>SUM(C8:N8)</f>
        <v>0</v>
      </c>
    </row>
    <row r="9" spans="1:16" ht="15.75" x14ac:dyDescent="0.25">
      <c r="A9" s="162" t="str">
        <f>Data!A3</f>
        <v>Beech Tree Surgery</v>
      </c>
      <c r="B9" s="8"/>
      <c r="C9" s="131">
        <f>COUNTIF('Beech Tree'!N9:N223,"&lt;&gt;"&amp;"")</f>
        <v>0</v>
      </c>
      <c r="D9" s="131">
        <f>COUNTIF('Beech Tree'!O9:O223,"&lt;&gt;"&amp;"")</f>
        <v>0</v>
      </c>
      <c r="E9" s="131">
        <f>COUNTIF('Beech Tree'!P9:P223,"&lt;&gt;"&amp;"")</f>
        <v>0</v>
      </c>
      <c r="F9" s="131">
        <f>COUNTIF('Beech Tree'!Q9:Q223,"&lt;&gt;"&amp;"")</f>
        <v>0</v>
      </c>
      <c r="G9" s="131">
        <f>COUNTIF('Beech Tree'!R9:R223,"&lt;&gt;"&amp;"")</f>
        <v>0</v>
      </c>
      <c r="H9" s="131">
        <f>COUNTIF('Beech Tree'!S9:S223,"&lt;&gt;"&amp;"")</f>
        <v>0</v>
      </c>
      <c r="I9" s="131">
        <f>COUNTIF('Beech Tree'!T9:T223,"&lt;&gt;"&amp;"")</f>
        <v>1</v>
      </c>
      <c r="J9" s="131">
        <f>COUNTIF('Beech Tree'!U9:U223,"&lt;&gt;"&amp;"")</f>
        <v>3</v>
      </c>
      <c r="K9" s="131">
        <f>COUNTIF('Beech Tree'!V9:V223,"&lt;&gt;"&amp;"")</f>
        <v>2</v>
      </c>
      <c r="L9" s="131">
        <f>COUNTIF('Beech Tree'!W9:W223,"&lt;&gt;"&amp;"")</f>
        <v>1</v>
      </c>
      <c r="M9" s="131">
        <f>COUNTIF('Beech Tree'!X9:X223,"&lt;&gt;"&amp;"")</f>
        <v>2</v>
      </c>
      <c r="N9" s="131">
        <f>COUNTIF('Beech Tree'!Y9:Y223,"&lt;&gt;"&amp;"")</f>
        <v>0</v>
      </c>
      <c r="P9">
        <f t="shared" ref="P9:P36" si="0">SUM(C9:N9)</f>
        <v>9</v>
      </c>
    </row>
    <row r="10" spans="1:16" ht="15.75" customHeight="1" x14ac:dyDescent="0.25">
      <c r="A10" s="162" t="str">
        <f>Data!A4</f>
        <v>Clifton Medical Centre (Use YMG)</v>
      </c>
      <c r="B10" s="67"/>
      <c r="C10" s="131">
        <f>COUNTIF(CMP!N9:N223,"&lt;&gt;"&amp;"")</f>
        <v>0</v>
      </c>
      <c r="D10" s="131">
        <f>COUNTIF(CMP!O9:O223,"&lt;&gt;"&amp;"")</f>
        <v>3</v>
      </c>
      <c r="E10" s="131">
        <f>COUNTIF(CMP!P9:P223,"&lt;&gt;"&amp;"")</f>
        <v>0</v>
      </c>
      <c r="F10" s="200">
        <f>COUNTIF(CMP!Q9:Q223,"&lt;&gt;"&amp;"")</f>
        <v>0</v>
      </c>
      <c r="G10" s="200">
        <f>COUNTIF(CMP!R9:R223,"&lt;&gt;"&amp;"")</f>
        <v>0</v>
      </c>
      <c r="H10" s="200">
        <f>COUNTIF(CMP!S9:S223,"&lt;&gt;"&amp;"")</f>
        <v>0</v>
      </c>
      <c r="I10" s="200">
        <f>COUNTIF(CMP!T9:T223,"&lt;&gt;"&amp;"")</f>
        <v>0</v>
      </c>
      <c r="J10" s="200">
        <f>COUNTIF(CMP!U9:U223,"&lt;&gt;"&amp;"")</f>
        <v>0</v>
      </c>
      <c r="K10" s="200">
        <f>COUNTIF(CMP!V9:V223,"&lt;&gt;"&amp;"")</f>
        <v>0</v>
      </c>
      <c r="L10" s="200">
        <f>COUNTIF(CMP!W9:W223,"&lt;&gt;"&amp;"")</f>
        <v>0</v>
      </c>
      <c r="M10" s="200">
        <f>COUNTIF(CMP!X9:X223,"&lt;&gt;"&amp;"")</f>
        <v>0</v>
      </c>
      <c r="N10" s="200">
        <f>COUNTIF(CMP!Y9:Y223,"&lt;&gt;"&amp;"")</f>
        <v>0</v>
      </c>
      <c r="P10">
        <f t="shared" si="0"/>
        <v>3</v>
      </c>
    </row>
    <row r="11" spans="1:16" ht="15.75" customHeight="1" x14ac:dyDescent="0.25">
      <c r="A11" s="162" t="str">
        <f>Data!A5</f>
        <v>Dalton Terrace Surgery</v>
      </c>
      <c r="C11" s="131">
        <f>COUNTIF('Dalton T'!N9:N223,"&lt;&gt;"&amp;"")</f>
        <v>1</v>
      </c>
      <c r="D11" s="131">
        <f>COUNTIF('Dalton T'!O9:O223,"&lt;&gt;"&amp;"")</f>
        <v>0</v>
      </c>
      <c r="E11" s="131">
        <f>COUNTIF('Dalton T'!P9:P223,"&lt;&gt;"&amp;"")</f>
        <v>1</v>
      </c>
      <c r="F11" s="131">
        <f>COUNTIF('Dalton T'!Q9:Q223,"&lt;&gt;"&amp;"")</f>
        <v>1</v>
      </c>
      <c r="G11" s="131">
        <f>COUNTIF('Dalton T'!R9:R223,"&lt;&gt;"&amp;"")</f>
        <v>0</v>
      </c>
      <c r="H11" s="131">
        <f>COUNTIFS('Dalton T'!S9:S223,"&lt;&gt;"&amp;"")</f>
        <v>0</v>
      </c>
      <c r="I11" s="131">
        <f>COUNTIF('Dalton T'!T9:T223,"&lt;&gt;"&amp;"")</f>
        <v>0</v>
      </c>
      <c r="J11" s="131">
        <f>COUNTIF('Dalton T'!U9:U223,"&lt;&gt;"&amp;"")</f>
        <v>0</v>
      </c>
      <c r="K11" s="131">
        <f>COUNTIF('Dalton T'!V9:V223,"&lt;&gt;"&amp;"")</f>
        <v>0</v>
      </c>
      <c r="L11" s="131">
        <f>COUNTIF('Dalton T'!W9:W223,"&lt;&gt;"&amp;"")</f>
        <v>0</v>
      </c>
      <c r="M11" s="131">
        <f>COUNTIF('Dalton T'!X9:X223,"&lt;&gt;"&amp;"")</f>
        <v>0</v>
      </c>
      <c r="N11" s="131">
        <f>COUNTIF('Dalton T'!Y9:Y223,"&lt;&gt;"&amp;"")</f>
        <v>0</v>
      </c>
      <c r="P11">
        <f t="shared" si="0"/>
        <v>3</v>
      </c>
    </row>
    <row r="12" spans="1:16" ht="15.75" customHeight="1" x14ac:dyDescent="0.25">
      <c r="A12" s="162" t="str">
        <f>Data!A6</f>
        <v>East Parade Medical Practice</v>
      </c>
      <c r="B12" s="69"/>
      <c r="C12" s="131">
        <f>COUNTIF('East Parade'!N9:N223,"&lt;&gt;"&amp;"")</f>
        <v>1</v>
      </c>
      <c r="D12" s="131">
        <f>COUNTIF('East Parade'!O9:O223,"&lt;&gt;"&amp;"")</f>
        <v>0</v>
      </c>
      <c r="E12" s="131">
        <f>COUNTIF('East Parade'!P9:P223,"&lt;&gt;"&amp;"")</f>
        <v>0</v>
      </c>
      <c r="F12" s="131">
        <f>COUNTIF('East Parade'!Q9:Q223,"&lt;&gt;"&amp;"")</f>
        <v>0</v>
      </c>
      <c r="G12" s="131">
        <f>COUNTIF('East Parade'!R9:R223,"&lt;&gt;"&amp;"")</f>
        <v>0</v>
      </c>
      <c r="H12" s="131">
        <f>COUNTIF('East Parade'!S9:S223,"&lt;&gt;"&amp;"")</f>
        <v>0</v>
      </c>
      <c r="I12" s="131">
        <f>COUNTIF('East Parade'!T9:T223,"&lt;&gt;"&amp;"")</f>
        <v>1</v>
      </c>
      <c r="J12" s="131">
        <f>COUNTIF('East Parade'!U9:U223,"&lt;&gt;"&amp;"")</f>
        <v>1</v>
      </c>
      <c r="K12" s="131">
        <f>COUNTIF('East Parade'!V9:V223,"&lt;&gt;"&amp;"")</f>
        <v>0</v>
      </c>
      <c r="L12" s="131">
        <f>COUNTIF('East Parade'!W9:W223,"&lt;&gt;"&amp;"")</f>
        <v>1</v>
      </c>
      <c r="M12" s="131">
        <f>COUNTIF('East Parade'!X9:X223,"&lt;&gt;"&amp;"")</f>
        <v>0</v>
      </c>
      <c r="N12" s="131">
        <f>COUNTIF('East Parade'!Y9:Y223,"&lt;&gt;"&amp;"")</f>
        <v>2</v>
      </c>
      <c r="P12">
        <f t="shared" si="0"/>
        <v>6</v>
      </c>
    </row>
    <row r="13" spans="1:16" ht="15.75" customHeight="1" x14ac:dyDescent="0.25">
      <c r="A13" s="162" t="str">
        <f>Data!A7</f>
        <v>Elvington Medical Practice</v>
      </c>
      <c r="B13" s="69"/>
      <c r="C13" s="131">
        <f>COUNTIF(Elvington!N9:N223,"&lt;&gt;"&amp;"")</f>
        <v>0</v>
      </c>
      <c r="D13" s="131">
        <f>COUNTIF(Elvington!O9:O223,"&lt;&gt;"&amp;"")</f>
        <v>0</v>
      </c>
      <c r="E13" s="131">
        <f>COUNTIF(Elvington!P9:P223,"&lt;&gt;"&amp;"")</f>
        <v>0</v>
      </c>
      <c r="F13" s="131">
        <f>COUNTIF(Elvington!Q9:Q223,"&lt;&gt;"&amp;"")</f>
        <v>0</v>
      </c>
      <c r="G13" s="131">
        <f>COUNTIF(Elvington!R9:R223,"&lt;&gt;"&amp;"")</f>
        <v>0</v>
      </c>
      <c r="H13" s="131">
        <f>COUNTIF(Elvington!S9:S223,"&lt;&gt;"&amp;"")</f>
        <v>1</v>
      </c>
      <c r="I13" s="131">
        <f>COUNTIF(Elvington!T9:T223,"&lt;&gt;"&amp;"")</f>
        <v>1</v>
      </c>
      <c r="J13" s="131">
        <f>COUNTIF(Elvington!U9:U223,"&lt;&gt;"&amp;"")</f>
        <v>1</v>
      </c>
      <c r="K13" s="131">
        <f>COUNTIF(Elvington!V9:V223,"&lt;&gt;"&amp;"")</f>
        <v>2</v>
      </c>
      <c r="L13" s="131">
        <f>COUNTIF(Elvington!W9:W223,"&lt;&gt;"&amp;"")</f>
        <v>1</v>
      </c>
      <c r="M13" s="131">
        <f>COUNTIF(Elvington!X9:X223,"&lt;&gt;"&amp;"")</f>
        <v>1</v>
      </c>
      <c r="N13" s="131">
        <f>COUNTIF(Elvington!Y9:Y223,"&lt;&gt;"&amp;"")</f>
        <v>1</v>
      </c>
      <c r="P13">
        <f t="shared" si="0"/>
        <v>8</v>
      </c>
    </row>
    <row r="14" spans="1:16" ht="15.75" customHeight="1" x14ac:dyDescent="0.25">
      <c r="A14" s="162" t="str">
        <f>Data!A8</f>
        <v>Escrick Surgery</v>
      </c>
      <c r="B14" s="69"/>
      <c r="C14" s="131">
        <f>COUNTIF(Escrick!N9:N223,"&lt;&gt;"&amp;"")</f>
        <v>0</v>
      </c>
      <c r="D14" s="131">
        <f>COUNTIF(Escrick!O9:O223,"&lt;&gt;"&amp;"")</f>
        <v>0</v>
      </c>
      <c r="E14" s="131">
        <f>COUNTIF(Escrick!P9:P223,"&lt;&gt;"&amp;"")</f>
        <v>0</v>
      </c>
      <c r="F14" s="131">
        <f>COUNTIF(Escrick!Q9:Q223,"&lt;&gt;"&amp;"")</f>
        <v>0</v>
      </c>
      <c r="G14" s="131">
        <f>COUNTIF(Escrick!R9:R223,"&lt;&gt;"&amp;"")</f>
        <v>0</v>
      </c>
      <c r="H14" s="131">
        <f>COUNTIF(Escrick!S9:S223,"&lt;&gt;"&amp;"")</f>
        <v>0</v>
      </c>
      <c r="I14" s="131">
        <f>COUNTIF(Escrick!T9:T223,"&lt;&gt;"&amp;"")</f>
        <v>0</v>
      </c>
      <c r="J14" s="131">
        <f>COUNTIF(Escrick!U9:U223,"&lt;&gt;"&amp;"")</f>
        <v>0</v>
      </c>
      <c r="K14" s="131">
        <f>COUNTIF(Escrick!V9:V223,"&lt;&gt;"&amp;"")</f>
        <v>0</v>
      </c>
      <c r="L14" s="131">
        <f>COUNTIF(Escrick!W9:W223,"&lt;&gt;"&amp;"")</f>
        <v>0</v>
      </c>
      <c r="M14" s="131">
        <f>COUNTIF(Escrick!X9:X223,"&lt;&gt;"&amp;"")</f>
        <v>0</v>
      </c>
      <c r="N14" s="131">
        <f>COUNTIF(Escrick!Y9:Y223,"&lt;&gt;"&amp;"")</f>
        <v>0</v>
      </c>
      <c r="P14">
        <f t="shared" si="0"/>
        <v>0</v>
      </c>
    </row>
    <row r="15" spans="1:16" ht="15.75" customHeight="1" x14ac:dyDescent="0.25">
      <c r="A15" s="162" t="str">
        <f>Data!A9</f>
        <v>Front Street Surgery</v>
      </c>
      <c r="B15" s="9"/>
      <c r="C15" s="131">
        <f>COUNTIF('Front St'!N9:N223,"&lt;&gt;"&amp;"")</f>
        <v>0</v>
      </c>
      <c r="D15" s="131">
        <f>COUNTIF('Front St'!O9:O223,"&lt;&gt;"&amp;"")</f>
        <v>0</v>
      </c>
      <c r="E15" s="131">
        <f>COUNTIF('Front St'!P9:P223,"&lt;&gt;"&amp;"")</f>
        <v>0</v>
      </c>
      <c r="F15" s="131">
        <f>COUNTIF('Front St'!Q9:Q223,"&lt;&gt;"&amp;"")</f>
        <v>0</v>
      </c>
      <c r="G15" s="131">
        <f>COUNTIF('Front St'!R9:R223,"&lt;&gt;"&amp;"")</f>
        <v>0</v>
      </c>
      <c r="H15" s="131">
        <f>COUNTIF('Front St'!S9:S223,"&lt;&gt;"&amp;"")</f>
        <v>2</v>
      </c>
      <c r="I15" s="131">
        <f>COUNTIF('Front St'!T9:T223,"&lt;&gt;"&amp;"")</f>
        <v>0</v>
      </c>
      <c r="J15" s="131">
        <f>COUNTIF('Front St'!U9:U223,"&lt;&gt;"&amp;"")</f>
        <v>2</v>
      </c>
      <c r="K15" s="131">
        <f>COUNTIF('Front St'!V9:V223,"&lt;&gt;"&amp;"")</f>
        <v>0</v>
      </c>
      <c r="L15" s="131">
        <f>COUNTIF('Front St'!W9:W223,"&lt;&gt;"&amp;"")</f>
        <v>1</v>
      </c>
      <c r="M15" s="131">
        <f>COUNTIF('Front St'!X9:X223,"&lt;&gt;"&amp;"")</f>
        <v>0</v>
      </c>
      <c r="N15" s="131">
        <f>COUNTIF('Front St'!Y9:Y223,"&lt;&gt;"&amp;"")</f>
        <v>0</v>
      </c>
      <c r="P15">
        <f t="shared" si="0"/>
        <v>5</v>
      </c>
    </row>
    <row r="16" spans="1:16" ht="15.75" customHeight="1" x14ac:dyDescent="0.25">
      <c r="A16" s="162" t="str">
        <f>Data!A10</f>
        <v>Haxby Group</v>
      </c>
      <c r="B16" s="8"/>
      <c r="C16" s="131">
        <f>COUNTIF(Haxby!N9:N223,"&lt;&gt;"&amp;"")</f>
        <v>2</v>
      </c>
      <c r="D16" s="131">
        <f>COUNTIF(Haxby!O9:O223,"&lt;&gt;"&amp;"")</f>
        <v>1</v>
      </c>
      <c r="E16" s="131">
        <f>COUNTIF(Haxby!P9:P223,"&lt;&gt;"&amp;"")</f>
        <v>0</v>
      </c>
      <c r="F16" s="131">
        <f>COUNTIF(Haxby!Q9:Q223,"&lt;&gt;"&amp;"")</f>
        <v>0</v>
      </c>
      <c r="G16" s="131">
        <f>COUNTIF(Haxby!R9:R223,"&lt;&gt;"&amp;"")</f>
        <v>0</v>
      </c>
      <c r="H16" s="131">
        <f>COUNTIF(Haxby!S9:S223,"&lt;&gt;"&amp;"")</f>
        <v>2</v>
      </c>
      <c r="I16" s="131">
        <f>COUNTIF(Haxby!T9:T223,"&lt;&gt;"&amp;"")</f>
        <v>1</v>
      </c>
      <c r="J16" s="131">
        <f>COUNTIF(Haxby!U9:U223,"&lt;&gt;"&amp;"")</f>
        <v>3</v>
      </c>
      <c r="K16" s="131">
        <f>COUNTIF(Haxby!V9:V223,"&lt;&gt;"&amp;"")</f>
        <v>0</v>
      </c>
      <c r="L16" s="131">
        <f>COUNTIF(Haxby!W9:W223,"&lt;&gt;"&amp;"")</f>
        <v>1</v>
      </c>
      <c r="M16" s="131">
        <f>COUNTIF(Haxby!X9:X223,"&lt;&gt;"&amp;"")</f>
        <v>0</v>
      </c>
      <c r="N16" s="131">
        <f>COUNTIF(Haxby!Y9:Y223,"&lt;&gt;"&amp;"")</f>
        <v>0</v>
      </c>
      <c r="P16">
        <f t="shared" si="0"/>
        <v>10</v>
      </c>
    </row>
    <row r="17" spans="1:16" ht="15.75" customHeight="1" x14ac:dyDescent="0.25">
      <c r="A17" s="162" t="str">
        <f>Data!A11</f>
        <v>Helmsley Medical Centre</v>
      </c>
      <c r="B17" s="67"/>
      <c r="C17" s="131">
        <f>COUNTIF(Helmsley!N9:N223,"&lt;&gt;"&amp;"")</f>
        <v>0</v>
      </c>
      <c r="D17" s="131">
        <f>COUNTIF(Helmsley!O9:O223,"&lt;&gt;"&amp;"")</f>
        <v>0</v>
      </c>
      <c r="E17" s="131">
        <f>COUNTIF(Helmsley!P9:P223,"&lt;&gt;"&amp;"")</f>
        <v>0</v>
      </c>
      <c r="F17" s="131">
        <f>COUNTIF(Helmsley!Q9:Q223,"&lt;&gt;"&amp;"")</f>
        <v>1</v>
      </c>
      <c r="G17" s="131">
        <f>COUNTIF(Helmsley!R9:R223,"&lt;&gt;"&amp;"")</f>
        <v>0</v>
      </c>
      <c r="H17" s="131">
        <f>COUNTIF(Helmsley!S9:S223,"&lt;&gt;"&amp;"")</f>
        <v>2</v>
      </c>
      <c r="I17" s="131">
        <f>COUNTIF(Helmsley!T9:T223,"&lt;&gt;"&amp;"")</f>
        <v>0</v>
      </c>
      <c r="J17" s="131">
        <f>COUNTIF(Helmsley!U9:U223,"&lt;&gt;"&amp;"")</f>
        <v>0</v>
      </c>
      <c r="K17" s="131">
        <f>COUNTIF(Helmsley!V9:V223,"&lt;&gt;"&amp;"")</f>
        <v>1</v>
      </c>
      <c r="L17" s="131">
        <f>COUNTIF(Helmsley!W9:W223,"&lt;&gt;"&amp;"")</f>
        <v>0</v>
      </c>
      <c r="M17" s="131">
        <f>COUNTIF(Helmsley!X9:X223,"&lt;&gt;"&amp;"")</f>
        <v>0</v>
      </c>
      <c r="N17" s="131">
        <f>COUNTIF(Helmsley!Y9:Y223,"&lt;&gt;"&amp;"")</f>
        <v>1</v>
      </c>
      <c r="P17">
        <f t="shared" si="0"/>
        <v>5</v>
      </c>
    </row>
    <row r="18" spans="1:16" ht="15.75" customHeight="1" x14ac:dyDescent="0.25">
      <c r="A18" s="162" t="str">
        <f>Data!A12</f>
        <v>Jorvik Gillygate Practice</v>
      </c>
      <c r="B18" s="67"/>
      <c r="C18" s="131">
        <f>COUNTIF('Jorvik G'!N9:N223,"&lt;&gt;"&amp;"")</f>
        <v>0</v>
      </c>
      <c r="D18" s="131">
        <f>COUNTIF('Jorvik G'!O9:O223,"&lt;&gt;"&amp;"")</f>
        <v>0</v>
      </c>
      <c r="E18" s="131">
        <f>COUNTIF('Jorvik G'!P9:P223,"&lt;&gt;"&amp;"")</f>
        <v>1</v>
      </c>
      <c r="F18" s="131">
        <f>COUNTIF('Jorvik G'!Q9:Q223,"&lt;&gt;"&amp;"")</f>
        <v>1</v>
      </c>
      <c r="G18" s="131">
        <f>COUNTIF('Jorvik G'!R9:R223,"&lt;&gt;"&amp;"")</f>
        <v>1</v>
      </c>
      <c r="H18" s="131">
        <f>COUNTIF('Jorvik G'!S9:S223,"&lt;&gt;"&amp;"")</f>
        <v>1</v>
      </c>
      <c r="I18" s="131">
        <f>COUNTIF('Jorvik G'!T9:T223,"&lt;&gt;"&amp;"")</f>
        <v>2</v>
      </c>
      <c r="J18" s="131">
        <f>COUNTIF('Jorvik G'!U9:U223,"&lt;&gt;"&amp;"")</f>
        <v>1</v>
      </c>
      <c r="K18" s="131">
        <f>COUNTIF('Jorvik G'!V9:V223,"&lt;&gt;"&amp;"")</f>
        <v>1</v>
      </c>
      <c r="L18" s="131">
        <f>COUNTIF('Jorvik G'!W9:W223,"&lt;&gt;"&amp;"")</f>
        <v>1</v>
      </c>
      <c r="M18" s="131">
        <f>COUNTIF('Jorvik G'!X9:X223,"&lt;&gt;"&amp;"")</f>
        <v>1</v>
      </c>
      <c r="N18" s="131">
        <f>COUNTIF('Jorvik G'!Y9:Y223,"&lt;&gt;"&amp;"")</f>
        <v>0</v>
      </c>
      <c r="P18">
        <f t="shared" si="0"/>
        <v>10</v>
      </c>
    </row>
    <row r="19" spans="1:16" ht="15.75" customHeight="1" x14ac:dyDescent="0.25">
      <c r="A19" s="162" t="str">
        <f>Data!A13</f>
        <v>Kirbymoorside Surgery</v>
      </c>
      <c r="B19" s="67"/>
      <c r="C19" s="131">
        <f>COUNTIF(Kirkbymoorside!N9:N223,"&lt;&gt;"&amp;"")</f>
        <v>0</v>
      </c>
      <c r="D19" s="131">
        <f>COUNTIF(Kirkbymoorside!O9:O223,"&lt;&gt;"&amp;"")</f>
        <v>0</v>
      </c>
      <c r="E19" s="131">
        <f>COUNTIF(Kirkbymoorside!P9:P223,"&lt;&gt;"&amp;"")</f>
        <v>0</v>
      </c>
      <c r="F19" s="131">
        <f>COUNTIF(Kirkbymoorside!Q9:Q223,"&lt;&gt;"&amp;"")</f>
        <v>0</v>
      </c>
      <c r="G19" s="131">
        <f>COUNTIF(Kirkbymoorside!R9:R223,"&lt;&gt;"&amp;"")</f>
        <v>0</v>
      </c>
      <c r="H19" s="131">
        <f>COUNTIF(Kirkbymoorside!S9:S223,"&lt;&gt;"&amp;"")</f>
        <v>0</v>
      </c>
      <c r="I19" s="131">
        <f>COUNTIF(Kirkbymoorside!T9:T223,"&lt;&gt;"&amp;"")</f>
        <v>0</v>
      </c>
      <c r="J19" s="131">
        <f>COUNTIF(Kirkbymoorside!U9:U223,"&lt;&gt;"&amp;"")</f>
        <v>2</v>
      </c>
      <c r="K19" s="131">
        <f>COUNTIF(Kirkbymoorside!V9:V223,"&lt;&gt;"&amp;"")</f>
        <v>0</v>
      </c>
      <c r="L19" s="131">
        <f>COUNTIF(Kirkbymoorside!W9:W223,"&lt;&gt;"&amp;"")</f>
        <v>0</v>
      </c>
      <c r="M19" s="131">
        <f>COUNTIF(Kirkbymoorside!X9:X223,"&lt;&gt;"&amp;"")</f>
        <v>0</v>
      </c>
      <c r="N19" s="131">
        <f>COUNTIF(Kirkbymoorside!Y9:Y223,"&lt;&gt;"&amp;"")</f>
        <v>0</v>
      </c>
      <c r="P19">
        <f t="shared" si="0"/>
        <v>2</v>
      </c>
    </row>
    <row r="20" spans="1:16" ht="15.75" customHeight="1" x14ac:dyDescent="0.25">
      <c r="A20" s="162" t="str">
        <f>Data!A14</f>
        <v>Millfield Surgery</v>
      </c>
      <c r="B20" s="67"/>
      <c r="C20" s="131">
        <f>COUNTIF(Millfield!N9:N223,"&lt;&gt;"&amp;"")</f>
        <v>0</v>
      </c>
      <c r="D20" s="131">
        <f>COUNTIF(Millfield!O9:O223,"&lt;&gt;"&amp;"")</f>
        <v>0</v>
      </c>
      <c r="E20" s="131">
        <f>COUNTIF(Millfield!P9:P223,"&lt;&gt;"&amp;"")</f>
        <v>0</v>
      </c>
      <c r="F20" s="131">
        <f>COUNTIF(Millfield!Q9:Q223,"&lt;&gt;"&amp;"")</f>
        <v>0</v>
      </c>
      <c r="G20" s="131">
        <f>COUNTIF(Millfield!R9:R223,"&lt;&gt;"&amp;"")</f>
        <v>0</v>
      </c>
      <c r="H20" s="131">
        <f>COUNTIF(Millfield!S9:S223,"&lt;&gt;"&amp;"")</f>
        <v>1</v>
      </c>
      <c r="I20" s="131">
        <f>COUNTIF(Millfield!T9:T223,"&lt;&gt;"&amp;"")</f>
        <v>0</v>
      </c>
      <c r="J20" s="131">
        <f>COUNTIF(Millfield!U9:U223,"&lt;&gt;"&amp;"")</f>
        <v>0</v>
      </c>
      <c r="K20" s="131">
        <f>COUNTIF(Millfield!V9:V223,"&lt;&gt;"&amp;"")</f>
        <v>0</v>
      </c>
      <c r="L20" s="131">
        <f>COUNTIF(Millfield!W9:W223,"&lt;&gt;"&amp;"")</f>
        <v>0</v>
      </c>
      <c r="M20" s="131">
        <f>COUNTIF(Millfield!X9:X223,"&lt;&gt;"&amp;"")</f>
        <v>1</v>
      </c>
      <c r="N20" s="131">
        <f>COUNTIF(Millfield!Y9:Y223,"&lt;&gt;"&amp;"")</f>
        <v>0</v>
      </c>
      <c r="P20">
        <f t="shared" si="0"/>
        <v>2</v>
      </c>
    </row>
    <row r="21" spans="1:16" ht="15.75" customHeight="1" x14ac:dyDescent="0.25">
      <c r="A21" s="162" t="str">
        <f>Data!A15</f>
        <v>My Health Group</v>
      </c>
      <c r="B21" s="67"/>
      <c r="C21" s="131">
        <f>COUNTIF('My Health'!N9:N223,"&lt;&gt;"&amp;"")</f>
        <v>0</v>
      </c>
      <c r="D21" s="131">
        <f>COUNTIF('My Health'!O9:O223,"&lt;&gt;"&amp;"")</f>
        <v>0</v>
      </c>
      <c r="E21" s="131">
        <f>COUNTIF('My Health'!P9:P223,"&lt;&gt;"&amp;"")</f>
        <v>0</v>
      </c>
      <c r="F21" s="131">
        <f>COUNTIF('My Health'!Q9:Q223,"&lt;&gt;"&amp;"")</f>
        <v>1</v>
      </c>
      <c r="G21" s="131">
        <f>COUNTIF('My Health'!R9:R223,"&lt;&gt;"&amp;"")</f>
        <v>1</v>
      </c>
      <c r="H21" s="131">
        <f>COUNTIF('My Health'!S9:S223,"&lt;&gt;"&amp;"")</f>
        <v>1</v>
      </c>
      <c r="I21" s="131">
        <f>COUNTIF('My Health'!T9:T223,"&lt;&gt;"&amp;"")</f>
        <v>1</v>
      </c>
      <c r="J21" s="131">
        <f>COUNTIF('My Health'!U9:U223,"&lt;&gt;"&amp;"")</f>
        <v>1</v>
      </c>
      <c r="K21" s="131">
        <f>COUNTIF('My Health'!V9:V223,"&lt;&gt;"&amp;"")</f>
        <v>2</v>
      </c>
      <c r="L21" s="131">
        <f>COUNTIF('My Health'!W9:W223,"&lt;&gt;"&amp;"")</f>
        <v>1</v>
      </c>
      <c r="M21" s="131">
        <f>COUNTIF('My Health'!X9:X223,"&lt;&gt;"&amp;"")</f>
        <v>1</v>
      </c>
      <c r="N21" s="131">
        <f>COUNTIF('My Health'!Y9:Y223,"&lt;&gt;"&amp;"")</f>
        <v>0</v>
      </c>
      <c r="P21">
        <f t="shared" si="0"/>
        <v>9</v>
      </c>
    </row>
    <row r="22" spans="1:16" ht="15.75" customHeight="1" x14ac:dyDescent="0.25">
      <c r="A22" s="162" t="str">
        <f>Data!A16</f>
        <v>Old School Medical Practice</v>
      </c>
      <c r="B22" s="67"/>
      <c r="C22" s="131">
        <f>COUNTIF(OSM!N9:N223,"&lt;&gt;"&amp;"")</f>
        <v>2</v>
      </c>
      <c r="D22" s="131">
        <f>COUNTIF(OSM!O9:O223,"&lt;&gt;"&amp;"")</f>
        <v>1</v>
      </c>
      <c r="E22" s="131">
        <f>COUNTIF(OSM!P9:P223,"&lt;&gt;"&amp;"")</f>
        <v>4</v>
      </c>
      <c r="F22" s="131">
        <f>COUNTIF(OSM!Q9:Q223,"&lt;&gt;"&amp;"")</f>
        <v>0</v>
      </c>
      <c r="G22" s="131">
        <f>COUNTIF(OSM!R9:R223,"&lt;&gt;"&amp;"")</f>
        <v>0</v>
      </c>
      <c r="H22" s="131">
        <f>COUNTIF(OSM!S9:S223,"&lt;&gt;"&amp;"")</f>
        <v>1</v>
      </c>
      <c r="I22" s="131">
        <f>COUNTIF(OSM!T9:T223,"&lt;&gt;"&amp;"")</f>
        <v>0</v>
      </c>
      <c r="J22" s="131">
        <f>COUNTIF(OSM!U9:U223,"&lt;&gt;"&amp;"")</f>
        <v>0</v>
      </c>
      <c r="K22" s="131">
        <f>COUNTIF(OSM!V9:V223,"&lt;&gt;"&amp;"")</f>
        <v>2</v>
      </c>
      <c r="L22" s="131">
        <f>COUNTIF(OSM!W9:W223,"&lt;&gt;"&amp;"")</f>
        <v>0</v>
      </c>
      <c r="M22" s="131">
        <f>COUNTIF(OSM!X9:X223,"&lt;&gt;"&amp;"")</f>
        <v>0</v>
      </c>
      <c r="N22" s="131">
        <f>COUNTIF(OSM!Y9:Y223,"&lt;&gt;"&amp;"")</f>
        <v>0</v>
      </c>
      <c r="P22">
        <f t="shared" si="0"/>
        <v>10</v>
      </c>
    </row>
    <row r="23" spans="1:16" ht="15.75" customHeight="1" x14ac:dyDescent="0.25">
      <c r="A23" s="162" t="str">
        <f>Data!A17</f>
        <v>Petergate Surgery (Use YMG)</v>
      </c>
      <c r="B23" s="67"/>
      <c r="C23" s="131">
        <f>COUNTIF(Petergate!N9:N223,"&lt;&gt;"&amp;"")</f>
        <v>0</v>
      </c>
      <c r="D23" s="131">
        <f>COUNTIF(Petergate!O9:O223,"&lt;&gt;"&amp;"")</f>
        <v>0</v>
      </c>
      <c r="E23" s="131">
        <f>COUNTIF(Petergate!P9:P223,"&lt;&gt;"&amp;"")</f>
        <v>0</v>
      </c>
      <c r="F23" s="200">
        <f>COUNTIF(Petergate!Q9:Q223,"&lt;&gt;"&amp;"")</f>
        <v>0</v>
      </c>
      <c r="G23" s="200">
        <f>COUNTIF(Petergate!R9:R223,"&lt;&gt;"&amp;"")</f>
        <v>0</v>
      </c>
      <c r="H23" s="200">
        <f>COUNTIF(Petergate!S9:S223,"&lt;&gt;"&amp;"")</f>
        <v>0</v>
      </c>
      <c r="I23" s="200">
        <f>COUNTIF(Petergate!T9:T223,"&lt;&gt;"&amp;"")</f>
        <v>0</v>
      </c>
      <c r="J23" s="200">
        <f>COUNTIF(Petergate!U9:U223,"&lt;&gt;"&amp;"")</f>
        <v>0</v>
      </c>
      <c r="K23" s="200">
        <f>COUNTIF(Petergate!V9:V223,"&lt;&gt;"&amp;"")</f>
        <v>0</v>
      </c>
      <c r="L23" s="200">
        <f>COUNTIF(Petergate!W9:W223,"&lt;&gt;"&amp;"")</f>
        <v>0</v>
      </c>
      <c r="M23" s="200">
        <f>COUNTIF(Petergate!X9:X223,"&lt;&gt;"&amp;"")</f>
        <v>0</v>
      </c>
      <c r="N23" s="200">
        <f>COUNTIF(Petergate!Y9:Y223,"&lt;&gt;"&amp;"")</f>
        <v>0</v>
      </c>
      <c r="P23">
        <f t="shared" si="0"/>
        <v>0</v>
      </c>
    </row>
    <row r="24" spans="1:16" ht="15.75" customHeight="1" x14ac:dyDescent="0.25">
      <c r="A24" s="162" t="str">
        <f>Data!A18</f>
        <v>Pickering Medical Practice</v>
      </c>
      <c r="B24" s="8"/>
      <c r="C24" s="131">
        <f>COUNTIF(Pickering!N9:N223,"&lt;&gt;"&amp;"")</f>
        <v>1</v>
      </c>
      <c r="D24" s="131">
        <f>COUNTIF(Pickering!O9:O223,"&lt;&gt;"&amp;"")</f>
        <v>0</v>
      </c>
      <c r="E24" s="131">
        <f>COUNTIF(Pickering!P9:P223,"&lt;&gt;"&amp;"")</f>
        <v>0</v>
      </c>
      <c r="F24" s="131">
        <f>COUNTIF(Pickering!Q9:Q223,"&lt;&gt;"&amp;"")</f>
        <v>0</v>
      </c>
      <c r="G24" s="131">
        <f>COUNTIF(Pickering!R9:R223,"&lt;&gt;"&amp;"")</f>
        <v>0</v>
      </c>
      <c r="H24" s="131">
        <f>COUNTIF(Pickering!S9:S223,"&lt;&gt;"&amp;"")</f>
        <v>1</v>
      </c>
      <c r="I24" s="131">
        <f>COUNTIF(Pickering!T9:T223,"&lt;&gt;"&amp;"")</f>
        <v>2</v>
      </c>
      <c r="J24" s="131">
        <f>COUNTIF(Pickering!U9:U223,"&lt;&gt;"&amp;"")</f>
        <v>3</v>
      </c>
      <c r="K24" s="131">
        <f>COUNTIF(Pickering!V9:V223,"&lt;&gt;"&amp;"")</f>
        <v>2</v>
      </c>
      <c r="L24" s="131">
        <f>COUNTIF(Pickering!W9:W223,"&lt;&gt;"&amp;"")</f>
        <v>1</v>
      </c>
      <c r="M24" s="131">
        <f>COUNTIF(Pickering!X9:X223,"&lt;&gt;"&amp;"")</f>
        <v>1</v>
      </c>
      <c r="N24" s="131">
        <f>COUNTIF(Pickering!Y9:Y223,"&lt;&gt;"&amp;"")</f>
        <v>1</v>
      </c>
      <c r="P24">
        <f t="shared" si="0"/>
        <v>12</v>
      </c>
    </row>
    <row r="25" spans="1:16" ht="15.75" customHeight="1" x14ac:dyDescent="0.25">
      <c r="A25" s="162" t="str">
        <f>Data!A19</f>
        <v>Pocklington Group Practice</v>
      </c>
      <c r="C25" s="131">
        <f>COUNTIF(Pocklington!N9:N223,"&lt;&gt;"&amp;"")</f>
        <v>0</v>
      </c>
      <c r="D25" s="131">
        <f>COUNTIF(Pocklington!O9:O223,"&lt;&gt;"&amp;"")</f>
        <v>0</v>
      </c>
      <c r="E25" s="131">
        <f>COUNTIF(Pocklington!P9:P223,"&lt;&gt;"&amp;"")</f>
        <v>0</v>
      </c>
      <c r="F25" s="131">
        <f>COUNTIF(Pocklington!Q9:Q223,"&lt;&gt;"&amp;"")</f>
        <v>0</v>
      </c>
      <c r="G25" s="131">
        <f>COUNTIF(Pocklington!R9:R223,"&lt;&gt;"&amp;"")</f>
        <v>0</v>
      </c>
      <c r="H25" s="131">
        <f>COUNTIF(Pocklington!S9:S223,"&lt;&gt;"&amp;"")</f>
        <v>1</v>
      </c>
      <c r="I25" s="131">
        <f>COUNTIF(Pocklington!T9:T223,"&lt;&gt;"&amp;"")</f>
        <v>2</v>
      </c>
      <c r="J25" s="131">
        <f>COUNTIF(Pocklington!U9:U223,"&lt;&gt;"&amp;"")</f>
        <v>0</v>
      </c>
      <c r="K25" s="131">
        <f>COUNTIF(Pocklington!V9:V223,"&lt;&gt;"&amp;"")</f>
        <v>0</v>
      </c>
      <c r="L25" s="131">
        <f>COUNTIF(Pocklington!W9:W223,"&lt;&gt;"&amp;"")</f>
        <v>1</v>
      </c>
      <c r="M25" s="131">
        <f>COUNTIF(Pocklington!X9:X223,"&lt;&gt;"&amp;"")</f>
        <v>1</v>
      </c>
      <c r="N25" s="131">
        <f>COUNTIF(Pocklington!Y9:Y223,"&lt;&gt;"&amp;"")</f>
        <v>0</v>
      </c>
      <c r="P25">
        <f t="shared" si="0"/>
        <v>5</v>
      </c>
    </row>
    <row r="26" spans="1:16" ht="15.75" customHeight="1" x14ac:dyDescent="0.25">
      <c r="A26" s="162" t="str">
        <f>Data!A20</f>
        <v>Posterngate Surgery</v>
      </c>
      <c r="B26" s="9"/>
      <c r="C26" s="131">
        <f>COUNTIF(Posterngate!N9:N223,"&lt;&gt;"&amp;"")</f>
        <v>0</v>
      </c>
      <c r="D26" s="131">
        <f>COUNTIF(Posterngate!O9:O223,"&lt;&gt;"&amp;"")</f>
        <v>2</v>
      </c>
      <c r="E26" s="131">
        <f>COUNTIF(Posterngate!P9:P223,"&lt;&gt;"&amp;"")</f>
        <v>0</v>
      </c>
      <c r="F26" s="131">
        <f>COUNTIF(Posterngate!Q9:Q223,"&lt;&gt;"&amp;"")</f>
        <v>0</v>
      </c>
      <c r="G26" s="131">
        <f>COUNTIF(Posterngate!R9:R223,"&lt;&gt;"&amp;"")</f>
        <v>1</v>
      </c>
      <c r="H26" s="131">
        <f>COUNTIF(Posterngate!S9:S223,"&lt;&gt;"&amp;"")</f>
        <v>3</v>
      </c>
      <c r="I26" s="131">
        <f>COUNTIF(Posterngate!T9:T223,"&lt;&gt;"&amp;"")</f>
        <v>0</v>
      </c>
      <c r="J26" s="131">
        <f>COUNTIF(Posterngate!U9:U223,"&lt;&gt;"&amp;"")</f>
        <v>1</v>
      </c>
      <c r="K26" s="131">
        <f>COUNTIF(Posterngate!V9:V223,"&lt;&gt;"&amp;"")</f>
        <v>1</v>
      </c>
      <c r="L26" s="131">
        <f>COUNTIF(Posterngate!W9:W223,"&lt;&gt;"&amp;"")</f>
        <v>1</v>
      </c>
      <c r="M26" s="131">
        <f>COUNTIF(Posterngate!X9:X223,"&lt;&gt;"&amp;"")</f>
        <v>0</v>
      </c>
      <c r="N26" s="131">
        <f>COUNTIF(Posterngate!Y9:Y223,"&lt;&gt;"&amp;"")</f>
        <v>0</v>
      </c>
      <c r="P26">
        <f t="shared" si="0"/>
        <v>9</v>
      </c>
    </row>
    <row r="27" spans="1:16" ht="15.75" customHeight="1" x14ac:dyDescent="0.25">
      <c r="A27" s="162" t="str">
        <f>Data!A21</f>
        <v>Priory Medical Group</v>
      </c>
      <c r="B27" s="9"/>
      <c r="C27" s="131">
        <f>COUNTIF(Priory!N9:N223,"&lt;&gt;"&amp;"")</f>
        <v>0</v>
      </c>
      <c r="D27" s="131">
        <f>COUNTIF(Priory!O9:O223,"&lt;&gt;"&amp;"")</f>
        <v>1</v>
      </c>
      <c r="E27" s="131">
        <f>COUNTIF(Priory!P9:P223,"&lt;&gt;"&amp;"")</f>
        <v>2</v>
      </c>
      <c r="F27" s="131">
        <f>COUNTIF(Priory!Q9:Q223,"&lt;&gt;"&amp;"")</f>
        <v>1</v>
      </c>
      <c r="G27" s="131">
        <f>COUNTIF(Priory!R9:R223,"&lt;&gt;"&amp;"")</f>
        <v>2</v>
      </c>
      <c r="H27" s="131">
        <f>COUNTIF(Priory!S9:S223,"&lt;&gt;"&amp;"")</f>
        <v>2</v>
      </c>
      <c r="I27" s="131">
        <f>COUNTIF(Priory!T9:T223,"&lt;&gt;"&amp;"")</f>
        <v>4</v>
      </c>
      <c r="J27" s="131">
        <f>COUNTIF(Priory!U9:U223,"&lt;&gt;"&amp;"")</f>
        <v>4</v>
      </c>
      <c r="K27" s="131">
        <f>COUNTIF(Priory!V9:V223,"&lt;&gt;"&amp;"")</f>
        <v>3</v>
      </c>
      <c r="L27" s="131">
        <f>COUNTIF(Priory!W9:W223,"&lt;&gt;"&amp;"")</f>
        <v>2</v>
      </c>
      <c r="M27" s="131">
        <f>COUNTIF(Priory!X9:X223,"&lt;&gt;"&amp;"")</f>
        <v>2</v>
      </c>
      <c r="N27" s="131">
        <f>COUNTIF(Priory!Y9:Y223,"&lt;&gt;"&amp;"")</f>
        <v>2</v>
      </c>
      <c r="P27">
        <f t="shared" si="0"/>
        <v>25</v>
      </c>
    </row>
    <row r="28" spans="1:16" ht="15.75" customHeight="1" x14ac:dyDescent="0.25">
      <c r="A28" s="162" t="str">
        <f>Data!A22</f>
        <v>Scott Road Medical Centre</v>
      </c>
      <c r="B28" s="12"/>
      <c r="C28" s="131">
        <f>COUNTIF('Scott Rd'!N9:N223,"&lt;&gt;"&amp;"")</f>
        <v>0</v>
      </c>
      <c r="D28" s="131">
        <f>COUNTIF('Scott Rd'!O9:O223,"&lt;&gt;"&amp;"")</f>
        <v>0</v>
      </c>
      <c r="E28" s="131">
        <f>COUNTIF('Scott Rd'!P9:P223,"&lt;&gt;"&amp;"")</f>
        <v>0</v>
      </c>
      <c r="F28" s="131">
        <f>COUNTIF('Scott Rd'!Q9:Q223,"&lt;&gt;"&amp;"")</f>
        <v>0</v>
      </c>
      <c r="G28" s="131">
        <f>COUNTIF('Scott Rd'!R9:R223,"&lt;&gt;"&amp;"")</f>
        <v>0</v>
      </c>
      <c r="H28" s="131">
        <f>COUNTIF('Scott Rd'!S9:S223,"&lt;&gt;"&amp;"")</f>
        <v>1</v>
      </c>
      <c r="I28" s="131">
        <f>COUNTIF('Scott Rd'!T9:T223,"&lt;&gt;"&amp;"")</f>
        <v>0</v>
      </c>
      <c r="J28" s="131">
        <f>COUNTIF('Scott Rd'!U9:U223,"&lt;&gt;"&amp;"")</f>
        <v>0</v>
      </c>
      <c r="K28" s="131">
        <f>COUNTIF('Scott Rd'!V9:V223,"&lt;&gt;"&amp;"")</f>
        <v>0</v>
      </c>
      <c r="L28" s="131">
        <f>COUNTIF('Scott Rd'!W9:W223,"&lt;&gt;"&amp;"")</f>
        <v>0</v>
      </c>
      <c r="M28" s="131">
        <f>COUNTIF('Scott Rd'!X9:X223,"&lt;&gt;"&amp;"")</f>
        <v>0</v>
      </c>
      <c r="N28" s="131">
        <f>COUNTIF('Scott Rd'!Y9:Y223,"&lt;&gt;"&amp;"")</f>
        <v>2</v>
      </c>
      <c r="P28">
        <f t="shared" si="0"/>
        <v>3</v>
      </c>
    </row>
    <row r="29" spans="1:16" ht="15.75" customHeight="1" x14ac:dyDescent="0.25">
      <c r="A29" s="162" t="str">
        <f>Data!A23</f>
        <v>Sherburn Group Practice</v>
      </c>
      <c r="B29" s="8"/>
      <c r="C29" s="131">
        <f>COUNTIF(Sherburn!N9:N223,"&lt;&gt;"&amp;"")</f>
        <v>4</v>
      </c>
      <c r="D29" s="131">
        <f>COUNTIF(Sherburn!O9:O223,"&lt;&gt;"&amp;"")</f>
        <v>3</v>
      </c>
      <c r="E29" s="131">
        <f>COUNTIF(Sherburn!P9:P223,"&lt;&gt;"&amp;"")</f>
        <v>1</v>
      </c>
      <c r="F29" s="131">
        <f>COUNTIF(Sherburn!Q9:Q223,"&lt;&gt;"&amp;"")</f>
        <v>1</v>
      </c>
      <c r="G29" s="131">
        <f>COUNTIF(Sherburn!R9:R223,"&lt;&gt;"&amp;"")</f>
        <v>2</v>
      </c>
      <c r="H29" s="131">
        <f>COUNTIF(Sherburn!S9:S223,"&lt;&gt;"&amp;"")</f>
        <v>3</v>
      </c>
      <c r="I29" s="131">
        <f>COUNTIF(Sherburn!T9:T223,"&lt;&gt;"&amp;"")</f>
        <v>0</v>
      </c>
      <c r="J29" s="131">
        <f>COUNTIF(Sherburn!U9:U223,"&lt;&gt;"&amp;"")</f>
        <v>0</v>
      </c>
      <c r="K29" s="131">
        <f>COUNTIF(Sherburn!V9:V223,"&lt;&gt;"&amp;"")</f>
        <v>0</v>
      </c>
      <c r="L29" s="131">
        <f>COUNTIF(Sherburn!W9:W223,"&lt;&gt;"&amp;"")</f>
        <v>1</v>
      </c>
      <c r="M29" s="131">
        <f>COUNTIF(Sherburn!X9:X223,"&lt;&gt;"&amp;"")</f>
        <v>1</v>
      </c>
      <c r="N29" s="131">
        <f>COUNTIF(Sherburn!Y9:Y223,"&lt;&gt;"&amp;"")</f>
        <v>0</v>
      </c>
      <c r="P29">
        <f t="shared" si="0"/>
        <v>16</v>
      </c>
    </row>
    <row r="30" spans="1:16" ht="15.75" customHeight="1" x14ac:dyDescent="0.25">
      <c r="A30" s="162" t="str">
        <f>Data!A24</f>
        <v>South Milford Surgery</v>
      </c>
      <c r="B30" s="67"/>
      <c r="C30" s="131">
        <f>COUNTIF('South Milford'!N9:N223,"&lt;&gt;"&amp;"")</f>
        <v>0</v>
      </c>
      <c r="D30" s="131">
        <f>COUNTIF('South Milford'!O9:O223,"&lt;&gt;"&amp;"")</f>
        <v>0</v>
      </c>
      <c r="E30" s="131">
        <f>COUNTIF('South Milford'!P9:P223,"&lt;&gt;"&amp;"")</f>
        <v>0</v>
      </c>
      <c r="F30" s="131">
        <f>COUNTIF('South Milford'!Q9:Q223,"&lt;&gt;"&amp;"")</f>
        <v>0</v>
      </c>
      <c r="G30" s="131">
        <f>COUNTIF('South Milford'!R9:R223,"&lt;&gt;"&amp;"")</f>
        <v>0</v>
      </c>
      <c r="H30" s="131">
        <f>COUNTIF('South Milford'!S9:S223,"&lt;&gt;"&amp;"")</f>
        <v>0</v>
      </c>
      <c r="I30" s="131">
        <f>COUNTIF('South Milford'!T9:T223,"&lt;&gt;"&amp;"")</f>
        <v>0</v>
      </c>
      <c r="J30" s="131">
        <f>COUNTIF('South Milford'!U9:U223,"&lt;&gt;"&amp;"")</f>
        <v>0</v>
      </c>
      <c r="K30" s="131">
        <f>COUNTIF('South Milford'!V9:V223,"&lt;&gt;"&amp;"")</f>
        <v>1</v>
      </c>
      <c r="L30" s="131">
        <f>COUNTIF('South Milford'!W9:W223,"&lt;&gt;"&amp;"")</f>
        <v>4</v>
      </c>
      <c r="M30" s="131">
        <f>COUNTIF('South Milford'!X9:X223,"&lt;&gt;"&amp;"")</f>
        <v>1</v>
      </c>
      <c r="N30" s="131">
        <f>COUNTIF('South Milford'!Y9:Y223,"&lt;&gt;"&amp;"")</f>
        <v>0</v>
      </c>
      <c r="P30">
        <f t="shared" si="0"/>
        <v>6</v>
      </c>
    </row>
    <row r="31" spans="1:16" ht="15.75" customHeight="1" x14ac:dyDescent="0.25">
      <c r="A31" s="162" t="str">
        <f>Data!A25</f>
        <v>Stillington Surgery</v>
      </c>
      <c r="B31" s="67"/>
      <c r="C31" s="131">
        <f>COUNTIF(Stillington!N9:N223,"&lt;&gt;"&amp;"")</f>
        <v>1</v>
      </c>
      <c r="D31" s="131">
        <f>COUNTIF(Stillington!O9:O223,"&lt;&gt;"&amp;"")</f>
        <v>1</v>
      </c>
      <c r="E31" s="131">
        <f>COUNTIF(Stillington!P9:P223,"&lt;&gt;"&amp;"")</f>
        <v>0</v>
      </c>
      <c r="F31" s="131">
        <f>COUNTIF(Stillington!Q9:Q223,"&lt;&gt;"&amp;"")</f>
        <v>0</v>
      </c>
      <c r="G31" s="131">
        <f>COUNTIF(Stillington!R9:R223,"&lt;&gt;"&amp;"")</f>
        <v>0</v>
      </c>
      <c r="H31" s="131">
        <f>COUNTIF(Stillington!S9:S223,"&lt;&gt;"&amp;"")</f>
        <v>1</v>
      </c>
      <c r="I31" s="131">
        <f>COUNTIF(Stillington!T9:T223,"&lt;&gt;"&amp;"")</f>
        <v>1</v>
      </c>
      <c r="J31" s="131">
        <f>COUNTIF(Stillington!U9:U223,"&lt;&gt;"&amp;"")</f>
        <v>1</v>
      </c>
      <c r="K31" s="131">
        <f>COUNTIF(Stillington!V9:V223,"&lt;&gt;"&amp;"")</f>
        <v>0</v>
      </c>
      <c r="L31" s="131">
        <f>COUNTIF(Stillington!W9:W223,"&lt;&gt;"&amp;"")</f>
        <v>2</v>
      </c>
      <c r="M31" s="131">
        <f>COUNTIF(Stillington!X9:X223,"&lt;&gt;"&amp;"")</f>
        <v>2</v>
      </c>
      <c r="N31" s="131">
        <f>COUNTIF(Stillington!Y9:Y223,"&lt;&gt;"&amp;"")</f>
        <v>0</v>
      </c>
      <c r="P31">
        <f t="shared" si="0"/>
        <v>9</v>
      </c>
    </row>
    <row r="32" spans="1:16" ht="15.75" customHeight="1" x14ac:dyDescent="0.25">
      <c r="A32" s="162" t="str">
        <f>Data!A26</f>
        <v xml:space="preserve">Tadcaster Medical Centre </v>
      </c>
      <c r="B32" s="67"/>
      <c r="C32" s="131">
        <f>COUNTIF(Tadcaster!N9:N223,"&lt;&gt;"&amp;"")</f>
        <v>0</v>
      </c>
      <c r="D32" s="131">
        <f>COUNTIF(Tadcaster!O9:O223,"&lt;&gt;"&amp;"")</f>
        <v>0</v>
      </c>
      <c r="E32" s="131">
        <f>COUNTIF(Tadcaster!P9:P223,"&lt;&gt;"&amp;"")</f>
        <v>0</v>
      </c>
      <c r="F32" s="131">
        <f>COUNTIF(Tadcaster!Q9:Q223,"&lt;&gt;"&amp;"")</f>
        <v>0</v>
      </c>
      <c r="G32" s="131">
        <f>COUNTIF(Tadcaster!R9:R223,"&lt;&gt;"&amp;"")</f>
        <v>2</v>
      </c>
      <c r="H32" s="131">
        <f>COUNTIF(Tadcaster!S9:S223,"&lt;&gt;"&amp;"")</f>
        <v>0</v>
      </c>
      <c r="I32" s="131">
        <f>COUNTIF(Tadcaster!T9:T223,"&lt;&gt;"&amp;"")</f>
        <v>0</v>
      </c>
      <c r="J32" s="131">
        <f>COUNTIF(Tadcaster!U9:U223,"&lt;&gt;"&amp;"")</f>
        <v>1</v>
      </c>
      <c r="K32" s="131">
        <f>COUNTIF(Tadcaster!V9:V223,"&lt;&gt;"&amp;"")</f>
        <v>0</v>
      </c>
      <c r="L32" s="131">
        <f>COUNTIF(Tadcaster!W9:W223,"&lt;&gt;"&amp;"")</f>
        <v>0</v>
      </c>
      <c r="M32" s="131">
        <f>COUNTIF(Tadcaster!X9:X223,"&lt;&gt;"&amp;"")</f>
        <v>0</v>
      </c>
      <c r="N32" s="131">
        <f>COUNTIF(Tadcaster!Y9:Y223,"&lt;&gt;"&amp;"")</f>
        <v>0</v>
      </c>
      <c r="P32">
        <f t="shared" si="0"/>
        <v>3</v>
      </c>
    </row>
    <row r="33" spans="1:16" ht="15.75" customHeight="1" x14ac:dyDescent="0.25">
      <c r="A33" s="162" t="str">
        <f>Data!A27</f>
        <v>Terrington Surgery</v>
      </c>
      <c r="B33" s="67"/>
      <c r="C33" s="131">
        <f>COUNTIF(Terrington!N9:N223,"&lt;&gt;"&amp;"")</f>
        <v>0</v>
      </c>
      <c r="D33" s="131">
        <f>COUNTIF(Terrington!O9:O223,"&lt;&gt;"&amp;"")</f>
        <v>0</v>
      </c>
      <c r="E33" s="131">
        <f>COUNTIF(Terrington!P9:P223,"&lt;&gt;"&amp;"")</f>
        <v>0</v>
      </c>
      <c r="F33" s="131">
        <f>COUNTIF(Terrington!Q9:Q223,"&lt;&gt;"&amp;"")</f>
        <v>0</v>
      </c>
      <c r="G33" s="131">
        <f>COUNTIF(Terrington!R9:R223,"&lt;&gt;"&amp;"")</f>
        <v>0</v>
      </c>
      <c r="H33" s="131">
        <f>COUNTIF(Terrington!S9:S223,"&lt;&gt;"&amp;"")</f>
        <v>0</v>
      </c>
      <c r="I33" s="131">
        <f>COUNTIF(Terrington!T9:T223,"&lt;&gt;"&amp;"")</f>
        <v>0</v>
      </c>
      <c r="J33" s="131">
        <f>COUNTIF(Terrington!U9:U223,"&lt;&gt;"&amp;"")</f>
        <v>0</v>
      </c>
      <c r="K33" s="131">
        <f>COUNTIF(Terrington!V9:V223,"&lt;&gt;"&amp;"")</f>
        <v>0</v>
      </c>
      <c r="L33" s="131">
        <f>COUNTIF(Terrington!W9:W223,"&lt;&gt;"&amp;"")</f>
        <v>0</v>
      </c>
      <c r="M33" s="131">
        <f>COUNTIF(Terrington!X9:X223,"&lt;&gt;"&amp;"")</f>
        <v>0</v>
      </c>
      <c r="N33" s="131">
        <f>COUNTIF(Terrington!Y9:Y223,"&lt;&gt;"&amp;"")</f>
        <v>0</v>
      </c>
      <c r="P33">
        <f t="shared" si="0"/>
        <v>0</v>
      </c>
    </row>
    <row r="34" spans="1:16" ht="15.75" customHeight="1" x14ac:dyDescent="0.25">
      <c r="A34" s="162" t="str">
        <f>Data!A28</f>
        <v>Tollerton Surgery</v>
      </c>
      <c r="B34" s="67"/>
      <c r="C34" s="131">
        <f>COUNTIF(Tollerton!N9:N223,"&lt;&gt;"&amp;"")</f>
        <v>0</v>
      </c>
      <c r="D34" s="131">
        <f>COUNTIF(Tollerton!O9:O223,"&lt;&gt;"&amp;"")</f>
        <v>0</v>
      </c>
      <c r="E34" s="131">
        <f>COUNTIF(Tollerton!P9:P223,"&lt;&gt;"&amp;"")</f>
        <v>0</v>
      </c>
      <c r="F34" s="131">
        <f>COUNTIF(Tollerton!Q9:Q223,"&lt;&gt;"&amp;"")</f>
        <v>0</v>
      </c>
      <c r="G34" s="131">
        <f>COUNTIF(Tollerton!R9:R223,"&lt;&gt;"&amp;"")</f>
        <v>0</v>
      </c>
      <c r="H34" s="131">
        <f>COUNTIF(Tollerton!S9:S223,"&lt;&gt;"&amp;"")</f>
        <v>0</v>
      </c>
      <c r="I34" s="131">
        <f>COUNTIF(Tollerton!T9:T223,"&lt;&gt;"&amp;"")</f>
        <v>0</v>
      </c>
      <c r="J34" s="131">
        <f>COUNTIF(Tollerton!U9:U223,"&lt;&gt;"&amp;"")</f>
        <v>0</v>
      </c>
      <c r="K34" s="131">
        <f>COUNTIF(Tollerton!V9:V223,"&lt;&gt;"&amp;"")</f>
        <v>0</v>
      </c>
      <c r="L34" s="131">
        <f>COUNTIF(Tollerton!W9:W223,"&lt;&gt;"&amp;"")</f>
        <v>0</v>
      </c>
      <c r="M34" s="131">
        <f>COUNTIF(Tollerton!X9:X223,"&lt;&gt;"&amp;"")</f>
        <v>0</v>
      </c>
      <c r="N34" s="131">
        <f>COUNTIF(Tollerton!Y9:Y223,"&lt;&gt;"&amp;"")</f>
        <v>0</v>
      </c>
      <c r="P34">
        <f t="shared" si="0"/>
        <v>0</v>
      </c>
    </row>
    <row r="35" spans="1:16" ht="15.75" customHeight="1" x14ac:dyDescent="0.25">
      <c r="A35" s="162" t="str">
        <f>Data!A29</f>
        <v>Unity Health</v>
      </c>
      <c r="B35" s="67"/>
      <c r="C35" s="131">
        <f>COUNTIF(Unity!N9:N223,"&lt;&gt;"&amp;"")</f>
        <v>0</v>
      </c>
      <c r="D35" s="131">
        <f>COUNTIF(Unity!O9:O223,"&lt;&gt;"&amp;"")</f>
        <v>0</v>
      </c>
      <c r="E35" s="131">
        <f>COUNTIF(Unity!P9:P223,"&lt;&gt;"&amp;"")</f>
        <v>0</v>
      </c>
      <c r="F35" s="131">
        <f>COUNTIF(Unity!Q9:Q223,"&lt;&gt;"&amp;"")</f>
        <v>0</v>
      </c>
      <c r="G35" s="131">
        <f>COUNTIF(Unity!R9:R223,"&lt;&gt;"&amp;"")</f>
        <v>0</v>
      </c>
      <c r="H35" s="131">
        <f>COUNTIF(Unity!S9:S223,"&lt;&gt;"&amp;"")</f>
        <v>0</v>
      </c>
      <c r="I35" s="131">
        <f>COUNTIF(Unity!T9:T223,"&lt;&gt;"&amp;"")</f>
        <v>0</v>
      </c>
      <c r="J35" s="131">
        <f>COUNTIF(Unity!U9:U223,"&lt;&gt;"&amp;"")</f>
        <v>0</v>
      </c>
      <c r="K35" s="131">
        <f>COUNTIF(Unity!V9:V223,"&lt;&gt;"&amp;"")</f>
        <v>0</v>
      </c>
      <c r="L35" s="131">
        <f>COUNTIF(Unity!W9:W223,"&lt;&gt;"&amp;"")</f>
        <v>0</v>
      </c>
      <c r="M35" s="131">
        <f>COUNTIF(Unity!X9:X223,"&lt;&gt;"&amp;"")</f>
        <v>0</v>
      </c>
      <c r="N35" s="131">
        <f>COUNTIF(Unity!Y9:Y223,"&lt;&gt;"&amp;"")</f>
        <v>0</v>
      </c>
      <c r="P35">
        <f t="shared" si="0"/>
        <v>0</v>
      </c>
    </row>
    <row r="36" spans="1:16" ht="15.75" customHeight="1" x14ac:dyDescent="0.25">
      <c r="A36" s="162" t="str">
        <f>Data!A30</f>
        <v>York Medical Group</v>
      </c>
      <c r="B36" s="8"/>
      <c r="C36" s="131">
        <f>COUNTIF(YMG!N9:N223,"&lt;&gt;"&amp;"")</f>
        <v>1</v>
      </c>
      <c r="D36" s="131">
        <f>COUNTIF(YMG!O9:O223,"&lt;&gt;"&amp;"")</f>
        <v>0</v>
      </c>
      <c r="E36" s="131">
        <f>COUNTIF(YMG!P9:P223,"&lt;&gt;"&amp;"")</f>
        <v>0</v>
      </c>
      <c r="F36" s="131">
        <f>COUNTIF(YMG!Q9:Q223,"&lt;&gt;"&amp;"")</f>
        <v>0</v>
      </c>
      <c r="G36" s="131">
        <f>COUNTIF(YMG!R9:R223,"&lt;&gt;"&amp;"")</f>
        <v>1</v>
      </c>
      <c r="H36" s="131">
        <f>COUNTIF(YMG!S9:S223,"&lt;&gt;"&amp;"")</f>
        <v>3</v>
      </c>
      <c r="I36" s="131">
        <f>COUNTIF(YMG!T9:T223,"&lt;&gt;"&amp;"")</f>
        <v>2</v>
      </c>
      <c r="J36" s="131">
        <f>COUNTIF(YMG!U9:U223,"&lt;&gt;"&amp;"")</f>
        <v>1</v>
      </c>
      <c r="K36" s="131">
        <f>COUNTIF(YMG!V9:V223,"&lt;&gt;"&amp;"")</f>
        <v>3</v>
      </c>
      <c r="L36" s="131">
        <f>COUNTIF(YMG!W9:W223,"&lt;&gt;"&amp;"")</f>
        <v>0</v>
      </c>
      <c r="M36" s="131">
        <f>COUNTIF(YMG!X9:X223,"&lt;&gt;"&amp;"")</f>
        <v>1</v>
      </c>
      <c r="N36" s="131">
        <f>COUNTIF(YMG!Y9:Y223,"&lt;&gt;"&amp;"")</f>
        <v>1</v>
      </c>
      <c r="P36">
        <f t="shared" si="0"/>
        <v>13</v>
      </c>
    </row>
    <row r="38" spans="1:16" ht="15.75" x14ac:dyDescent="0.25">
      <c r="A38" s="64" t="s">
        <v>90</v>
      </c>
      <c r="C38" s="131">
        <f t="shared" ref="C38:F38" si="1">COUNTIF(C8:C36,"&gt;0")</f>
        <v>8</v>
      </c>
      <c r="D38" s="131">
        <f t="shared" si="1"/>
        <v>7</v>
      </c>
      <c r="E38" s="131">
        <f t="shared" si="1"/>
        <v>5</v>
      </c>
      <c r="F38" s="131">
        <f t="shared" si="1"/>
        <v>6</v>
      </c>
      <c r="G38" s="131">
        <f>COUNTIF(G8:G36,"&gt;0")</f>
        <v>7</v>
      </c>
      <c r="H38" s="131">
        <f t="shared" ref="H38:N38" si="2">COUNTIF(H8:H36,"&gt;0")</f>
        <v>16</v>
      </c>
      <c r="I38" s="131">
        <f t="shared" si="2"/>
        <v>11</v>
      </c>
      <c r="J38" s="131">
        <f t="shared" si="2"/>
        <v>14</v>
      </c>
      <c r="K38" s="131">
        <f t="shared" si="2"/>
        <v>11</v>
      </c>
      <c r="L38" s="131">
        <f t="shared" si="2"/>
        <v>14</v>
      </c>
      <c r="M38" s="131">
        <f t="shared" si="2"/>
        <v>12</v>
      </c>
      <c r="N38" s="131">
        <f t="shared" si="2"/>
        <v>7</v>
      </c>
    </row>
    <row r="39" spans="1:16" ht="15.75" x14ac:dyDescent="0.25">
      <c r="A39" s="64" t="s">
        <v>91</v>
      </c>
      <c r="C39" s="131">
        <f>COUNTIF('CCG Month Breakdown'!C9:C223,"&gt;0")</f>
        <v>8</v>
      </c>
      <c r="D39" s="131">
        <f>COUNTIF('CCG Month Breakdown'!D9:D223,"&gt;0")</f>
        <v>8</v>
      </c>
      <c r="E39" s="131">
        <f>COUNTIF('CCG Month Breakdown'!E9:E223,"&gt;0")</f>
        <v>6</v>
      </c>
      <c r="F39" s="131">
        <f>COUNTIF('CCG Month Breakdown'!F9:F223,"&gt;0")</f>
        <v>4</v>
      </c>
      <c r="G39" s="131">
        <f>COUNTIF('CCG Month Breakdown'!G9:G223,"&gt;0")</f>
        <v>5</v>
      </c>
      <c r="H39" s="131">
        <f>COUNTIF('CCG Month Breakdown'!H9:H223,"&gt;0")</f>
        <v>9</v>
      </c>
      <c r="I39" s="131">
        <f>COUNTIF('CCG Month Breakdown'!I9:I223,"&gt;0")</f>
        <v>5</v>
      </c>
      <c r="J39" s="131">
        <f>COUNTIF('CCG Month Breakdown'!J9:J223,"&gt;0")</f>
        <v>8</v>
      </c>
      <c r="K39" s="131">
        <f>COUNTIF('CCG Month Breakdown'!K9:K223,"&gt;0")</f>
        <v>8</v>
      </c>
      <c r="L39" s="131">
        <f>COUNTIF('CCG Month Breakdown'!L9:L223,"&gt;0")</f>
        <v>6</v>
      </c>
      <c r="M39" s="131">
        <f>COUNTIF('CCG Month Breakdown'!M9:M223,"&gt;0")</f>
        <v>4</v>
      </c>
      <c r="N39" s="131">
        <f>COUNTIF('CCG Month Breakdown'!N9:N223,"&gt;0")</f>
        <v>4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S228"/>
  <sheetViews>
    <sheetView showGridLines="0" zoomScale="85" zoomScaleNormal="85" workbookViewId="0">
      <pane xSplit="2" ySplit="6" topLeftCell="M112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Data!A25</f>
        <v>Stillington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5</v>
      </c>
      <c r="E75" s="25"/>
      <c r="F75" s="24">
        <v>5</v>
      </c>
      <c r="G75" s="25"/>
      <c r="H75" s="25"/>
      <c r="I75" s="24">
        <v>3</v>
      </c>
      <c r="J75" s="24">
        <v>3</v>
      </c>
      <c r="K75" s="40">
        <f t="shared" si="2"/>
        <v>0.6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>
        <v>495</v>
      </c>
      <c r="X75" s="26">
        <v>293.04000000000002</v>
      </c>
      <c r="Y75" s="27"/>
      <c r="AA75" s="42">
        <f t="shared" si="3"/>
        <v>788.04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20</v>
      </c>
      <c r="E76" s="25"/>
      <c r="F76" s="24">
        <v>5</v>
      </c>
      <c r="G76" s="25"/>
      <c r="H76" s="25">
        <v>42689</v>
      </c>
      <c r="I76" s="24">
        <v>5</v>
      </c>
      <c r="J76" s="24">
        <v>9</v>
      </c>
      <c r="K76" s="40">
        <f t="shared" si="2"/>
        <v>0.25</v>
      </c>
      <c r="L76" s="35"/>
      <c r="M76" s="36"/>
      <c r="N76" s="26"/>
      <c r="O76" s="26"/>
      <c r="P76" s="26"/>
      <c r="Q76" s="26"/>
      <c r="R76" s="26"/>
      <c r="S76" s="26">
        <v>839.5</v>
      </c>
      <c r="T76" s="26">
        <v>2518.5</v>
      </c>
      <c r="U76" s="26">
        <v>839.5</v>
      </c>
      <c r="V76" s="26"/>
      <c r="W76" s="26"/>
      <c r="X76" s="26"/>
      <c r="Y76" s="27"/>
      <c r="AA76" s="42">
        <f t="shared" si="3"/>
        <v>4197.5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4</v>
      </c>
      <c r="E83" s="25"/>
      <c r="F83" s="24">
        <v>4</v>
      </c>
      <c r="G83" s="25"/>
      <c r="H83" s="25"/>
      <c r="I83" s="24">
        <v>1</v>
      </c>
      <c r="J83" s="24">
        <v>2</v>
      </c>
      <c r="K83" s="40">
        <f t="shared" si="2"/>
        <v>0.25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>
        <v>225.55</v>
      </c>
      <c r="X83" s="26">
        <v>676.65</v>
      </c>
      <c r="Y83" s="27"/>
      <c r="AA83" s="42">
        <f t="shared" si="3"/>
        <v>902.2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>
        <v>39</v>
      </c>
      <c r="E122" s="25">
        <v>42466</v>
      </c>
      <c r="F122" s="24">
        <v>8</v>
      </c>
      <c r="G122" s="25">
        <v>42466</v>
      </c>
      <c r="H122" s="25">
        <v>42466</v>
      </c>
      <c r="I122" s="24">
        <v>8</v>
      </c>
      <c r="J122" s="24">
        <v>8</v>
      </c>
      <c r="K122" s="40">
        <f t="shared" si="2"/>
        <v>0.20512820512820512</v>
      </c>
      <c r="L122" s="35"/>
      <c r="M122" s="36"/>
      <c r="N122" s="26">
        <v>2928.38</v>
      </c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2928.38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>
        <v>101.04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101.04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2928.38</v>
      </c>
      <c r="O225" s="41">
        <f t="shared" si="8"/>
        <v>101.04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839.5</v>
      </c>
      <c r="T225" s="41">
        <f t="shared" si="8"/>
        <v>2518.5</v>
      </c>
      <c r="U225" s="41">
        <f t="shared" si="8"/>
        <v>839.5</v>
      </c>
      <c r="V225" s="41">
        <f t="shared" si="8"/>
        <v>0</v>
      </c>
      <c r="W225" s="41">
        <f t="shared" si="8"/>
        <v>720.55</v>
      </c>
      <c r="X225" s="41">
        <f t="shared" si="8"/>
        <v>969.69</v>
      </c>
      <c r="Y225" s="41">
        <f t="shared" si="8"/>
        <v>0</v>
      </c>
      <c r="Z225"/>
      <c r="AA225" s="97">
        <f>SUM(N225:Y225)</f>
        <v>8917.16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2928.38</v>
      </c>
      <c r="O227" s="41">
        <f>SUM((O225/12)*11)</f>
        <v>92.62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489.70833333333331</v>
      </c>
      <c r="T227" s="41">
        <f>SUM((T225/12)*6)</f>
        <v>1259.25</v>
      </c>
      <c r="U227" s="41">
        <f>SUM((U225/12)*5)</f>
        <v>349.79166666666663</v>
      </c>
      <c r="V227" s="41">
        <f>SUM((V225/12)*4)</f>
        <v>0</v>
      </c>
      <c r="W227" s="41">
        <f>SUM((W225/12)*3)</f>
        <v>180.13749999999999</v>
      </c>
      <c r="X227" s="41">
        <f>SUM((X225/12)*2)</f>
        <v>161.61500000000001</v>
      </c>
      <c r="Y227" s="41">
        <f>SUM((Y225/12))</f>
        <v>0</v>
      </c>
      <c r="AA227" s="97">
        <f>SUM(N227:Y227)</f>
        <v>5461.5025000000005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S228"/>
  <sheetViews>
    <sheetView showGridLines="0" zoomScale="85" zoomScaleNormal="85" workbookViewId="0">
      <pane xSplit="2" ySplit="6" topLeftCell="X115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Data!A26</f>
        <v xml:space="preserve">Tadcaster Medical Centre 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>
        <v>1</v>
      </c>
      <c r="E54" s="84"/>
      <c r="F54" s="83"/>
      <c r="G54" s="84"/>
      <c r="H54" s="84"/>
      <c r="I54" s="83"/>
      <c r="J54" s="83">
        <v>0.5</v>
      </c>
      <c r="K54" s="40">
        <f t="shared" si="0"/>
        <v>0</v>
      </c>
      <c r="L54" s="35"/>
      <c r="M54" s="36"/>
      <c r="N54" s="26"/>
      <c r="O54" s="26"/>
      <c r="P54" s="26"/>
      <c r="Q54" s="26"/>
      <c r="R54" s="26">
        <v>938.07</v>
      </c>
      <c r="S54" s="26"/>
      <c r="T54" s="26"/>
      <c r="U54" s="26"/>
      <c r="V54" s="26"/>
      <c r="W54" s="26"/>
      <c r="X54" s="26"/>
      <c r="Y54" s="27"/>
      <c r="AA54" s="95">
        <f t="shared" si="1"/>
        <v>938.07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7</v>
      </c>
      <c r="E75" s="25">
        <v>42678</v>
      </c>
      <c r="F75" s="24">
        <v>3</v>
      </c>
      <c r="G75" s="25">
        <v>42678</v>
      </c>
      <c r="H75" s="25"/>
      <c r="I75" s="24">
        <v>3</v>
      </c>
      <c r="J75" s="24">
        <v>2</v>
      </c>
      <c r="K75" s="40">
        <f t="shared" si="2"/>
        <v>0.42857142857142855</v>
      </c>
      <c r="L75" s="35"/>
      <c r="M75" s="36"/>
      <c r="N75" s="26"/>
      <c r="O75" s="26"/>
      <c r="P75" s="26"/>
      <c r="Q75" s="26"/>
      <c r="R75" s="26"/>
      <c r="S75" s="26"/>
      <c r="T75" s="26"/>
      <c r="U75" s="26">
        <v>418.95</v>
      </c>
      <c r="V75" s="26"/>
      <c r="W75" s="26"/>
      <c r="X75" s="26"/>
      <c r="Y75" s="27"/>
      <c r="AA75" s="42">
        <f t="shared" si="3"/>
        <v>418.95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46</v>
      </c>
      <c r="E76" s="25">
        <v>42612</v>
      </c>
      <c r="F76" s="24">
        <v>1</v>
      </c>
      <c r="G76" s="25">
        <v>42612</v>
      </c>
      <c r="H76" s="25">
        <v>42612</v>
      </c>
      <c r="I76" s="24">
        <v>1</v>
      </c>
      <c r="J76" s="24">
        <v>5</v>
      </c>
      <c r="K76" s="40">
        <f t="shared" si="2"/>
        <v>2.1739130434782608E-2</v>
      </c>
      <c r="L76" s="35"/>
      <c r="M76" s="36"/>
      <c r="N76" s="26"/>
      <c r="O76" s="26"/>
      <c r="P76" s="26"/>
      <c r="Q76" s="26"/>
      <c r="R76" s="26">
        <v>1679</v>
      </c>
      <c r="S76" s="26"/>
      <c r="T76" s="26"/>
      <c r="U76" s="26"/>
      <c r="V76" s="26"/>
      <c r="W76" s="26"/>
      <c r="X76" s="26"/>
      <c r="Y76" s="27"/>
      <c r="AA76" s="42">
        <f t="shared" si="3"/>
        <v>1679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2617.0700000000002</v>
      </c>
      <c r="S225" s="41">
        <f t="shared" si="8"/>
        <v>0</v>
      </c>
      <c r="T225" s="41">
        <f t="shared" si="8"/>
        <v>0</v>
      </c>
      <c r="U225" s="41">
        <f t="shared" si="8"/>
        <v>418.95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0</v>
      </c>
      <c r="Z225"/>
      <c r="AA225" s="97">
        <f>SUM(N225:Y225)</f>
        <v>3036.02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1744.7133333333334</v>
      </c>
      <c r="S227" s="41">
        <f>SUM((S225/12)*7)</f>
        <v>0</v>
      </c>
      <c r="T227" s="41">
        <f>SUM((T225/12)*6)</f>
        <v>0</v>
      </c>
      <c r="U227" s="41">
        <f>SUM((U225/12)*5)</f>
        <v>174.5625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1919.2758333333334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S228"/>
  <sheetViews>
    <sheetView showGridLines="0" tabSelected="1" zoomScale="80" zoomScaleNormal="80" workbookViewId="0">
      <pane xSplit="2" ySplit="6" topLeftCell="C70" activePane="bottomRight" state="frozen"/>
      <selection activeCell="N226" sqref="N226"/>
      <selection pane="topRight" activeCell="N226" sqref="N226"/>
      <selection pane="bottomLeft" activeCell="N226" sqref="N226"/>
      <selection pane="bottomRight" activeCell="H75" sqref="H75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3.7109375" style="14" bestFit="1" customWidth="1"/>
    <col min="6" max="6" width="11.28515625" style="14" customWidth="1"/>
    <col min="7" max="7" width="13.85546875" style="14" bestFit="1" customWidth="1"/>
    <col min="8" max="8" width="12.7109375" style="14" bestFit="1" customWidth="1"/>
    <col min="9" max="9" width="10.85546875" style="14" bestFit="1" customWidth="1"/>
    <col min="10" max="10" width="13" style="14" bestFit="1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Data!A27</f>
        <v>Terrington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>
        <v>0</v>
      </c>
      <c r="E75" s="25"/>
      <c r="F75" s="24"/>
      <c r="G75" s="25"/>
      <c r="H75" s="25">
        <v>42817</v>
      </c>
      <c r="I75" s="24">
        <v>0</v>
      </c>
      <c r="J75" s="24">
        <v>1</v>
      </c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7</v>
      </c>
      <c r="E76" s="25">
        <v>42712</v>
      </c>
      <c r="F76" s="24">
        <v>1</v>
      </c>
      <c r="G76" s="25">
        <v>42712</v>
      </c>
      <c r="H76" s="25"/>
      <c r="I76" s="24"/>
      <c r="J76" s="24"/>
      <c r="K76" s="40">
        <f t="shared" si="2"/>
        <v>0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7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0</v>
      </c>
      <c r="E119" s="25"/>
      <c r="F119" s="24"/>
      <c r="G119" s="25"/>
      <c r="H119" s="25">
        <v>42817</v>
      </c>
      <c r="I119" s="24">
        <v>0</v>
      </c>
      <c r="J119" s="24">
        <v>1</v>
      </c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>
        <v>0</v>
      </c>
      <c r="E120" s="25"/>
      <c r="F120" s="24"/>
      <c r="G120" s="25"/>
      <c r="H120" s="25">
        <v>42817</v>
      </c>
      <c r="I120" s="24">
        <v>0</v>
      </c>
      <c r="J120" s="24">
        <v>1</v>
      </c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0</v>
      </c>
      <c r="Z225"/>
      <c r="AA225" s="97">
        <f>SUM(N225:Y225)</f>
        <v>0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0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S228"/>
  <sheetViews>
    <sheetView showGridLines="0" zoomScale="85" zoomScaleNormal="85" workbookViewId="0">
      <pane xSplit="2" ySplit="6" topLeftCell="O117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Data!A28</f>
        <v>Tollerton Surgery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7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0</v>
      </c>
      <c r="Z225"/>
      <c r="AA225" s="97">
        <f>SUM(N225:Y225)</f>
        <v>0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0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S228"/>
  <sheetViews>
    <sheetView showGridLines="0" zoomScale="85" zoomScaleNormal="85" workbookViewId="0">
      <pane xSplit="2" ySplit="6" topLeftCell="O112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Data!A29</f>
        <v>Unity Health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7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0</v>
      </c>
      <c r="Z225"/>
      <c r="AA225" s="97">
        <f>SUM(N225:Y225)</f>
        <v>0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0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S228"/>
  <sheetViews>
    <sheetView showGridLines="0" zoomScale="85" zoomScaleNormal="85" workbookViewId="0">
      <pane xSplit="2" ySplit="6" topLeftCell="E70" activePane="bottomRight" state="frozen"/>
      <selection activeCell="N226" sqref="N226"/>
      <selection pane="topRight" activeCell="N226" sqref="N226"/>
      <selection pane="bottomLeft" activeCell="N226" sqref="N226"/>
      <selection pane="bottomRight" activeCell="Y83" sqref="Y83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2.85546875" style="14" bestFit="1" customWidth="1"/>
    <col min="6" max="6" width="11.28515625" style="14" customWidth="1"/>
    <col min="7" max="7" width="13.140625" style="14" bestFit="1" customWidth="1"/>
    <col min="8" max="8" width="12.28515625" style="14" bestFit="1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Data!A30</f>
        <v>York Medical Group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>
        <v>8</v>
      </c>
      <c r="E39" s="25">
        <v>42660</v>
      </c>
      <c r="F39" s="83">
        <v>5</v>
      </c>
      <c r="G39" s="84"/>
      <c r="H39" s="25">
        <v>42660</v>
      </c>
      <c r="I39" s="83">
        <v>5</v>
      </c>
      <c r="J39" s="83">
        <v>2</v>
      </c>
      <c r="K39" s="40">
        <f t="shared" si="0"/>
        <v>0.625</v>
      </c>
      <c r="L39" s="35"/>
      <c r="M39" s="36"/>
      <c r="N39" s="26"/>
      <c r="O39" s="26"/>
      <c r="P39" s="26"/>
      <c r="Q39" s="26"/>
      <c r="R39" s="26"/>
      <c r="S39" s="26">
        <v>920.99</v>
      </c>
      <c r="T39" s="26">
        <v>1053.72</v>
      </c>
      <c r="U39" s="26"/>
      <c r="V39" s="26"/>
      <c r="W39" s="26"/>
      <c r="X39" s="26"/>
      <c r="Y39" s="27"/>
      <c r="AA39" s="95">
        <f t="shared" si="1"/>
        <v>1974.71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3</v>
      </c>
      <c r="E44" s="25">
        <v>42471</v>
      </c>
      <c r="F44" s="24">
        <v>3</v>
      </c>
      <c r="G44" s="25">
        <v>42471</v>
      </c>
      <c r="H44" s="25">
        <v>42471</v>
      </c>
      <c r="I44" s="24">
        <v>3</v>
      </c>
      <c r="J44" s="24">
        <v>1</v>
      </c>
      <c r="K44" s="40">
        <f t="shared" si="0"/>
        <v>1</v>
      </c>
      <c r="L44" s="35"/>
      <c r="M44" s="36"/>
      <c r="N44" s="26">
        <v>388.44</v>
      </c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388.44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40.5" customHeight="1" x14ac:dyDescent="0.25">
      <c r="B46" s="155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105</v>
      </c>
      <c r="E76" s="25"/>
      <c r="F76" s="24"/>
      <c r="G76" s="25"/>
      <c r="H76" s="25"/>
      <c r="I76" s="24">
        <v>6</v>
      </c>
      <c r="J76" s="24">
        <v>12</v>
      </c>
      <c r="K76" s="40">
        <f t="shared" si="2"/>
        <v>5.7142857142857141E-2</v>
      </c>
      <c r="L76" s="35"/>
      <c r="M76" s="36"/>
      <c r="N76" s="26"/>
      <c r="O76" s="26"/>
      <c r="P76" s="26"/>
      <c r="Q76" s="26"/>
      <c r="R76" s="26"/>
      <c r="S76" s="14">
        <v>0</v>
      </c>
      <c r="T76" s="26">
        <v>1679</v>
      </c>
      <c r="U76" s="26">
        <v>1679</v>
      </c>
      <c r="V76" s="26">
        <v>419.75</v>
      </c>
      <c r="W76" s="26"/>
      <c r="X76" s="26"/>
      <c r="Y76" s="27"/>
      <c r="AA76" s="42">
        <f t="shared" si="3"/>
        <v>3777.75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T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117</v>
      </c>
      <c r="E83" s="25"/>
      <c r="F83" s="24">
        <v>44</v>
      </c>
      <c r="G83" s="25">
        <v>42739</v>
      </c>
      <c r="H83" s="25"/>
      <c r="I83" s="24">
        <v>11</v>
      </c>
      <c r="J83" s="24">
        <v>20</v>
      </c>
      <c r="K83" s="40">
        <f t="shared" si="2"/>
        <v>9.4017094017094016E-2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>
        <v>987.74</v>
      </c>
      <c r="W83" s="26"/>
      <c r="X83" s="26">
        <v>2160.73</v>
      </c>
      <c r="Y83" s="27">
        <v>762.19</v>
      </c>
      <c r="AA83" s="42">
        <f t="shared" si="3"/>
        <v>3910.6600000000003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>
        <v>6</v>
      </c>
      <c r="E119" s="25">
        <v>42709</v>
      </c>
      <c r="F119" s="24">
        <v>4</v>
      </c>
      <c r="G119" s="25"/>
      <c r="H119" s="25">
        <v>42709</v>
      </c>
      <c r="I119" s="24">
        <v>4</v>
      </c>
      <c r="J119" s="24">
        <v>1.5</v>
      </c>
      <c r="K119" s="40">
        <f t="shared" si="2"/>
        <v>0.66666666666666663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>
        <v>315.36</v>
      </c>
      <c r="W119" s="26"/>
      <c r="X119" s="26"/>
      <c r="Y119" s="27"/>
      <c r="AA119" s="42">
        <f t="shared" si="3"/>
        <v>315.36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>
        <v>1</v>
      </c>
      <c r="E216" s="25"/>
      <c r="F216" s="24"/>
      <c r="G216" s="25"/>
      <c r="H216" s="25"/>
      <c r="I216" s="24">
        <v>1</v>
      </c>
      <c r="J216" s="24"/>
      <c r="K216" s="40">
        <f t="shared" si="6"/>
        <v>1</v>
      </c>
      <c r="L216" s="35"/>
      <c r="M216" s="36"/>
      <c r="N216" s="26"/>
      <c r="O216" s="26"/>
      <c r="P216" s="26"/>
      <c r="Q216" s="26"/>
      <c r="R216" s="26">
        <v>733.78</v>
      </c>
      <c r="S216" s="26"/>
      <c r="T216" s="26"/>
      <c r="U216" s="26"/>
      <c r="V216" s="26"/>
      <c r="W216" s="26"/>
      <c r="X216" s="26"/>
      <c r="Y216" s="27"/>
      <c r="AA216" s="42">
        <f t="shared" si="7"/>
        <v>733.78</v>
      </c>
      <c r="AC216" s="28"/>
    </row>
    <row r="217" spans="2:29" ht="15.75" x14ac:dyDescent="0.25">
      <c r="B217" s="78" t="str">
        <f>'CCG Financial Totals'!A218</f>
        <v>Specials</v>
      </c>
      <c r="D217" s="24">
        <v>1</v>
      </c>
      <c r="E217" s="25"/>
      <c r="F217" s="24"/>
      <c r="G217" s="25"/>
      <c r="H217" s="25"/>
      <c r="I217" s="24">
        <v>1</v>
      </c>
      <c r="J217" s="24"/>
      <c r="K217" s="40">
        <f t="shared" si="6"/>
        <v>1</v>
      </c>
      <c r="L217" s="35"/>
      <c r="M217" s="36"/>
      <c r="N217" s="26"/>
      <c r="O217" s="26"/>
      <c r="P217" s="26"/>
      <c r="Q217" s="26"/>
      <c r="R217" s="26"/>
      <c r="S217" s="26">
        <v>1550.64</v>
      </c>
      <c r="T217" s="26"/>
      <c r="U217" s="26"/>
      <c r="V217" s="26"/>
      <c r="W217" s="26"/>
      <c r="X217" s="26"/>
      <c r="Y217" s="27"/>
      <c r="AA217" s="42">
        <f t="shared" si="7"/>
        <v>1550.64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388.44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733.78</v>
      </c>
      <c r="S225" s="41">
        <f t="shared" si="8"/>
        <v>2471.63</v>
      </c>
      <c r="T225" s="41">
        <f t="shared" si="8"/>
        <v>2732.7200000000003</v>
      </c>
      <c r="U225" s="41">
        <f t="shared" si="8"/>
        <v>1679</v>
      </c>
      <c r="V225" s="41">
        <f t="shared" si="8"/>
        <v>1722.85</v>
      </c>
      <c r="W225" s="41">
        <f t="shared" si="8"/>
        <v>0</v>
      </c>
      <c r="X225" s="41">
        <f t="shared" si="8"/>
        <v>2160.73</v>
      </c>
      <c r="Y225" s="41">
        <f t="shared" si="8"/>
        <v>762.19</v>
      </c>
      <c r="Z225"/>
      <c r="AA225" s="97">
        <f>SUM(N225:Y225)</f>
        <v>12651.34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388.44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489.18666666666667</v>
      </c>
      <c r="S227" s="41">
        <f>SUM((S225/12)*7)</f>
        <v>1441.7841666666666</v>
      </c>
      <c r="T227" s="41">
        <f>SUM((T225/12)*6)</f>
        <v>1366.3600000000001</v>
      </c>
      <c r="U227" s="41">
        <f>SUM((U225/12)*5)</f>
        <v>699.58333333333326</v>
      </c>
      <c r="V227" s="41">
        <f>SUM((V225/12)*4)</f>
        <v>574.2833333333333</v>
      </c>
      <c r="W227" s="41">
        <f>SUM((W225/12)*3)</f>
        <v>0</v>
      </c>
      <c r="X227" s="41">
        <f>SUM((X225/12)*2)</f>
        <v>360.12166666666667</v>
      </c>
      <c r="Y227" s="41">
        <f>SUM((Y225/12))</f>
        <v>63.51583333333334</v>
      </c>
      <c r="AA227" s="97">
        <f>SUM(N227:Y227)</f>
        <v>5383.2750000000005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G225"/>
  <sheetViews>
    <sheetView showGridLines="0" topLeftCell="A82" zoomScale="70" zoomScaleNormal="70" workbookViewId="0">
      <selection activeCell="B218" sqref="B218"/>
    </sheetView>
  </sheetViews>
  <sheetFormatPr defaultRowHeight="15" x14ac:dyDescent="0.25"/>
  <cols>
    <col min="1" max="1" width="58.5703125" customWidth="1"/>
    <col min="3" max="3" width="3.140625" customWidth="1"/>
    <col min="4" max="32" width="13.7109375" customWidth="1"/>
  </cols>
  <sheetData>
    <row r="1" spans="1:33" s="72" customFormat="1" ht="28.5" x14ac:dyDescent="0.45">
      <c r="A1" s="164" t="s">
        <v>182</v>
      </c>
      <c r="C1" s="164"/>
      <c r="D1" s="164"/>
      <c r="E1" s="164"/>
      <c r="F1" s="164"/>
      <c r="G1" s="164"/>
      <c r="H1" s="142"/>
      <c r="I1" s="142"/>
      <c r="J1" s="46"/>
      <c r="K1" s="46"/>
    </row>
    <row r="2" spans="1:33" s="72" customFormat="1" x14ac:dyDescent="0.25"/>
    <row r="3" spans="1:33" s="72" customFormat="1" ht="18.75" x14ac:dyDescent="0.3">
      <c r="A3" s="48" t="s">
        <v>210</v>
      </c>
      <c r="C3" s="74"/>
    </row>
    <row r="4" spans="1:33" x14ac:dyDescent="0.25">
      <c r="A4" s="1"/>
      <c r="C4" s="1"/>
    </row>
    <row r="5" spans="1:33" x14ac:dyDescent="0.25">
      <c r="A5" s="60" t="s">
        <v>36</v>
      </c>
      <c r="C5" s="1"/>
    </row>
    <row r="6" spans="1:33" ht="15.75" x14ac:dyDescent="0.25">
      <c r="A6" s="64"/>
      <c r="B6" s="143" t="s">
        <v>84</v>
      </c>
      <c r="C6" s="11"/>
      <c r="D6" s="163" t="str">
        <f>Data!$A2</f>
        <v>Beech Grove Medical Practice</v>
      </c>
      <c r="E6" s="163" t="str">
        <f>Data!$A3</f>
        <v>Beech Tree Surgery</v>
      </c>
      <c r="F6" s="163" t="str">
        <f>Data!$A4</f>
        <v>Clifton Medical Centre (Use YMG)</v>
      </c>
      <c r="G6" s="163" t="str">
        <f>Data!$A5</f>
        <v>Dalton Terrace Surgery</v>
      </c>
      <c r="H6" s="156" t="str">
        <f>Data!$A6</f>
        <v>East Parade Medical Practice</v>
      </c>
      <c r="I6" s="156" t="str">
        <f>Data!$A7</f>
        <v>Elvington Medical Practice</v>
      </c>
      <c r="J6" s="156" t="str">
        <f>Data!$A8</f>
        <v>Escrick Surgery</v>
      </c>
      <c r="K6" s="156" t="str">
        <f>Data!$A9</f>
        <v>Front Street Surgery</v>
      </c>
      <c r="L6" s="156" t="str">
        <f>Data!$A10</f>
        <v>Haxby Group</v>
      </c>
      <c r="M6" s="156" t="str">
        <f>Data!$A11</f>
        <v>Helmsley Medical Centre</v>
      </c>
      <c r="N6" s="156" t="str">
        <f>Data!$A12</f>
        <v>Jorvik Gillygate Practice</v>
      </c>
      <c r="O6" s="156" t="str">
        <f>Data!$A13</f>
        <v>Kirbymoorside Surgery</v>
      </c>
      <c r="P6" s="156" t="str">
        <f>Data!$A14</f>
        <v>Millfield Surgery</v>
      </c>
      <c r="Q6" s="156" t="str">
        <f>Data!$A15</f>
        <v>My Health Group</v>
      </c>
      <c r="R6" s="156" t="str">
        <f>Data!$A16</f>
        <v>Old School Medical Practice</v>
      </c>
      <c r="S6" s="156" t="str">
        <f>Data!$A17</f>
        <v>Petergate Surgery (Use YMG)</v>
      </c>
      <c r="T6" s="156" t="str">
        <f>Data!$A18</f>
        <v>Pickering Medical Practice</v>
      </c>
      <c r="U6" s="156" t="str">
        <f>Data!$A19</f>
        <v>Pocklington Group Practice</v>
      </c>
      <c r="V6" s="156" t="str">
        <f>Data!$A20</f>
        <v>Posterngate Surgery</v>
      </c>
      <c r="W6" s="156" t="str">
        <f>Data!$A21</f>
        <v>Priory Medical Group</v>
      </c>
      <c r="X6" s="156" t="str">
        <f>Data!$A22</f>
        <v>Scott Road Medical Centre</v>
      </c>
      <c r="Y6" s="156" t="str">
        <f>Data!$A23</f>
        <v>Sherburn Group Practice</v>
      </c>
      <c r="Z6" s="156" t="str">
        <f>Data!$A24</f>
        <v>South Milford Surgery</v>
      </c>
      <c r="AA6" s="156" t="str">
        <f>Data!$A25</f>
        <v>Stillington Surgery</v>
      </c>
      <c r="AB6" s="156" t="str">
        <f>Data!$A26</f>
        <v xml:space="preserve">Tadcaster Medical Centre </v>
      </c>
      <c r="AC6" s="156" t="str">
        <f>Data!$A27</f>
        <v>Terrington Surgery</v>
      </c>
      <c r="AD6" s="156" t="str">
        <f>Data!$A28</f>
        <v>Tollerton Surgery</v>
      </c>
      <c r="AE6" s="156" t="str">
        <f>Data!$A29</f>
        <v>Unity Health</v>
      </c>
      <c r="AF6" s="156" t="str">
        <f>Data!$A30</f>
        <v>York Medical Group</v>
      </c>
      <c r="AG6" s="149"/>
    </row>
    <row r="7" spans="1:33" ht="15.75" x14ac:dyDescent="0.25">
      <c r="A7" s="66"/>
      <c r="C7" s="8"/>
      <c r="AG7" s="149"/>
    </row>
    <row r="8" spans="1:33" ht="15.75" x14ac:dyDescent="0.25">
      <c r="A8" s="50" t="str">
        <f>'CCG Financial Totals'!A9</f>
        <v>1 - Gastro-intestinal System</v>
      </c>
      <c r="C8" s="8"/>
      <c r="AG8" s="149"/>
    </row>
    <row r="9" spans="1:33" ht="15.75" x14ac:dyDescent="0.25">
      <c r="A9" s="78" t="str">
        <f>'CCG Financial Totals'!A10</f>
        <v>Asacol 400/800mg MR to Octasa 400/800mg MR</v>
      </c>
      <c r="B9" s="106">
        <f t="shared" ref="B9:B23" si="0">SUM(D9:AF9)</f>
        <v>0</v>
      </c>
      <c r="C9" s="8"/>
      <c r="D9" s="106" t="str">
        <f>IF('Beech Grove'!AA9&gt;0,Data!K2,"")</f>
        <v/>
      </c>
      <c r="E9" s="106" t="str">
        <f>IF('Beech Tree'!AA9&gt;0,Data!K3,"")</f>
        <v/>
      </c>
      <c r="F9" s="106" t="str">
        <f>IF(CMP!AA9&gt;0,Data!K4,"")</f>
        <v/>
      </c>
      <c r="G9" s="106" t="str">
        <f>IF('Dalton T'!AA9&gt;0,Data!K5,"")</f>
        <v/>
      </c>
      <c r="H9" s="106" t="str">
        <f>IF('East Parade'!AA9&gt;0,Data!K6,"")</f>
        <v/>
      </c>
      <c r="I9" s="106" t="str">
        <f>IF(Elvington!AA9&gt;0,Data!K7,"")</f>
        <v/>
      </c>
      <c r="J9" s="106" t="str">
        <f>IF(Escrick!AA9&gt;0,Data!K8,"")</f>
        <v/>
      </c>
      <c r="K9" s="106" t="str">
        <f>IF('Front St'!AA9&gt;0,Data!K9,"")</f>
        <v/>
      </c>
      <c r="L9" s="106" t="str">
        <f>IF(Haxby!AA9&gt;0,Data!K10,"")</f>
        <v/>
      </c>
      <c r="M9" s="106" t="str">
        <f>IF(Helmsley!AA9&gt;0,Data!K11,"")</f>
        <v/>
      </c>
      <c r="N9" s="106" t="str">
        <f>IF('Jorvik G'!AA9&gt;0,Data!K12,"")</f>
        <v/>
      </c>
      <c r="O9" s="106" t="str">
        <f>IF(Kirkbymoorside!AA9&gt;0,Data!K13,"")</f>
        <v/>
      </c>
      <c r="P9" s="106" t="str">
        <f>IF(Millfield!AA9&gt;0,Data!K14,"")</f>
        <v/>
      </c>
      <c r="Q9" s="106" t="str">
        <f>IF('My Health'!AA9&gt;0,Data!K15,"")</f>
        <v/>
      </c>
      <c r="R9" s="106" t="str">
        <f>IF(OSM!AA9&gt;0,Data!K16,"")</f>
        <v/>
      </c>
      <c r="S9" s="106" t="str">
        <f>IF(Petergate!AA9&gt;0,Data!K17,"")</f>
        <v/>
      </c>
      <c r="T9" s="106" t="str">
        <f>IF(Pickering!AA9&gt;0,Data!K18,"")</f>
        <v/>
      </c>
      <c r="U9" s="106" t="str">
        <f>IF(Pocklington!AA9&gt;0,Data!K19,"")</f>
        <v/>
      </c>
      <c r="V9" s="106" t="str">
        <f>IF(Posterngate!AA9&gt;0,Data!K20,"")</f>
        <v/>
      </c>
      <c r="W9" s="106" t="str">
        <f>IF(Priory!AA9&gt;0,Data!K21,"")</f>
        <v/>
      </c>
      <c r="X9" s="106" t="str">
        <f>IF('Scott Rd'!AA9&gt;0,Data!K22,"")</f>
        <v/>
      </c>
      <c r="Y9" s="106" t="str">
        <f>IF(Sherburn!AA9&gt;0,Data!K23,"")</f>
        <v/>
      </c>
      <c r="Z9" s="106" t="str">
        <f>IF('South Milford'!AA9&gt;0,Data!K24,"")</f>
        <v/>
      </c>
      <c r="AA9" s="106" t="str">
        <f>IF(Stillington!AA9&gt;0,Data!K25,"")</f>
        <v/>
      </c>
      <c r="AB9" s="106" t="str">
        <f>IF(Tadcaster!AA9&gt;0,Data!K26,"")</f>
        <v/>
      </c>
      <c r="AC9" s="106" t="str">
        <f>IF(Terrington!AA9&gt;0,Data!K27,"")</f>
        <v/>
      </c>
      <c r="AD9" s="106" t="str">
        <f>IF(Tollerton!AA9&gt;0,Data!K28,"")</f>
        <v/>
      </c>
      <c r="AE9" s="106" t="str">
        <f>IF(Unity!AA9&gt;0,Data!K29,"")</f>
        <v/>
      </c>
      <c r="AF9" s="106" t="str">
        <f>IF(YMG!AA9&gt;0,Data!K30,"")</f>
        <v/>
      </c>
      <c r="AG9" s="150"/>
    </row>
    <row r="10" spans="1:33" ht="15.75" customHeight="1" x14ac:dyDescent="0.25">
      <c r="A10" s="78" t="str">
        <f>'CCG Financial Totals'!A11</f>
        <v>Movicol Sachets to Laxido Sachets (inc. Paediatric)</v>
      </c>
      <c r="B10" s="106">
        <f t="shared" si="0"/>
        <v>0</v>
      </c>
      <c r="C10" s="67"/>
      <c r="D10" s="106" t="str">
        <f>IF('Beech Grove'!AA10&gt;0,Data!K2,"")</f>
        <v/>
      </c>
      <c r="E10" s="106" t="str">
        <f>IF('Beech Tree'!AA10&gt;0,Data!K3,"")</f>
        <v/>
      </c>
      <c r="F10" s="106" t="str">
        <f>IF(CMP!AA10&gt;0,Data!K4,"")</f>
        <v/>
      </c>
      <c r="G10" s="106" t="str">
        <f>IF('Dalton T'!AA10&gt;0,Data!K5,"")</f>
        <v/>
      </c>
      <c r="H10" s="106" t="str">
        <f>IF('East Parade'!AA10&gt;0,Data!K6,"")</f>
        <v/>
      </c>
      <c r="I10" s="106" t="str">
        <f>IF(Elvington!AA10&gt;0,Data!K7,"")</f>
        <v/>
      </c>
      <c r="J10" s="106" t="str">
        <f>IF(Escrick!AA10&gt;0,Data!K8,"")</f>
        <v/>
      </c>
      <c r="K10" s="106" t="str">
        <f>IF('Front St'!AA10&gt;0,Data!K9,"")</f>
        <v/>
      </c>
      <c r="L10" s="106" t="str">
        <f>IF(Haxby!AA10&gt;0,Data!K10,"")</f>
        <v/>
      </c>
      <c r="M10" s="106" t="str">
        <f>IF(Helmsley!AA10&gt;0,Data!K11,"")</f>
        <v/>
      </c>
      <c r="N10" s="106" t="str">
        <f>IF('Jorvik G'!AA10&gt;0,Data!K12,"")</f>
        <v/>
      </c>
      <c r="O10" s="106" t="str">
        <f>IF(Kirkbymoorside!AA10&gt;0,Data!K13,"")</f>
        <v/>
      </c>
      <c r="P10" s="106" t="str">
        <f>IF(Millfield!AA10&gt;0,Data!K14,"")</f>
        <v/>
      </c>
      <c r="Q10" s="106" t="str">
        <f>IF('My Health'!AA10&gt;0,Data!K15,"")</f>
        <v/>
      </c>
      <c r="R10" s="106" t="str">
        <f>IF(OSM!AA10&gt;0,Data!K16,"")</f>
        <v/>
      </c>
      <c r="S10" s="106" t="str">
        <f>IF(Petergate!AA10&gt;0,Data!K17,"")</f>
        <v/>
      </c>
      <c r="T10" s="106" t="str">
        <f>IF(Pickering!AA10&gt;0,Data!K18,"")</f>
        <v/>
      </c>
      <c r="U10" s="106" t="str">
        <f>IF(Pocklington!AA10&gt;0,Data!K19,"")</f>
        <v/>
      </c>
      <c r="V10" s="106" t="str">
        <f>IF(Posterngate!AA10&gt;0,Data!K20,"")</f>
        <v/>
      </c>
      <c r="W10" s="106" t="str">
        <f>IF(Priory!AA10&gt;0,Data!K21,"")</f>
        <v/>
      </c>
      <c r="X10" s="106" t="str">
        <f>IF('Scott Rd'!AA10&gt;0,Data!K22,"")</f>
        <v/>
      </c>
      <c r="Y10" s="106" t="str">
        <f>IF(Sherburn!AA10&gt;0,Data!K23,"")</f>
        <v/>
      </c>
      <c r="Z10" s="106" t="str">
        <f>IF('South Milford'!AA10&gt;0,Data!K24,"")</f>
        <v/>
      </c>
      <c r="AA10" s="106" t="str">
        <f>IF(Stillington!AA10&gt;0,Data!K25,"")</f>
        <v/>
      </c>
      <c r="AB10" s="106" t="str">
        <f>IF(Tadcaster!AA10&gt;0,Data!K26,"")</f>
        <v/>
      </c>
      <c r="AC10" s="106" t="str">
        <f>IF(Terrington!AA10&gt;0,Data!K27,"")</f>
        <v/>
      </c>
      <c r="AD10" s="106" t="str">
        <f>IF(Tollerton!AA10&gt;0,Data!K28,"")</f>
        <v/>
      </c>
      <c r="AE10" s="106" t="str">
        <f>IF(Unity!AA10&gt;0,Data!K29,"")</f>
        <v/>
      </c>
      <c r="AF10" s="106" t="str">
        <f>IF(YMG!AA10&gt;0,Data!K30,"")</f>
        <v/>
      </c>
      <c r="AG10" s="150"/>
    </row>
    <row r="11" spans="1:33" ht="15.75" customHeight="1" x14ac:dyDescent="0.25">
      <c r="A11" s="78" t="str">
        <f>'CCG Financial Totals'!A12</f>
        <v>Esomeprazole Tabs to Caps</v>
      </c>
      <c r="B11" s="106">
        <f t="shared" si="0"/>
        <v>0</v>
      </c>
      <c r="D11" s="106" t="str">
        <f>IF('Beech Grove'!AA11&gt;0,Data!K2,"")</f>
        <v/>
      </c>
      <c r="E11" s="106" t="str">
        <f>IF('Beech Tree'!AA11&gt;0,Data!K3,"")</f>
        <v/>
      </c>
      <c r="F11" s="106" t="str">
        <f>IF(CMP!AA11&gt;0,Data!K4,"")</f>
        <v/>
      </c>
      <c r="G11" s="106" t="str">
        <f>IF('Dalton T'!AA11&gt;0,Data!K5,"")</f>
        <v/>
      </c>
      <c r="H11" s="106" t="str">
        <f>IF('East Parade'!AA11&gt;0,Data!K6,"")</f>
        <v/>
      </c>
      <c r="I11" s="106" t="str">
        <f>IF(Elvington!AA11&gt;0,Data!K7,"")</f>
        <v/>
      </c>
      <c r="J11" s="106" t="str">
        <f>IF(Escrick!AA11&gt;0,Data!K8,"")</f>
        <v/>
      </c>
      <c r="K11" s="106" t="str">
        <f>IF('Front St'!AA11&gt;0,Data!K9,"")</f>
        <v/>
      </c>
      <c r="L11" s="106" t="str">
        <f>IF(Haxby!AA11&gt;0,Data!K10,"")</f>
        <v/>
      </c>
      <c r="M11" s="106" t="str">
        <f>IF(Helmsley!AA11&gt;0,Data!K11,"")</f>
        <v/>
      </c>
      <c r="N11" s="106" t="str">
        <f>IF('Jorvik G'!AA11&gt;0,Data!K12,"")</f>
        <v/>
      </c>
      <c r="O11" s="106" t="str">
        <f>IF(Kirkbymoorside!AA11&gt;0,Data!K13,"")</f>
        <v/>
      </c>
      <c r="P11" s="106" t="str">
        <f>IF(Millfield!AA11&gt;0,Data!K14,"")</f>
        <v/>
      </c>
      <c r="Q11" s="106" t="str">
        <f>IF('My Health'!AA11&gt;0,Data!K15,"")</f>
        <v/>
      </c>
      <c r="R11" s="106" t="str">
        <f>IF(OSM!AA11&gt;0,Data!K16,"")</f>
        <v/>
      </c>
      <c r="S11" s="106" t="str">
        <f>IF(Petergate!AA11&gt;0,Data!K17,"")</f>
        <v/>
      </c>
      <c r="T11" s="106" t="str">
        <f>IF(Pickering!AA11&gt;0,Data!K18,"")</f>
        <v/>
      </c>
      <c r="U11" s="106" t="str">
        <f>IF(Pocklington!AA11&gt;0,Data!K19,"")</f>
        <v/>
      </c>
      <c r="V11" s="106" t="str">
        <f>IF(Posterngate!AA11&gt;0,Data!K20,"")</f>
        <v/>
      </c>
      <c r="W11" s="106" t="str">
        <f>IF(Priory!AA11&gt;0,Data!K21,"")</f>
        <v/>
      </c>
      <c r="X11" s="106" t="str">
        <f>IF('Scott Rd'!AA11&gt;0,Data!K22,"")</f>
        <v/>
      </c>
      <c r="Y11" s="106" t="str">
        <f>IF(Sherburn!AA11&gt;0,Data!K23,"")</f>
        <v/>
      </c>
      <c r="Z11" s="106" t="str">
        <f>IF('South Milford'!AA11&gt;0,Data!K24,"")</f>
        <v/>
      </c>
      <c r="AA11" s="106" t="str">
        <f>IF(Stillington!AA11&gt;0,Data!K25,"")</f>
        <v/>
      </c>
      <c r="AB11" s="106" t="str">
        <f>IF(Tadcaster!AA11&gt;0,Data!K26,"")</f>
        <v/>
      </c>
      <c r="AC11" s="106" t="str">
        <f>IF(Terrington!AA11&gt;0,Data!K27,"")</f>
        <v/>
      </c>
      <c r="AD11" s="106" t="str">
        <f>IF(Tollerton!AA11&gt;0,Data!K28,"")</f>
        <v/>
      </c>
      <c r="AE11" s="106" t="str">
        <f>IF(Unity!AA11&gt;0,Data!K29,"")</f>
        <v/>
      </c>
      <c r="AF11" s="106" t="str">
        <f>IF(YMG!AA11&gt;0,Data!K30,"")</f>
        <v/>
      </c>
      <c r="AG11" s="150"/>
    </row>
    <row r="12" spans="1:33" ht="15.75" customHeight="1" x14ac:dyDescent="0.25">
      <c r="A12" s="78" t="str">
        <f>'CCG Financial Totals'!A13</f>
        <v>dicycloverine</v>
      </c>
      <c r="B12" s="106">
        <f t="shared" si="0"/>
        <v>0</v>
      </c>
      <c r="C12" s="69"/>
      <c r="D12" s="106" t="str">
        <f>IF('Beech Grove'!AA12&gt;0,Data!K2,"")</f>
        <v/>
      </c>
      <c r="E12" s="106" t="str">
        <f>IF('Beech Tree'!AA12&gt;0,Data!K3,"")</f>
        <v/>
      </c>
      <c r="F12" s="106" t="str">
        <f>IF(CMP!AA12&gt;0,Data!K4,"")</f>
        <v/>
      </c>
      <c r="G12" s="106" t="str">
        <f>IF('Dalton T'!AA12&gt;0,Data!K5,"")</f>
        <v/>
      </c>
      <c r="H12" s="106" t="str">
        <f>IF('East Parade'!AA12&gt;0,Data!K6,"")</f>
        <v/>
      </c>
      <c r="I12" s="106" t="str">
        <f>IF(Elvington!AA12&gt;0,Data!K7,"")</f>
        <v/>
      </c>
      <c r="J12" s="106" t="str">
        <f>IF(Escrick!AA12&gt;0,Data!K8,"")</f>
        <v/>
      </c>
      <c r="K12" s="106" t="str">
        <f>IF('Front St'!AA12&gt;0,Data!K9,"")</f>
        <v/>
      </c>
      <c r="L12" s="106" t="str">
        <f>IF(Haxby!AA12&gt;0,Data!K10,"")</f>
        <v/>
      </c>
      <c r="M12" s="106" t="str">
        <f>IF(Helmsley!AA12&gt;0,Data!K11,"")</f>
        <v/>
      </c>
      <c r="N12" s="106" t="str">
        <f>IF('Jorvik G'!AA12&gt;0,Data!K12,"")</f>
        <v/>
      </c>
      <c r="O12" s="106" t="str">
        <f>IF(Kirkbymoorside!AA12&gt;0,Data!K13,"")</f>
        <v/>
      </c>
      <c r="P12" s="106" t="str">
        <f>IF(Millfield!AA12&gt;0,Data!K14,"")</f>
        <v/>
      </c>
      <c r="Q12" s="106" t="str">
        <f>IF('My Health'!AA12&gt;0,Data!K15,"")</f>
        <v/>
      </c>
      <c r="R12" s="106" t="str">
        <f>IF(OSM!AA12&gt;0,Data!K16,"")</f>
        <v/>
      </c>
      <c r="S12" s="106" t="str">
        <f>IF(Petergate!AA12&gt;0,Data!K17,"")</f>
        <v/>
      </c>
      <c r="T12" s="106" t="str">
        <f>IF(Pickering!AA12&gt;0,Data!K18,"")</f>
        <v/>
      </c>
      <c r="U12" s="106" t="str">
        <f>IF(Pocklington!AA12&gt;0,Data!K19,"")</f>
        <v/>
      </c>
      <c r="V12" s="106" t="str">
        <f>IF(Posterngate!AA12&gt;0,Data!K20,"")</f>
        <v/>
      </c>
      <c r="W12" s="106" t="str">
        <f>IF(Priory!AA12&gt;0,Data!K21,"")</f>
        <v/>
      </c>
      <c r="X12" s="106" t="str">
        <f>IF('Scott Rd'!AA12&gt;0,Data!K22,"")</f>
        <v/>
      </c>
      <c r="Y12" s="106" t="str">
        <f>IF(Sherburn!AA12&gt;0,Data!K23,"")</f>
        <v/>
      </c>
      <c r="Z12" s="106" t="str">
        <f>IF('South Milford'!AA12&gt;0,Data!K24,"")</f>
        <v/>
      </c>
      <c r="AA12" s="106" t="str">
        <f>IF(Stillington!AA12&gt;0,Data!K25,"")</f>
        <v/>
      </c>
      <c r="AB12" s="106" t="str">
        <f>IF(Tadcaster!AA12&gt;0,Data!K26,"")</f>
        <v/>
      </c>
      <c r="AC12" s="106" t="str">
        <f>IF(Terrington!AA12&gt;0,Data!K27,"")</f>
        <v/>
      </c>
      <c r="AD12" s="106" t="str">
        <f>IF(Tollerton!AA12&gt;0,Data!K28,"")</f>
        <v/>
      </c>
      <c r="AE12" s="106" t="str">
        <f>IF(Unity!AA12&gt;0,Data!K29,"")</f>
        <v/>
      </c>
      <c r="AF12" s="106" t="str">
        <f>IF(YMG!AA12&gt;0,Data!K30,"")</f>
        <v/>
      </c>
      <c r="AG12" s="150"/>
    </row>
    <row r="13" spans="1:33" ht="15.75" customHeight="1" x14ac:dyDescent="0.25">
      <c r="A13" s="78">
        <f>'CCG Financial Totals'!A14</f>
        <v>0</v>
      </c>
      <c r="B13" s="106">
        <f t="shared" si="0"/>
        <v>0</v>
      </c>
      <c r="C13" s="69"/>
      <c r="D13" s="106" t="str">
        <f>IF('Beech Grove'!AA13&gt;0,Data!K2,"")</f>
        <v/>
      </c>
      <c r="E13" s="106" t="str">
        <f>IF('Beech Tree'!AA13&gt;0,Data!K3,"")</f>
        <v/>
      </c>
      <c r="F13" s="106" t="str">
        <f>IF(CMP!AA13&gt;0,Data!K4,"")</f>
        <v/>
      </c>
      <c r="G13" s="106" t="str">
        <f>IF('Dalton T'!AA13&gt;0,Data!K5,"")</f>
        <v/>
      </c>
      <c r="H13" s="106" t="str">
        <f>IF('East Parade'!AA13&gt;0,Data!K6,"")</f>
        <v/>
      </c>
      <c r="I13" s="106" t="str">
        <f>IF(Elvington!AA13&gt;0,Data!K7,"")</f>
        <v/>
      </c>
      <c r="J13" s="106" t="str">
        <f>IF(Escrick!AA13&gt;0,Data!K8,"")</f>
        <v/>
      </c>
      <c r="K13" s="106" t="str">
        <f>IF('Front St'!AA13&gt;0,Data!K9,"")</f>
        <v/>
      </c>
      <c r="L13" s="106" t="str">
        <f>IF(Haxby!AA13&gt;0,Data!K10,"")</f>
        <v/>
      </c>
      <c r="M13" s="106" t="str">
        <f>IF(Helmsley!AA13&gt;0,Data!K11,"")</f>
        <v/>
      </c>
      <c r="N13" s="106" t="str">
        <f>IF('Jorvik G'!AA13&gt;0,Data!K12,"")</f>
        <v/>
      </c>
      <c r="O13" s="106" t="str">
        <f>IF(Kirkbymoorside!AA13&gt;0,Data!K13,"")</f>
        <v/>
      </c>
      <c r="P13" s="106" t="str">
        <f>IF(Millfield!AA13&gt;0,Data!K14,"")</f>
        <v/>
      </c>
      <c r="Q13" s="106" t="str">
        <f>IF('My Health'!AA13&gt;0,Data!K15,"")</f>
        <v/>
      </c>
      <c r="R13" s="106" t="str">
        <f>IF(OSM!AA13&gt;0,Data!K16,"")</f>
        <v/>
      </c>
      <c r="S13" s="106" t="str">
        <f>IF(Petergate!AA13&gt;0,Data!K17,"")</f>
        <v/>
      </c>
      <c r="T13" s="106" t="str">
        <f>IF(Pickering!AA13&gt;0,Data!K18,"")</f>
        <v/>
      </c>
      <c r="U13" s="106" t="str">
        <f>IF(Pocklington!AA13&gt;0,Data!K19,"")</f>
        <v/>
      </c>
      <c r="V13" s="106" t="str">
        <f>IF(Posterngate!AA13&gt;0,Data!K20,"")</f>
        <v/>
      </c>
      <c r="W13" s="106" t="str">
        <f>IF(Priory!AA13&gt;0,Data!K21,"")</f>
        <v/>
      </c>
      <c r="X13" s="106" t="str">
        <f>IF('Scott Rd'!AA13&gt;0,Data!K22,"")</f>
        <v/>
      </c>
      <c r="Y13" s="106" t="str">
        <f>IF(Sherburn!AA13&gt;0,Data!K23,"")</f>
        <v/>
      </c>
      <c r="Z13" s="106" t="str">
        <f>IF('South Milford'!AA13&gt;0,Data!K24,"")</f>
        <v/>
      </c>
      <c r="AA13" s="106" t="str">
        <f>IF(Stillington!AA13&gt;0,Data!K25,"")</f>
        <v/>
      </c>
      <c r="AB13" s="106" t="str">
        <f>IF(Tadcaster!AA13&gt;0,Data!K26,"")</f>
        <v/>
      </c>
      <c r="AC13" s="106" t="str">
        <f>IF(Terrington!AA13&gt;0,Data!K27,"")</f>
        <v/>
      </c>
      <c r="AD13" s="106" t="str">
        <f>IF(Tollerton!AA13&gt;0,Data!K28,"")</f>
        <v/>
      </c>
      <c r="AE13" s="106" t="str">
        <f>IF(Unity!AA13&gt;0,Data!K29,"")</f>
        <v/>
      </c>
      <c r="AF13" s="106" t="str">
        <f>IF(YMG!AA13&gt;0,Data!K30,"")</f>
        <v/>
      </c>
      <c r="AG13" s="150"/>
    </row>
    <row r="14" spans="1:33" ht="15.75" customHeight="1" x14ac:dyDescent="0.25">
      <c r="A14" s="78">
        <f>'CCG Financial Totals'!A15</f>
        <v>0</v>
      </c>
      <c r="B14" s="106">
        <f t="shared" si="0"/>
        <v>0</v>
      </c>
      <c r="C14" s="69"/>
      <c r="D14" s="106" t="str">
        <f>IF('Beech Grove'!AA14&gt;0,Data!K2,"")</f>
        <v/>
      </c>
      <c r="E14" s="106" t="str">
        <f>IF('Beech Tree'!AA14&gt;0,Data!K3,"")</f>
        <v/>
      </c>
      <c r="F14" s="106" t="str">
        <f>IF(CMP!AA14&gt;0,Data!K4,"")</f>
        <v/>
      </c>
      <c r="G14" s="106" t="str">
        <f>IF('Dalton T'!AA14&gt;0,Data!K5,"")</f>
        <v/>
      </c>
      <c r="H14" s="106" t="str">
        <f>IF('East Parade'!AA14&gt;0,Data!K6,"")</f>
        <v/>
      </c>
      <c r="I14" s="106" t="str">
        <f>IF(Elvington!AA14&gt;0,Data!K7,"")</f>
        <v/>
      </c>
      <c r="J14" s="106" t="str">
        <f>IF(Escrick!AA14&gt;0,Data!K8,"")</f>
        <v/>
      </c>
      <c r="K14" s="106" t="str">
        <f>IF('Front St'!AA14&gt;0,Data!K9,"")</f>
        <v/>
      </c>
      <c r="L14" s="106" t="str">
        <f>IF(Haxby!AA14&gt;0,Data!K10,"")</f>
        <v/>
      </c>
      <c r="M14" s="106" t="str">
        <f>IF(Helmsley!AA14&gt;0,Data!K11,"")</f>
        <v/>
      </c>
      <c r="N14" s="106" t="str">
        <f>IF('Jorvik G'!AA14&gt;0,Data!K12,"")</f>
        <v/>
      </c>
      <c r="O14" s="106" t="str">
        <f>IF(Kirkbymoorside!AA14&gt;0,Data!K13,"")</f>
        <v/>
      </c>
      <c r="P14" s="106" t="str">
        <f>IF(Millfield!AA14&gt;0,Data!K14,"")</f>
        <v/>
      </c>
      <c r="Q14" s="106" t="str">
        <f>IF('My Health'!AA14&gt;0,Data!K15,"")</f>
        <v/>
      </c>
      <c r="R14" s="106" t="str">
        <f>IF(OSM!AA14&gt;0,Data!K16,"")</f>
        <v/>
      </c>
      <c r="S14" s="106" t="str">
        <f>IF(Petergate!AA14&gt;0,Data!K17,"")</f>
        <v/>
      </c>
      <c r="T14" s="106" t="str">
        <f>IF(Pickering!AA14&gt;0,Data!K18,"")</f>
        <v/>
      </c>
      <c r="U14" s="106" t="str">
        <f>IF(Pocklington!AA14&gt;0,Data!K19,"")</f>
        <v/>
      </c>
      <c r="V14" s="106" t="str">
        <f>IF(Posterngate!AA14&gt;0,Data!K20,"")</f>
        <v/>
      </c>
      <c r="W14" s="106" t="str">
        <f>IF(Priory!AA14&gt;0,Data!K21,"")</f>
        <v/>
      </c>
      <c r="X14" s="106" t="str">
        <f>IF('Scott Rd'!AA14&gt;0,Data!K22,"")</f>
        <v/>
      </c>
      <c r="Y14" s="106" t="str">
        <f>IF(Sherburn!AA14&gt;0,Data!K23,"")</f>
        <v/>
      </c>
      <c r="Z14" s="106" t="str">
        <f>IF('South Milford'!AA14&gt;0,Data!K24,"")</f>
        <v/>
      </c>
      <c r="AA14" s="106" t="str">
        <f>IF(Stillington!AA14&gt;0,Data!K25,"")</f>
        <v/>
      </c>
      <c r="AB14" s="106" t="str">
        <f>IF(Tadcaster!AA14&gt;0,Data!K26,"")</f>
        <v/>
      </c>
      <c r="AC14" s="106" t="str">
        <f>IF(Terrington!AA14&gt;0,Data!K27,"")</f>
        <v/>
      </c>
      <c r="AD14" s="106" t="str">
        <f>IF(Tollerton!AA14&gt;0,Data!K28,"")</f>
        <v/>
      </c>
      <c r="AE14" s="106" t="str">
        <f>IF(Unity!AA14&gt;0,Data!K29,"")</f>
        <v/>
      </c>
      <c r="AF14" s="106" t="str">
        <f>IF(YMG!AA14&gt;0,Data!K30,"")</f>
        <v/>
      </c>
      <c r="AG14" s="150"/>
    </row>
    <row r="15" spans="1:33" ht="15.75" customHeight="1" x14ac:dyDescent="0.25">
      <c r="A15" s="78">
        <f>'CCG Financial Totals'!A16</f>
        <v>0</v>
      </c>
      <c r="B15" s="106">
        <f t="shared" si="0"/>
        <v>0</v>
      </c>
      <c r="C15" s="9"/>
      <c r="D15" s="106" t="str">
        <f>IF('Beech Grove'!AA15&gt;0,Data!K2,"")</f>
        <v/>
      </c>
      <c r="E15" s="106" t="str">
        <f>IF('Beech Tree'!AA15&gt;0,Data!K3,"")</f>
        <v/>
      </c>
      <c r="F15" s="106" t="str">
        <f>IF(CMP!AA15&gt;0,Data!K4,"")</f>
        <v/>
      </c>
      <c r="G15" s="106" t="str">
        <f>IF('Dalton T'!AA15&gt;0,Data!K5,"")</f>
        <v/>
      </c>
      <c r="H15" s="106" t="str">
        <f>IF('East Parade'!AA15&gt;0,Data!K6,"")</f>
        <v/>
      </c>
      <c r="I15" s="106" t="str">
        <f>IF(Elvington!AA15&gt;0,Data!K7,"")</f>
        <v/>
      </c>
      <c r="J15" s="106" t="str">
        <f>IF(Escrick!AA15&gt;0,Data!K8,"")</f>
        <v/>
      </c>
      <c r="K15" s="106" t="str">
        <f>IF('Front St'!AA15&gt;0,Data!K9,"")</f>
        <v/>
      </c>
      <c r="L15" s="106" t="str">
        <f>IF(Haxby!AA15&gt;0,Data!K10,"")</f>
        <v/>
      </c>
      <c r="M15" s="106" t="str">
        <f>IF(Helmsley!AA15&gt;0,Data!K11,"")</f>
        <v/>
      </c>
      <c r="N15" s="106" t="str">
        <f>IF('Jorvik G'!AA15&gt;0,Data!K12,"")</f>
        <v/>
      </c>
      <c r="O15" s="106" t="str">
        <f>IF(Kirkbymoorside!AA15&gt;0,Data!K13,"")</f>
        <v/>
      </c>
      <c r="P15" s="106" t="str">
        <f>IF(Millfield!AA15&gt;0,Data!K14,"")</f>
        <v/>
      </c>
      <c r="Q15" s="106" t="str">
        <f>IF('My Health'!AA15&gt;0,Data!K15,"")</f>
        <v/>
      </c>
      <c r="R15" s="106" t="str">
        <f>IF(OSM!AA15&gt;0,Data!K16,"")</f>
        <v/>
      </c>
      <c r="S15" s="106" t="str">
        <f>IF(Petergate!AA15&gt;0,Data!K17,"")</f>
        <v/>
      </c>
      <c r="T15" s="106" t="str">
        <f>IF(Pickering!AA15&gt;0,Data!K18,"")</f>
        <v/>
      </c>
      <c r="U15" s="106" t="str">
        <f>IF(Pocklington!AA15&gt;0,Data!K19,"")</f>
        <v/>
      </c>
      <c r="V15" s="106" t="str">
        <f>IF(Posterngate!AA15&gt;0,Data!K20,"")</f>
        <v/>
      </c>
      <c r="W15" s="106" t="str">
        <f>IF(Priory!AA15&gt;0,Data!K21,"")</f>
        <v/>
      </c>
      <c r="X15" s="106" t="str">
        <f>IF('Scott Rd'!AA15&gt;0,Data!K22,"")</f>
        <v/>
      </c>
      <c r="Y15" s="106" t="str">
        <f>IF(Sherburn!AA15&gt;0,Data!K23,"")</f>
        <v/>
      </c>
      <c r="Z15" s="106" t="str">
        <f>IF('South Milford'!AA15&gt;0,Data!K24,"")</f>
        <v/>
      </c>
      <c r="AA15" s="106" t="str">
        <f>IF(Stillington!AA15&gt;0,Data!K25,"")</f>
        <v/>
      </c>
      <c r="AB15" s="106" t="str">
        <f>IF(Tadcaster!AA15&gt;0,Data!K26,"")</f>
        <v/>
      </c>
      <c r="AC15" s="106" t="str">
        <f>IF(Terrington!AA15&gt;0,Data!K27,"")</f>
        <v/>
      </c>
      <c r="AD15" s="106" t="str">
        <f>IF(Tollerton!AA15&gt;0,Data!K28,"")</f>
        <v/>
      </c>
      <c r="AE15" s="106" t="str">
        <f>IF(Unity!AA15&gt;0,Data!K29,"")</f>
        <v/>
      </c>
      <c r="AF15" s="106" t="str">
        <f>IF(YMG!AA15&gt;0,Data!K30,"")</f>
        <v/>
      </c>
      <c r="AG15" s="150"/>
    </row>
    <row r="16" spans="1:33" ht="15.75" customHeight="1" x14ac:dyDescent="0.25">
      <c r="A16" s="78">
        <f>'CCG Financial Totals'!A17</f>
        <v>0</v>
      </c>
      <c r="B16" s="106">
        <f t="shared" si="0"/>
        <v>0</v>
      </c>
      <c r="C16" s="8"/>
      <c r="D16" s="106" t="str">
        <f>IF('Beech Grove'!AA16&gt;0,Data!K2,"")</f>
        <v/>
      </c>
      <c r="E16" s="106" t="str">
        <f>IF('Beech Tree'!AA16&gt;0,Data!K3,"")</f>
        <v/>
      </c>
      <c r="F16" s="106" t="str">
        <f>IF(CMP!AA16&gt;0,Data!K4,"")</f>
        <v/>
      </c>
      <c r="G16" s="106" t="str">
        <f>IF('Dalton T'!AA16&gt;0,Data!K5,"")</f>
        <v/>
      </c>
      <c r="H16" s="106" t="str">
        <f>IF('East Parade'!AA16&gt;0,Data!K6,"")</f>
        <v/>
      </c>
      <c r="I16" s="106" t="str">
        <f>IF(Elvington!AA16&gt;0,Data!K7,"")</f>
        <v/>
      </c>
      <c r="J16" s="106" t="str">
        <f>IF(Escrick!AA16&gt;0,Data!K8,"")</f>
        <v/>
      </c>
      <c r="K16" s="106" t="str">
        <f>IF('Front St'!AA16&gt;0,Data!K9,"")</f>
        <v/>
      </c>
      <c r="L16" s="106" t="str">
        <f>IF(Haxby!AA16&gt;0,Data!K10,"")</f>
        <v/>
      </c>
      <c r="M16" s="106" t="str">
        <f>IF(Helmsley!AA16&gt;0,Data!K11,"")</f>
        <v/>
      </c>
      <c r="N16" s="106" t="str">
        <f>IF('Jorvik G'!AA16&gt;0,Data!K12,"")</f>
        <v/>
      </c>
      <c r="O16" s="106" t="str">
        <f>IF(Kirkbymoorside!AA16&gt;0,Data!K13,"")</f>
        <v/>
      </c>
      <c r="P16" s="106" t="str">
        <f>IF(Millfield!AA16&gt;0,Data!K14,"")</f>
        <v/>
      </c>
      <c r="Q16" s="106" t="str">
        <f>IF('My Health'!AA16&gt;0,Data!K15,"")</f>
        <v/>
      </c>
      <c r="R16" s="106" t="str">
        <f>IF(OSM!AA16&gt;0,Data!K16,"")</f>
        <v/>
      </c>
      <c r="S16" s="106" t="str">
        <f>IF(Petergate!AA16&gt;0,Data!K17,"")</f>
        <v/>
      </c>
      <c r="T16" s="106" t="str">
        <f>IF(Pickering!AA16&gt;0,Data!K18,"")</f>
        <v/>
      </c>
      <c r="U16" s="106" t="str">
        <f>IF(Pocklington!AA16&gt;0,Data!K19,"")</f>
        <v/>
      </c>
      <c r="V16" s="106" t="str">
        <f>IF(Posterngate!AA16&gt;0,Data!K20,"")</f>
        <v/>
      </c>
      <c r="W16" s="106" t="str">
        <f>IF(Priory!AA16&gt;0,Data!K21,"")</f>
        <v/>
      </c>
      <c r="X16" s="106" t="str">
        <f>IF('Scott Rd'!AA16&gt;0,Data!K22,"")</f>
        <v/>
      </c>
      <c r="Y16" s="106" t="str">
        <f>IF(Sherburn!AA16&gt;0,Data!K23,"")</f>
        <v/>
      </c>
      <c r="Z16" s="106" t="str">
        <f>IF('South Milford'!AA16&gt;0,Data!K24,"")</f>
        <v/>
      </c>
      <c r="AA16" s="106" t="str">
        <f>IF(Stillington!AA16&gt;0,Data!K25,"")</f>
        <v/>
      </c>
      <c r="AB16" s="106" t="str">
        <f>IF(Tadcaster!AA16&gt;0,Data!K26,"")</f>
        <v/>
      </c>
      <c r="AC16" s="106" t="str">
        <f>IF(Terrington!AA16&gt;0,Data!K27,"")</f>
        <v/>
      </c>
      <c r="AD16" s="106" t="str">
        <f>IF(Tollerton!AA16&gt;0,Data!K28,"")</f>
        <v/>
      </c>
      <c r="AE16" s="106" t="str">
        <f>IF(Unity!AA16&gt;0,Data!K29,"")</f>
        <v/>
      </c>
      <c r="AF16" s="106" t="str">
        <f>IF(YMG!AA16&gt;0,Data!K30,"")</f>
        <v/>
      </c>
      <c r="AG16" s="150"/>
    </row>
    <row r="17" spans="1:33" ht="15.75" customHeight="1" x14ac:dyDescent="0.25">
      <c r="A17" s="78">
        <f>'CCG Financial Totals'!A18</f>
        <v>0</v>
      </c>
      <c r="B17" s="106">
        <f t="shared" si="0"/>
        <v>0</v>
      </c>
      <c r="C17" s="67"/>
      <c r="D17" s="106" t="str">
        <f>IF('Beech Grove'!AA17&gt;0,Data!K2,"")</f>
        <v/>
      </c>
      <c r="E17" s="106" t="str">
        <f>IF('Beech Tree'!AA17&gt;0,Data!K3,"")</f>
        <v/>
      </c>
      <c r="F17" s="106" t="str">
        <f>IF(CMP!AA17&gt;0,Data!K4,"")</f>
        <v/>
      </c>
      <c r="G17" s="106" t="str">
        <f>IF('Dalton T'!AA17&gt;0,Data!K5,"")</f>
        <v/>
      </c>
      <c r="H17" s="106" t="str">
        <f>IF('East Parade'!AA17&gt;0,Data!K6,"")</f>
        <v/>
      </c>
      <c r="I17" s="106" t="str">
        <f>IF(Elvington!AA17&gt;0,Data!K7,"")</f>
        <v/>
      </c>
      <c r="J17" s="106" t="str">
        <f>IF(Escrick!AA17&gt;0,Data!K8,"")</f>
        <v/>
      </c>
      <c r="K17" s="106" t="str">
        <f>IF('Front St'!AA17&gt;0,Data!K9,"")</f>
        <v/>
      </c>
      <c r="L17" s="106" t="str">
        <f>IF(Haxby!AA17&gt;0,Data!K10,"")</f>
        <v/>
      </c>
      <c r="M17" s="106" t="str">
        <f>IF(Helmsley!AA17&gt;0,Data!K11,"")</f>
        <v/>
      </c>
      <c r="N17" s="106" t="str">
        <f>IF('Jorvik G'!AA17&gt;0,Data!K12,"")</f>
        <v/>
      </c>
      <c r="O17" s="106" t="str">
        <f>IF(Kirkbymoorside!AA17&gt;0,Data!K13,"")</f>
        <v/>
      </c>
      <c r="P17" s="106" t="str">
        <f>IF(Millfield!AA17&gt;0,Data!K14,"")</f>
        <v/>
      </c>
      <c r="Q17" s="106" t="str">
        <f>IF('My Health'!AA17&gt;0,Data!K15,"")</f>
        <v/>
      </c>
      <c r="R17" s="106" t="str">
        <f>IF(OSM!AA17&gt;0,Data!K16,"")</f>
        <v/>
      </c>
      <c r="S17" s="106" t="str">
        <f>IF(Petergate!AA17&gt;0,Data!K17,"")</f>
        <v/>
      </c>
      <c r="T17" s="106" t="str">
        <f>IF(Pickering!AA17&gt;0,Data!K18,"")</f>
        <v/>
      </c>
      <c r="U17" s="106" t="str">
        <f>IF(Pocklington!AA17&gt;0,Data!K19,"")</f>
        <v/>
      </c>
      <c r="V17" s="106" t="str">
        <f>IF(Posterngate!AA17&gt;0,Data!K20,"")</f>
        <v/>
      </c>
      <c r="W17" s="106" t="str">
        <f>IF(Priory!AA17&gt;0,Data!K21,"")</f>
        <v/>
      </c>
      <c r="X17" s="106" t="str">
        <f>IF('Scott Rd'!AA17&gt;0,Data!K22,"")</f>
        <v/>
      </c>
      <c r="Y17" s="106" t="str">
        <f>IF(Sherburn!AA17&gt;0,Data!K23,"")</f>
        <v/>
      </c>
      <c r="Z17" s="106" t="str">
        <f>IF('South Milford'!AA17&gt;0,Data!K24,"")</f>
        <v/>
      </c>
      <c r="AA17" s="106" t="str">
        <f>IF(Stillington!AA17&gt;0,Data!K25,"")</f>
        <v/>
      </c>
      <c r="AB17" s="106" t="str">
        <f>IF(Tadcaster!AA17&gt;0,Data!K26,"")</f>
        <v/>
      </c>
      <c r="AC17" s="106" t="str">
        <f>IF(Terrington!AA17&gt;0,Data!K27,"")</f>
        <v/>
      </c>
      <c r="AD17" s="106" t="str">
        <f>IF(Tollerton!AA17&gt;0,Data!K28,"")</f>
        <v/>
      </c>
      <c r="AE17" s="106" t="str">
        <f>IF(Unity!AA17&gt;0,Data!K29,"")</f>
        <v/>
      </c>
      <c r="AF17" s="106" t="str">
        <f>IF(YMG!AA17&gt;0,Data!K30,"")</f>
        <v/>
      </c>
      <c r="AG17" s="150"/>
    </row>
    <row r="18" spans="1:33" ht="15.75" customHeight="1" x14ac:dyDescent="0.25">
      <c r="A18" s="78">
        <f>'CCG Financial Totals'!A19</f>
        <v>0</v>
      </c>
      <c r="B18" s="106">
        <f t="shared" si="0"/>
        <v>0</v>
      </c>
      <c r="C18" s="67"/>
      <c r="D18" s="106" t="str">
        <f>IF('Beech Grove'!AA18&gt;0,Data!K2,"")</f>
        <v/>
      </c>
      <c r="E18" s="106" t="str">
        <f>IF('Beech Tree'!AA18&gt;0,Data!K3,"")</f>
        <v/>
      </c>
      <c r="F18" s="106" t="str">
        <f>IF(CMP!AA18&gt;0,Data!K4,"")</f>
        <v/>
      </c>
      <c r="G18" s="106" t="str">
        <f>IF('Dalton T'!AA18&gt;0,Data!K5,"")</f>
        <v/>
      </c>
      <c r="H18" s="106" t="str">
        <f>IF('East Parade'!AA18&gt;0,Data!K6,"")</f>
        <v/>
      </c>
      <c r="I18" s="106" t="str">
        <f>IF(Elvington!AA18&gt;0,Data!K7,"")</f>
        <v/>
      </c>
      <c r="J18" s="106" t="str">
        <f>IF(Escrick!AA18&gt;0,Data!K8,"")</f>
        <v/>
      </c>
      <c r="K18" s="106" t="str">
        <f>IF('Front St'!AA18&gt;0,Data!K9,"")</f>
        <v/>
      </c>
      <c r="L18" s="106" t="str">
        <f>IF(Haxby!AA18&gt;0,Data!K10,"")</f>
        <v/>
      </c>
      <c r="M18" s="106" t="str">
        <f>IF(Helmsley!AA18&gt;0,Data!K11,"")</f>
        <v/>
      </c>
      <c r="N18" s="106" t="str">
        <f>IF('Jorvik G'!AA18&gt;0,Data!K12,"")</f>
        <v/>
      </c>
      <c r="O18" s="106" t="str">
        <f>IF(Kirkbymoorside!AA18&gt;0,Data!K13,"")</f>
        <v/>
      </c>
      <c r="P18" s="106" t="str">
        <f>IF(Millfield!AA18&gt;0,Data!K14,"")</f>
        <v/>
      </c>
      <c r="Q18" s="106" t="str">
        <f>IF('My Health'!AA18&gt;0,Data!K15,"")</f>
        <v/>
      </c>
      <c r="R18" s="106" t="str">
        <f>IF(OSM!AA18&gt;0,Data!K16,"")</f>
        <v/>
      </c>
      <c r="S18" s="106" t="str">
        <f>IF(Petergate!AA18&gt;0,Data!K17,"")</f>
        <v/>
      </c>
      <c r="T18" s="106" t="str">
        <f>IF(Pickering!AA18&gt;0,Data!K18,"")</f>
        <v/>
      </c>
      <c r="U18" s="106" t="str">
        <f>IF(Pocklington!AA18&gt;0,Data!K19,"")</f>
        <v/>
      </c>
      <c r="V18" s="106" t="str">
        <f>IF(Posterngate!AA18&gt;0,Data!K20,"")</f>
        <v/>
      </c>
      <c r="W18" s="106" t="str">
        <f>IF(Priory!AA18&gt;0,Data!K21,"")</f>
        <v/>
      </c>
      <c r="X18" s="106" t="str">
        <f>IF('Scott Rd'!AA18&gt;0,Data!K22,"")</f>
        <v/>
      </c>
      <c r="Y18" s="106" t="str">
        <f>IF(Sherburn!AA18&gt;0,Data!K23,"")</f>
        <v/>
      </c>
      <c r="Z18" s="106" t="str">
        <f>IF('South Milford'!AA18&gt;0,Data!K24,"")</f>
        <v/>
      </c>
      <c r="AA18" s="106" t="str">
        <f>IF(Stillington!AA18&gt;0,Data!K25,"")</f>
        <v/>
      </c>
      <c r="AB18" s="106" t="str">
        <f>IF(Tadcaster!AA18&gt;0,Data!K26,"")</f>
        <v/>
      </c>
      <c r="AC18" s="106" t="str">
        <f>IF(Terrington!AA18&gt;0,Data!K27,"")</f>
        <v/>
      </c>
      <c r="AD18" s="106" t="str">
        <f>IF(Tollerton!AA18&gt;0,Data!K28,"")</f>
        <v/>
      </c>
      <c r="AE18" s="106" t="str">
        <f>IF(Unity!AA18&gt;0,Data!K29,"")</f>
        <v/>
      </c>
      <c r="AF18" s="106" t="str">
        <f>IF(YMG!AA18&gt;0,Data!K30,"")</f>
        <v/>
      </c>
      <c r="AG18" s="150"/>
    </row>
    <row r="19" spans="1:33" ht="15.75" customHeight="1" x14ac:dyDescent="0.25">
      <c r="A19" s="78">
        <f>'CCG Financial Totals'!A20</f>
        <v>0</v>
      </c>
      <c r="B19" s="106">
        <f t="shared" si="0"/>
        <v>0</v>
      </c>
      <c r="C19" s="67"/>
      <c r="D19" s="106" t="str">
        <f>IF('Beech Grove'!AA19&gt;0,Data!K2,"")</f>
        <v/>
      </c>
      <c r="E19" s="106" t="str">
        <f>IF('Beech Tree'!AA19&gt;0,Data!K3,"")</f>
        <v/>
      </c>
      <c r="F19" s="106" t="str">
        <f>IF(CMP!AA19&gt;0,Data!K4,"")</f>
        <v/>
      </c>
      <c r="G19" s="106" t="str">
        <f>IF('Dalton T'!AA19&gt;0,Data!K5,"")</f>
        <v/>
      </c>
      <c r="H19" s="106" t="str">
        <f>IF('East Parade'!AA19&gt;0,Data!K6,"")</f>
        <v/>
      </c>
      <c r="I19" s="106" t="str">
        <f>IF(Elvington!AA19&gt;0,Data!K7,"")</f>
        <v/>
      </c>
      <c r="J19" s="106" t="str">
        <f>IF(Escrick!AA19&gt;0,Data!K8,"")</f>
        <v/>
      </c>
      <c r="K19" s="106" t="str">
        <f>IF('Front St'!AA19&gt;0,Data!K9,"")</f>
        <v/>
      </c>
      <c r="L19" s="106" t="str">
        <f>IF(Haxby!AA19&gt;0,Data!K10,"")</f>
        <v/>
      </c>
      <c r="M19" s="106" t="str">
        <f>IF(Helmsley!AA19&gt;0,Data!K11,"")</f>
        <v/>
      </c>
      <c r="N19" s="106" t="str">
        <f>IF('Jorvik G'!AA19&gt;0,Data!K12,"")</f>
        <v/>
      </c>
      <c r="O19" s="106" t="str">
        <f>IF(Kirkbymoorside!AA19&gt;0,Data!K13,"")</f>
        <v/>
      </c>
      <c r="P19" s="106" t="str">
        <f>IF(Millfield!AA19&gt;0,Data!K14,"")</f>
        <v/>
      </c>
      <c r="Q19" s="106" t="str">
        <f>IF('My Health'!AA19&gt;0,Data!K15,"")</f>
        <v/>
      </c>
      <c r="R19" s="106" t="str">
        <f>IF(OSM!AA19&gt;0,Data!K16,"")</f>
        <v/>
      </c>
      <c r="S19" s="106" t="str">
        <f>IF(Petergate!AA19&gt;0,Data!K17,"")</f>
        <v/>
      </c>
      <c r="T19" s="106" t="str">
        <f>IF(Pickering!AA19&gt;0,Data!K18,"")</f>
        <v/>
      </c>
      <c r="U19" s="106" t="str">
        <f>IF(Pocklington!AA19&gt;0,Data!K19,"")</f>
        <v/>
      </c>
      <c r="V19" s="106" t="str">
        <f>IF(Posterngate!AA19&gt;0,Data!K20,"")</f>
        <v/>
      </c>
      <c r="W19" s="106" t="str">
        <f>IF(Priory!AA19&gt;0,Data!K21,"")</f>
        <v/>
      </c>
      <c r="X19" s="106" t="str">
        <f>IF('Scott Rd'!AA19&gt;0,Data!K22,"")</f>
        <v/>
      </c>
      <c r="Y19" s="106" t="str">
        <f>IF(Sherburn!AA19&gt;0,Data!K23,"")</f>
        <v/>
      </c>
      <c r="Z19" s="106" t="str">
        <f>IF('South Milford'!AA19&gt;0,Data!K24,"")</f>
        <v/>
      </c>
      <c r="AA19" s="106" t="str">
        <f>IF(Stillington!AA19&gt;0,Data!K25,"")</f>
        <v/>
      </c>
      <c r="AB19" s="106" t="str">
        <f>IF(Tadcaster!AA19&gt;0,Data!K26,"")</f>
        <v/>
      </c>
      <c r="AC19" s="106" t="str">
        <f>IF(Terrington!AA19&gt;0,Data!K27,"")</f>
        <v/>
      </c>
      <c r="AD19" s="106" t="str">
        <f>IF(Tollerton!AA19&gt;0,Data!K28,"")</f>
        <v/>
      </c>
      <c r="AE19" s="106" t="str">
        <f>IF(Unity!AA19&gt;0,Data!K29,"")</f>
        <v/>
      </c>
      <c r="AF19" s="106" t="str">
        <f>IF(YMG!AA19&gt;0,Data!K30,"")</f>
        <v/>
      </c>
      <c r="AG19" s="150"/>
    </row>
    <row r="20" spans="1:33" ht="15.75" customHeight="1" x14ac:dyDescent="0.25">
      <c r="A20" s="78">
        <f>'CCG Financial Totals'!A21</f>
        <v>0</v>
      </c>
      <c r="B20" s="106">
        <f t="shared" si="0"/>
        <v>0</v>
      </c>
      <c r="C20" s="67"/>
      <c r="D20" s="106" t="str">
        <f>IF('Beech Grove'!AA20&gt;0,Data!K2,"")</f>
        <v/>
      </c>
      <c r="E20" s="106" t="str">
        <f>IF('Beech Tree'!AA20&gt;0,Data!K3,"")</f>
        <v/>
      </c>
      <c r="F20" s="106" t="str">
        <f>IF(CMP!AA20&gt;0,Data!K4,"")</f>
        <v/>
      </c>
      <c r="G20" s="106" t="str">
        <f>IF('Dalton T'!AA20&gt;0,Data!K5,"")</f>
        <v/>
      </c>
      <c r="H20" s="106" t="str">
        <f>IF('East Parade'!AA20&gt;0,Data!K6,"")</f>
        <v/>
      </c>
      <c r="I20" s="106" t="str">
        <f>IF(Elvington!AA20&gt;0,Data!K7,"")</f>
        <v/>
      </c>
      <c r="J20" s="106" t="str">
        <f>IF(Escrick!AA20&gt;0,Data!K8,"")</f>
        <v/>
      </c>
      <c r="K20" s="106" t="str">
        <f>IF('Front St'!AA20&gt;0,Data!K9,"")</f>
        <v/>
      </c>
      <c r="L20" s="106" t="str">
        <f>IF(Haxby!AA20&gt;0,Data!K10,"")</f>
        <v/>
      </c>
      <c r="M20" s="106" t="str">
        <f>IF(Helmsley!AA20&gt;0,Data!K11,"")</f>
        <v/>
      </c>
      <c r="N20" s="106" t="str">
        <f>IF('Jorvik G'!AA20&gt;0,Data!K12,"")</f>
        <v/>
      </c>
      <c r="O20" s="106" t="str">
        <f>IF(Kirkbymoorside!AA20&gt;0,Data!K13,"")</f>
        <v/>
      </c>
      <c r="P20" s="106" t="str">
        <f>IF(Millfield!AA20&gt;0,Data!K14,"")</f>
        <v/>
      </c>
      <c r="Q20" s="106" t="str">
        <f>IF('My Health'!AA20&gt;0,Data!K15,"")</f>
        <v/>
      </c>
      <c r="R20" s="106" t="str">
        <f>IF(OSM!AA20&gt;0,Data!K16,"")</f>
        <v/>
      </c>
      <c r="S20" s="106" t="str">
        <f>IF(Petergate!AA20&gt;0,Data!K17,"")</f>
        <v/>
      </c>
      <c r="T20" s="106" t="str">
        <f>IF(Pickering!AA20&gt;0,Data!K18,"")</f>
        <v/>
      </c>
      <c r="U20" s="106" t="str">
        <f>IF(Pocklington!AA20&gt;0,Data!K19,"")</f>
        <v/>
      </c>
      <c r="V20" s="106" t="str">
        <f>IF(Posterngate!AA20&gt;0,Data!K20,"")</f>
        <v/>
      </c>
      <c r="W20" s="106" t="str">
        <f>IF(Priory!AA20&gt;0,Data!K21,"")</f>
        <v/>
      </c>
      <c r="X20" s="106" t="str">
        <f>IF('Scott Rd'!AA20&gt;0,Data!K22,"")</f>
        <v/>
      </c>
      <c r="Y20" s="106" t="str">
        <f>IF(Sherburn!AA20&gt;0,Data!K23,"")</f>
        <v/>
      </c>
      <c r="Z20" s="106" t="str">
        <f>IF('South Milford'!AA20&gt;0,Data!K24,"")</f>
        <v/>
      </c>
      <c r="AA20" s="106" t="str">
        <f>IF(Stillington!AA20&gt;0,Data!K25,"")</f>
        <v/>
      </c>
      <c r="AB20" s="106" t="str">
        <f>IF(Tadcaster!AA20&gt;0,Data!K26,"")</f>
        <v/>
      </c>
      <c r="AC20" s="106" t="str">
        <f>IF(Terrington!AA20&gt;0,Data!K27,"")</f>
        <v/>
      </c>
      <c r="AD20" s="106" t="str">
        <f>IF(Tollerton!AA20&gt;0,Data!K28,"")</f>
        <v/>
      </c>
      <c r="AE20" s="106" t="str">
        <f>IF(Unity!AA20&gt;0,Data!K29,"")</f>
        <v/>
      </c>
      <c r="AF20" s="106" t="str">
        <f>IF(YMG!AA20&gt;0,Data!K30,"")</f>
        <v/>
      </c>
      <c r="AG20" s="150"/>
    </row>
    <row r="21" spans="1:33" ht="15.75" customHeight="1" x14ac:dyDescent="0.25">
      <c r="A21" s="78">
        <f>'CCG Financial Totals'!A22</f>
        <v>0</v>
      </c>
      <c r="B21" s="106">
        <f t="shared" si="0"/>
        <v>0</v>
      </c>
      <c r="C21" s="67"/>
      <c r="D21" s="106" t="str">
        <f>IF('Beech Grove'!AA21&gt;0,Data!K2,"")</f>
        <v/>
      </c>
      <c r="E21" s="106" t="str">
        <f>IF('Beech Tree'!AA21&gt;0,Data!K3,"")</f>
        <v/>
      </c>
      <c r="F21" s="106" t="str">
        <f>IF(CMP!AA21&gt;0,Data!K4,"")</f>
        <v/>
      </c>
      <c r="G21" s="106" t="str">
        <f>IF('Dalton T'!AA21&gt;0,Data!K5,"")</f>
        <v/>
      </c>
      <c r="H21" s="106" t="str">
        <f>IF('East Parade'!AA21&gt;0,Data!K6,"")</f>
        <v/>
      </c>
      <c r="I21" s="106" t="str">
        <f>IF(Elvington!AA21&gt;0,Data!K7,"")</f>
        <v/>
      </c>
      <c r="J21" s="106" t="str">
        <f>IF(Escrick!AA21&gt;0,Data!K8,"")</f>
        <v/>
      </c>
      <c r="K21" s="106" t="str">
        <f>IF('Front St'!AA21&gt;0,Data!K9,"")</f>
        <v/>
      </c>
      <c r="L21" s="106" t="str">
        <f>IF(Haxby!AA21&gt;0,Data!K10,"")</f>
        <v/>
      </c>
      <c r="M21" s="106" t="str">
        <f>IF(Helmsley!AA21&gt;0,Data!K11,"")</f>
        <v/>
      </c>
      <c r="N21" s="106" t="str">
        <f>IF('Jorvik G'!AA21&gt;0,Data!K12,"")</f>
        <v/>
      </c>
      <c r="O21" s="106" t="str">
        <f>IF(Kirkbymoorside!AA21&gt;0,Data!K13,"")</f>
        <v/>
      </c>
      <c r="P21" s="106" t="str">
        <f>IF(Millfield!AA21&gt;0,Data!K14,"")</f>
        <v/>
      </c>
      <c r="Q21" s="106" t="str">
        <f>IF('My Health'!AA21&gt;0,Data!K15,"")</f>
        <v/>
      </c>
      <c r="R21" s="106" t="str">
        <f>IF(OSM!AA21&gt;0,Data!K16,"")</f>
        <v/>
      </c>
      <c r="S21" s="106" t="str">
        <f>IF(Petergate!AA21&gt;0,Data!K17,"")</f>
        <v/>
      </c>
      <c r="T21" s="106" t="str">
        <f>IF(Pickering!AA21&gt;0,Data!K18,"")</f>
        <v/>
      </c>
      <c r="U21" s="106" t="str">
        <f>IF(Pocklington!AA21&gt;0,Data!K19,"")</f>
        <v/>
      </c>
      <c r="V21" s="106" t="str">
        <f>IF(Posterngate!AA21&gt;0,Data!K20,"")</f>
        <v/>
      </c>
      <c r="W21" s="106" t="str">
        <f>IF(Priory!AA21&gt;0,Data!K21,"")</f>
        <v/>
      </c>
      <c r="X21" s="106" t="str">
        <f>IF('Scott Rd'!AA21&gt;0,Data!K22,"")</f>
        <v/>
      </c>
      <c r="Y21" s="106" t="str">
        <f>IF(Sherburn!AA21&gt;0,Data!K23,"")</f>
        <v/>
      </c>
      <c r="Z21" s="106" t="str">
        <f>IF('South Milford'!AA21&gt;0,Data!K24,"")</f>
        <v/>
      </c>
      <c r="AA21" s="106" t="str">
        <f>IF(Stillington!AA21&gt;0,Data!K25,"")</f>
        <v/>
      </c>
      <c r="AB21" s="106" t="str">
        <f>IF(Tadcaster!AA21&gt;0,Data!K26,"")</f>
        <v/>
      </c>
      <c r="AC21" s="106" t="str">
        <f>IF(Terrington!AA21&gt;0,Data!K27,"")</f>
        <v/>
      </c>
      <c r="AD21" s="106" t="str">
        <f>IF(Tollerton!AA21&gt;0,Data!K28,"")</f>
        <v/>
      </c>
      <c r="AE21" s="106" t="str">
        <f>IF(Unity!AA21&gt;0,Data!K29,"")</f>
        <v/>
      </c>
      <c r="AF21" s="106" t="str">
        <f>IF(YMG!AA21&gt;0,Data!K30,"")</f>
        <v/>
      </c>
      <c r="AG21" s="150"/>
    </row>
    <row r="22" spans="1:33" ht="15.75" customHeight="1" x14ac:dyDescent="0.25">
      <c r="A22" s="78">
        <f>'CCG Financial Totals'!A23</f>
        <v>0</v>
      </c>
      <c r="B22" s="106">
        <f t="shared" si="0"/>
        <v>0</v>
      </c>
      <c r="C22" s="67"/>
      <c r="D22" s="106" t="str">
        <f>IF('Beech Grove'!AA22&gt;0,Data!K2,"")</f>
        <v/>
      </c>
      <c r="E22" s="106" t="str">
        <f>IF('Beech Tree'!AA22&gt;0,Data!K3,"")</f>
        <v/>
      </c>
      <c r="F22" s="106" t="str">
        <f>IF(CMP!AA22&gt;0,Data!K4,"")</f>
        <v/>
      </c>
      <c r="G22" s="106" t="str">
        <f>IF('Dalton T'!AA22&gt;0,Data!K5,"")</f>
        <v/>
      </c>
      <c r="H22" s="106" t="str">
        <f>IF('East Parade'!AA22&gt;0,Data!K6,"")</f>
        <v/>
      </c>
      <c r="I22" s="106" t="str">
        <f>IF(Elvington!AA22&gt;0,Data!K7,"")</f>
        <v/>
      </c>
      <c r="J22" s="106" t="str">
        <f>IF(Escrick!AA22&gt;0,Data!K8,"")</f>
        <v/>
      </c>
      <c r="K22" s="106" t="str">
        <f>IF('Front St'!AA22&gt;0,Data!K9,"")</f>
        <v/>
      </c>
      <c r="L22" s="106" t="str">
        <f>IF(Haxby!AA22&gt;0,Data!K10,"")</f>
        <v/>
      </c>
      <c r="M22" s="106" t="str">
        <f>IF(Helmsley!AA22&gt;0,Data!K11,"")</f>
        <v/>
      </c>
      <c r="N22" s="106" t="str">
        <f>IF('Jorvik G'!AA22&gt;0,Data!K12,"")</f>
        <v/>
      </c>
      <c r="O22" s="106" t="str">
        <f>IF(Kirkbymoorside!AA22&gt;0,Data!K13,"")</f>
        <v/>
      </c>
      <c r="P22" s="106" t="str">
        <f>IF(Millfield!AA22&gt;0,Data!K14,"")</f>
        <v/>
      </c>
      <c r="Q22" s="106" t="str">
        <f>IF('My Health'!AA22&gt;0,Data!K15,"")</f>
        <v/>
      </c>
      <c r="R22" s="106" t="str">
        <f>IF(OSM!AA22&gt;0,Data!K16,"")</f>
        <v/>
      </c>
      <c r="S22" s="106" t="str">
        <f>IF(Petergate!AA22&gt;0,Data!K17,"")</f>
        <v/>
      </c>
      <c r="T22" s="106" t="str">
        <f>IF(Pickering!AA22&gt;0,Data!K18,"")</f>
        <v/>
      </c>
      <c r="U22" s="106" t="str">
        <f>IF(Pocklington!AA22&gt;0,Data!K19,"")</f>
        <v/>
      </c>
      <c r="V22" s="106" t="str">
        <f>IF(Posterngate!AA22&gt;0,Data!K20,"")</f>
        <v/>
      </c>
      <c r="W22" s="106" t="str">
        <f>IF(Priory!AA22&gt;0,Data!K21,"")</f>
        <v/>
      </c>
      <c r="X22" s="106" t="str">
        <f>IF('Scott Rd'!AA22&gt;0,Data!K22,"")</f>
        <v/>
      </c>
      <c r="Y22" s="106" t="str">
        <f>IF(Sherburn!AA22&gt;0,Data!K23,"")</f>
        <v/>
      </c>
      <c r="Z22" s="106" t="str">
        <f>IF('South Milford'!AA22&gt;0,Data!K24,"")</f>
        <v/>
      </c>
      <c r="AA22" s="106" t="str">
        <f>IF(Stillington!AA22&gt;0,Data!K25,"")</f>
        <v/>
      </c>
      <c r="AB22" s="106" t="str">
        <f>IF(Tadcaster!AA22&gt;0,Data!K26,"")</f>
        <v/>
      </c>
      <c r="AC22" s="106" t="str">
        <f>IF(Terrington!AA22&gt;0,Data!K27,"")</f>
        <v/>
      </c>
      <c r="AD22" s="106" t="str">
        <f>IF(Tollerton!AA22&gt;0,Data!K28,"")</f>
        <v/>
      </c>
      <c r="AE22" s="106" t="str">
        <f>IF(Unity!AA22&gt;0,Data!K29,"")</f>
        <v/>
      </c>
      <c r="AF22" s="106" t="str">
        <f>IF(YMG!AA22&gt;0,Data!K30,"")</f>
        <v/>
      </c>
      <c r="AG22" s="150"/>
    </row>
    <row r="23" spans="1:33" ht="15.75" customHeight="1" x14ac:dyDescent="0.25">
      <c r="A23" s="85" t="str">
        <f>'CCG Financial Totals'!A24</f>
        <v>Other</v>
      </c>
      <c r="B23" s="106">
        <f t="shared" si="0"/>
        <v>0</v>
      </c>
      <c r="C23" s="67"/>
      <c r="D23" s="106" t="str">
        <f>IF('Beech Grove'!AA23&gt;0,Data!K2,"")</f>
        <v/>
      </c>
      <c r="E23" s="106" t="str">
        <f>IF('Beech Tree'!AA23&gt;0,Data!K3,"")</f>
        <v/>
      </c>
      <c r="F23" s="106" t="str">
        <f>IF(CMP!AA23&gt;0,Data!K4,"")</f>
        <v/>
      </c>
      <c r="G23" s="106" t="str">
        <f>IF('Dalton T'!AA23&gt;0,Data!K5,"")</f>
        <v/>
      </c>
      <c r="H23" s="106" t="str">
        <f>IF('East Parade'!AA23&gt;0,Data!K6,"")</f>
        <v/>
      </c>
      <c r="I23" s="106" t="str">
        <f>IF(Elvington!AA23&gt;0,Data!K7,"")</f>
        <v/>
      </c>
      <c r="J23" s="106" t="str">
        <f>IF(Escrick!AA23&gt;0,Data!K8,"")</f>
        <v/>
      </c>
      <c r="K23" s="106" t="str">
        <f>IF('Front St'!AA23&gt;0,Data!K9,"")</f>
        <v/>
      </c>
      <c r="L23" s="106" t="str">
        <f>IF(Haxby!AA23&gt;0,Data!K10,"")</f>
        <v/>
      </c>
      <c r="M23" s="106" t="str">
        <f>IF(Helmsley!AA23&gt;0,Data!K11,"")</f>
        <v/>
      </c>
      <c r="N23" s="106" t="str">
        <f>IF('Jorvik G'!AA23&gt;0,Data!K12,"")</f>
        <v/>
      </c>
      <c r="O23" s="106" t="str">
        <f>IF(Kirkbymoorside!AA23&gt;0,Data!K13,"")</f>
        <v/>
      </c>
      <c r="P23" s="106" t="str">
        <f>IF(Millfield!AA23&gt;0,Data!K14,"")</f>
        <v/>
      </c>
      <c r="Q23" s="106" t="str">
        <f>IF('My Health'!AA23&gt;0,Data!K15,"")</f>
        <v/>
      </c>
      <c r="R23" s="106" t="str">
        <f>IF(OSM!AA23&gt;0,Data!K16,"")</f>
        <v/>
      </c>
      <c r="S23" s="106" t="str">
        <f>IF(Petergate!AA23&gt;0,Data!K17,"")</f>
        <v/>
      </c>
      <c r="T23" s="106" t="str">
        <f>IF(Pickering!AA23&gt;0,Data!K18,"")</f>
        <v/>
      </c>
      <c r="U23" s="106" t="str">
        <f>IF(Pocklington!AA23&gt;0,Data!K19,"")</f>
        <v/>
      </c>
      <c r="V23" s="106" t="str">
        <f>IF(Posterngate!AA23&gt;0,Data!K20,"")</f>
        <v/>
      </c>
      <c r="W23" s="106" t="str">
        <f>IF(Priory!AA23&gt;0,Data!K21,"")</f>
        <v/>
      </c>
      <c r="X23" s="106" t="str">
        <f>IF('Scott Rd'!AA23&gt;0,Data!K22,"")</f>
        <v/>
      </c>
      <c r="Y23" s="106" t="str">
        <f>IF(Sherburn!AA23&gt;0,Data!K23,"")</f>
        <v/>
      </c>
      <c r="Z23" s="106" t="str">
        <f>IF('South Milford'!AA23&gt;0,Data!K24,"")</f>
        <v/>
      </c>
      <c r="AA23" s="106" t="str">
        <f>IF(Stillington!AA23&gt;0,Data!K25,"")</f>
        <v/>
      </c>
      <c r="AB23" s="106" t="str">
        <f>IF(Tadcaster!AA23&gt;0,Data!K26,"")</f>
        <v/>
      </c>
      <c r="AC23" s="106" t="str">
        <f>IF(Terrington!AA23&gt;0,Data!K27,"")</f>
        <v/>
      </c>
      <c r="AD23" s="106" t="str">
        <f>IF(Tollerton!AA23&gt;0,Data!K28,"")</f>
        <v/>
      </c>
      <c r="AE23" s="106" t="str">
        <f>IF(Unity!AA23&gt;0,Data!K29,"")</f>
        <v/>
      </c>
      <c r="AF23" s="106" t="str">
        <f>IF(YMG!AA23&gt;0,Data!K30,"")</f>
        <v/>
      </c>
      <c r="AG23" s="150"/>
    </row>
    <row r="24" spans="1:33" ht="15.75" customHeight="1" x14ac:dyDescent="0.25">
      <c r="A24" s="14"/>
      <c r="B24" s="151"/>
      <c r="C24" s="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51"/>
    </row>
    <row r="25" spans="1:33" ht="15.75" customHeight="1" x14ac:dyDescent="0.25">
      <c r="A25" s="51" t="str">
        <f>'CCG Financial Totals'!A26</f>
        <v xml:space="preserve"> 2 - Cardiovascular System</v>
      </c>
      <c r="B25" s="151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51"/>
    </row>
    <row r="26" spans="1:33" ht="15.75" customHeight="1" x14ac:dyDescent="0.25">
      <c r="A26" s="78" t="str">
        <f>'CCG Financial Totals'!A27</f>
        <v>ISMN 60mg MR generic to Low Cost Brand</v>
      </c>
      <c r="B26" s="106">
        <f t="shared" ref="B26:B39" si="1">SUM(D26:AF26)</f>
        <v>0</v>
      </c>
      <c r="C26" s="9"/>
      <c r="D26" s="106" t="str">
        <f>IF('Beech Grove'!AA26&gt;0,Data!K2,"")</f>
        <v/>
      </c>
      <c r="E26" s="106" t="str">
        <f>IF('Beech Tree'!AA26&gt;0,Data!K3,"")</f>
        <v/>
      </c>
      <c r="F26" s="106" t="str">
        <f>IF(CMP!AA26&gt;0,Data!K4,"")</f>
        <v/>
      </c>
      <c r="G26" s="106" t="str">
        <f>IF('Dalton T'!AA26&gt;0,Data!K5,"")</f>
        <v/>
      </c>
      <c r="H26" s="106" t="str">
        <f>IF('East Parade'!AA26&gt;0,Data!K6,"")</f>
        <v/>
      </c>
      <c r="I26" s="106" t="str">
        <f>IF(Elvington!AA26&gt;0,Data!K7,"")</f>
        <v/>
      </c>
      <c r="J26" s="106" t="str">
        <f>IF(Escrick!AA26&gt;0,Data!K8,"")</f>
        <v/>
      </c>
      <c r="K26" s="106" t="str">
        <f>IF('Front St'!AA26&gt;0,Data!K9,"")</f>
        <v/>
      </c>
      <c r="L26" s="106" t="str">
        <f>IF(Haxby!AA26&gt;0,Data!K10,"")</f>
        <v/>
      </c>
      <c r="M26" s="106" t="str">
        <f>IF(Helmsley!AA26&gt;0,Data!K11,"")</f>
        <v/>
      </c>
      <c r="N26" s="106" t="str">
        <f>IF('Jorvik G'!AA26&gt;0,Data!K12,"")</f>
        <v/>
      </c>
      <c r="O26" s="106" t="str">
        <f>IF(Kirkbymoorside!AA26&gt;0,Data!K13,"")</f>
        <v/>
      </c>
      <c r="P26" s="106" t="str">
        <f>IF(Millfield!AA26&gt;0,Data!K14,"")</f>
        <v/>
      </c>
      <c r="Q26" s="106" t="str">
        <f>IF('My Health'!AA26&gt;0,Data!K15,"")</f>
        <v/>
      </c>
      <c r="R26" s="106" t="str">
        <f>IF(OSM!AA26&gt;0,Data!K16,"")</f>
        <v/>
      </c>
      <c r="S26" s="106" t="str">
        <f>IF(Petergate!AA26&gt;0,Data!K17,"")</f>
        <v/>
      </c>
      <c r="T26" s="106" t="str">
        <f>IF(Pickering!AA26&gt;0,Data!K18,"")</f>
        <v/>
      </c>
      <c r="U26" s="106" t="str">
        <f>IF(Pocklington!AA26&gt;0,Data!K19,"")</f>
        <v/>
      </c>
      <c r="V26" s="106" t="str">
        <f>IF(Posterngate!AA26&gt;0,Data!K20,"")</f>
        <v/>
      </c>
      <c r="W26" s="106" t="str">
        <f>IF(Priory!AA26&gt;0,Data!K21,"")</f>
        <v/>
      </c>
      <c r="X26" s="106" t="str">
        <f>IF('Scott Rd'!AA26&gt;0,Data!K22,"")</f>
        <v/>
      </c>
      <c r="Y26" s="106" t="str">
        <f>IF(Sherburn!AA26&gt;0,Data!K23,"")</f>
        <v/>
      </c>
      <c r="Z26" s="106" t="str">
        <f>IF('South Milford'!AA26&gt;0,Data!K24,"")</f>
        <v/>
      </c>
      <c r="AA26" s="106" t="str">
        <f>IF(Stillington!AA26&gt;0,Data!K25,"")</f>
        <v/>
      </c>
      <c r="AB26" s="106" t="str">
        <f>IF(Tadcaster!AA26&gt;0,Data!K26,"")</f>
        <v/>
      </c>
      <c r="AC26" s="106" t="str">
        <f>IF(Terrington!AA26&gt;0,Data!K27,"")</f>
        <v/>
      </c>
      <c r="AD26" s="106" t="str">
        <f>IF(Tollerton!AA26&gt;0,Data!K28,"")</f>
        <v/>
      </c>
      <c r="AE26" s="106" t="str">
        <f>IF(Unity!AA26&gt;0,Data!K29,"")</f>
        <v/>
      </c>
      <c r="AF26" s="106" t="str">
        <f>IF(YMG!AA26&gt;0,Data!K30,"")</f>
        <v/>
      </c>
      <c r="AG26" s="150"/>
    </row>
    <row r="27" spans="1:33" ht="15.75" customHeight="1" x14ac:dyDescent="0.25">
      <c r="A27" s="78" t="str">
        <f>'CCG Financial Totals'!A28</f>
        <v>Review of Omega-3 fatty acids (Omacor)</v>
      </c>
      <c r="B27" s="106">
        <f t="shared" si="1"/>
        <v>0</v>
      </c>
      <c r="C27" s="9"/>
      <c r="D27" s="106" t="str">
        <f>IF('Beech Grove'!AA27&gt;0,Data!K2,"")</f>
        <v/>
      </c>
      <c r="E27" s="106" t="str">
        <f>IF('Beech Tree'!AA27&gt;0,Data!K3,"")</f>
        <v/>
      </c>
      <c r="F27" s="106" t="str">
        <f>IF(CMP!AA27&gt;0,Data!K4,"")</f>
        <v/>
      </c>
      <c r="G27" s="106" t="str">
        <f>IF('Dalton T'!AA27&gt;0,Data!K5,"")</f>
        <v/>
      </c>
      <c r="H27" s="106" t="str">
        <f>IF('East Parade'!AA27&gt;0,Data!K6,"")</f>
        <v/>
      </c>
      <c r="I27" s="106" t="str">
        <f>IF(Elvington!AA27&gt;0,Data!K7,"")</f>
        <v/>
      </c>
      <c r="J27" s="106" t="str">
        <f>IF(Escrick!AA27&gt;0,Data!K8,"")</f>
        <v/>
      </c>
      <c r="K27" s="106" t="str">
        <f>IF('Front St'!AA27&gt;0,Data!K9,"")</f>
        <v/>
      </c>
      <c r="L27" s="106" t="str">
        <f>IF(Haxby!AA27&gt;0,Data!K10,"")</f>
        <v/>
      </c>
      <c r="M27" s="106" t="str">
        <f>IF(Helmsley!AA27&gt;0,Data!K11,"")</f>
        <v/>
      </c>
      <c r="N27" s="106" t="str">
        <f>IF('Jorvik G'!AA27&gt;0,Data!K12,"")</f>
        <v/>
      </c>
      <c r="O27" s="106" t="str">
        <f>IF(Kirkbymoorside!AA27&gt;0,Data!K13,"")</f>
        <v/>
      </c>
      <c r="P27" s="106" t="str">
        <f>IF(Millfield!AA27&gt;0,Data!K14,"")</f>
        <v/>
      </c>
      <c r="Q27" s="106" t="str">
        <f>IF('My Health'!AA27&gt;0,Data!K15,"")</f>
        <v/>
      </c>
      <c r="R27" s="106" t="str">
        <f>IF(OSM!AA27&gt;0,Data!K16,"")</f>
        <v/>
      </c>
      <c r="S27" s="106" t="str">
        <f>IF(Petergate!AA27&gt;0,Data!K17,"")</f>
        <v/>
      </c>
      <c r="T27" s="106" t="str">
        <f>IF(Pickering!AA27&gt;0,Data!K18,"")</f>
        <v/>
      </c>
      <c r="U27" s="106" t="str">
        <f>IF(Pocklington!AA27&gt;0,Data!K19,"")</f>
        <v/>
      </c>
      <c r="V27" s="106" t="str">
        <f>IF(Posterngate!AA27&gt;0,Data!K20,"")</f>
        <v/>
      </c>
      <c r="W27" s="106" t="str">
        <f>IF(Priory!AA27&gt;0,Data!K21,"")</f>
        <v/>
      </c>
      <c r="X27" s="106" t="str">
        <f>IF('Scott Rd'!AA27&gt;0,Data!K22,"")</f>
        <v/>
      </c>
      <c r="Y27" s="106" t="str">
        <f>IF(Sherburn!AA27&gt;0,Data!K23,"")</f>
        <v/>
      </c>
      <c r="Z27" s="106" t="str">
        <f>IF('South Milford'!AA27&gt;0,Data!K24,"")</f>
        <v/>
      </c>
      <c r="AA27" s="106" t="str">
        <f>IF(Stillington!AA27&gt;0,Data!K25,"")</f>
        <v/>
      </c>
      <c r="AB27" s="106" t="str">
        <f>IF(Tadcaster!AA27&gt;0,Data!K26,"")</f>
        <v/>
      </c>
      <c r="AC27" s="106" t="str">
        <f>IF(Terrington!AA27&gt;0,Data!K27,"")</f>
        <v/>
      </c>
      <c r="AD27" s="106" t="str">
        <f>IF(Tollerton!AA27&gt;0,Data!K28,"")</f>
        <v/>
      </c>
      <c r="AE27" s="106" t="str">
        <f>IF(Unity!AA27&gt;0,Data!K29,"")</f>
        <v/>
      </c>
      <c r="AF27" s="106" t="str">
        <f>IF(YMG!AA27&gt;0,Data!K30,"")</f>
        <v/>
      </c>
      <c r="AG27" s="150"/>
    </row>
    <row r="28" spans="1:33" ht="15.75" customHeight="1" x14ac:dyDescent="0.25">
      <c r="A28" s="78" t="str">
        <f>'CCG Financial Totals'!A29</f>
        <v>Review Ticagrelor/Prasugrel duration of treatment</v>
      </c>
      <c r="B28" s="106">
        <f t="shared" si="1"/>
        <v>0</v>
      </c>
      <c r="C28" s="12"/>
      <c r="D28" s="106" t="str">
        <f>IF('Beech Grove'!AA28&gt;0,Data!K2,"")</f>
        <v/>
      </c>
      <c r="E28" s="106" t="str">
        <f>IF('Beech Tree'!AA28&gt;0,Data!K3,"")</f>
        <v/>
      </c>
      <c r="F28" s="106" t="str">
        <f>IF(CMP!AA28&gt;0,Data!K4,"")</f>
        <v/>
      </c>
      <c r="G28" s="106" t="str">
        <f>IF('Dalton T'!AA28&gt;0,Data!K5,"")</f>
        <v/>
      </c>
      <c r="H28" s="106" t="str">
        <f>IF('East Parade'!AA28&gt;0,Data!K6,"")</f>
        <v/>
      </c>
      <c r="I28" s="106" t="str">
        <f>IF(Elvington!AA28&gt;0,Data!K7,"")</f>
        <v/>
      </c>
      <c r="J28" s="106" t="str">
        <f>IF(Escrick!AA28&gt;0,Data!K8,"")</f>
        <v/>
      </c>
      <c r="K28" s="106" t="str">
        <f>IF('Front St'!AA28&gt;0,Data!K9,"")</f>
        <v/>
      </c>
      <c r="L28" s="106" t="str">
        <f>IF(Haxby!AA28&gt;0,Data!K10,"")</f>
        <v/>
      </c>
      <c r="M28" s="106" t="str">
        <f>IF(Helmsley!AA28&gt;0,Data!K11,"")</f>
        <v/>
      </c>
      <c r="N28" s="106" t="str">
        <f>IF('Jorvik G'!AA28&gt;0,Data!K12,"")</f>
        <v/>
      </c>
      <c r="O28" s="106" t="str">
        <f>IF(Kirkbymoorside!AA28&gt;0,Data!K13,"")</f>
        <v/>
      </c>
      <c r="P28" s="106" t="str">
        <f>IF(Millfield!AA28&gt;0,Data!K14,"")</f>
        <v/>
      </c>
      <c r="Q28" s="106" t="str">
        <f>IF('My Health'!AA28&gt;0,Data!K15,"")</f>
        <v/>
      </c>
      <c r="R28" s="106" t="str">
        <f>IF(OSM!AA28&gt;0,Data!K16,"")</f>
        <v/>
      </c>
      <c r="S28" s="106" t="str">
        <f>IF(Petergate!AA28&gt;0,Data!K17,"")</f>
        <v/>
      </c>
      <c r="T28" s="106" t="str">
        <f>IF(Pickering!AA28&gt;0,Data!K18,"")</f>
        <v/>
      </c>
      <c r="U28" s="106" t="str">
        <f>IF(Pocklington!AA28&gt;0,Data!K19,"")</f>
        <v/>
      </c>
      <c r="V28" s="106" t="str">
        <f>IF(Posterngate!AA28&gt;0,Data!K20,"")</f>
        <v/>
      </c>
      <c r="W28" s="106" t="str">
        <f>IF(Priory!AA28&gt;0,Data!K21,"")</f>
        <v/>
      </c>
      <c r="X28" s="106" t="str">
        <f>IF('Scott Rd'!AA28&gt;0,Data!K22,"")</f>
        <v/>
      </c>
      <c r="Y28" s="106" t="str">
        <f>IF(Sherburn!AA28&gt;0,Data!K23,"")</f>
        <v/>
      </c>
      <c r="Z28" s="106" t="str">
        <f>IF('South Milford'!AA28&gt;0,Data!K24,"")</f>
        <v/>
      </c>
      <c r="AA28" s="106" t="str">
        <f>IF(Stillington!AA28&gt;0,Data!K25,"")</f>
        <v/>
      </c>
      <c r="AB28" s="106" t="str">
        <f>IF(Tadcaster!AA28&gt;0,Data!K26,"")</f>
        <v/>
      </c>
      <c r="AC28" s="106" t="str">
        <f>IF(Terrington!AA28&gt;0,Data!K27,"")</f>
        <v/>
      </c>
      <c r="AD28" s="106" t="str">
        <f>IF(Tollerton!AA28&gt;0,Data!K28,"")</f>
        <v/>
      </c>
      <c r="AE28" s="106" t="str">
        <f>IF(Unity!AA28&gt;0,Data!K29,"")</f>
        <v/>
      </c>
      <c r="AF28" s="106" t="str">
        <f>IF(YMG!AA28&gt;0,Data!K30,"")</f>
        <v/>
      </c>
      <c r="AG28" s="150"/>
    </row>
    <row r="29" spans="1:33" ht="15.75" customHeight="1" x14ac:dyDescent="0.25">
      <c r="A29" s="78" t="str">
        <f>'CCG Financial Totals'!A30</f>
        <v>Doxazosin MR to Doxazosin plain tablets</v>
      </c>
      <c r="B29" s="106">
        <f t="shared" si="1"/>
        <v>0</v>
      </c>
      <c r="C29" s="8"/>
      <c r="D29" s="106" t="str">
        <f>IF('Beech Grove'!AA29&gt;0,Data!K2,"")</f>
        <v/>
      </c>
      <c r="E29" s="106" t="str">
        <f>IF('Beech Tree'!AA29&gt;0,Data!K3,"")</f>
        <v/>
      </c>
      <c r="F29" s="106" t="str">
        <f>IF(CMP!AA29&gt;0,Data!K4,"")</f>
        <v/>
      </c>
      <c r="G29" s="106" t="str">
        <f>IF('Dalton T'!AA29&gt;0,Data!K5,"")</f>
        <v/>
      </c>
      <c r="H29" s="106" t="str">
        <f>IF('East Parade'!AA29&gt;0,Data!K6,"")</f>
        <v/>
      </c>
      <c r="I29" s="106" t="str">
        <f>IF(Elvington!AA29&gt;0,Data!K7,"")</f>
        <v/>
      </c>
      <c r="J29" s="106" t="str">
        <f>IF(Escrick!AA29&gt;0,Data!K8,"")</f>
        <v/>
      </c>
      <c r="K29" s="106" t="str">
        <f>IF('Front St'!AA29&gt;0,Data!K9,"")</f>
        <v/>
      </c>
      <c r="L29" s="106" t="str">
        <f>IF(Haxby!AA29&gt;0,Data!K10,"")</f>
        <v/>
      </c>
      <c r="M29" s="106" t="str">
        <f>IF(Helmsley!AA29&gt;0,Data!K11,"")</f>
        <v/>
      </c>
      <c r="N29" s="106" t="str">
        <f>IF('Jorvik G'!AA29&gt;0,Data!K12,"")</f>
        <v/>
      </c>
      <c r="O29" s="106" t="str">
        <f>IF(Kirkbymoorside!AA29&gt;0,Data!K13,"")</f>
        <v/>
      </c>
      <c r="P29" s="106" t="str">
        <f>IF(Millfield!AA29&gt;0,Data!K14,"")</f>
        <v/>
      </c>
      <c r="Q29" s="106" t="str">
        <f>IF('My Health'!AA29&gt;0,Data!K15,"")</f>
        <v/>
      </c>
      <c r="R29" s="106" t="str">
        <f>IF(OSM!AA29&gt;0,Data!K16,"")</f>
        <v/>
      </c>
      <c r="S29" s="106" t="str">
        <f>IF(Petergate!AA29&gt;0,Data!K17,"")</f>
        <v/>
      </c>
      <c r="T29" s="106" t="str">
        <f>IF(Pickering!AA29&gt;0,Data!K18,"")</f>
        <v/>
      </c>
      <c r="U29" s="106" t="str">
        <f>IF(Pocklington!AA29&gt;0,Data!K19,"")</f>
        <v/>
      </c>
      <c r="V29" s="106" t="str">
        <f>IF(Posterngate!AA29&gt;0,Data!K20,"")</f>
        <v/>
      </c>
      <c r="W29" s="106" t="str">
        <f>IF(Priory!AA29&gt;0,Data!K21,"")</f>
        <v/>
      </c>
      <c r="X29" s="106" t="str">
        <f>IF('Scott Rd'!AA29&gt;0,Data!K22,"")</f>
        <v/>
      </c>
      <c r="Y29" s="106" t="str">
        <f>IF(Sherburn!AA29&gt;0,Data!K23,"")</f>
        <v/>
      </c>
      <c r="Z29" s="106" t="str">
        <f>IF('South Milford'!AA29&gt;0,Data!K24,"")</f>
        <v/>
      </c>
      <c r="AA29" s="106" t="str">
        <f>IF(Stillington!AA29&gt;0,Data!K25,"")</f>
        <v/>
      </c>
      <c r="AB29" s="106" t="str">
        <f>IF(Tadcaster!AA29&gt;0,Data!K26,"")</f>
        <v/>
      </c>
      <c r="AC29" s="106" t="str">
        <f>IF(Terrington!AA29&gt;0,Data!K27,"")</f>
        <v/>
      </c>
      <c r="AD29" s="106" t="str">
        <f>IF(Tollerton!AA29&gt;0,Data!K28,"")</f>
        <v/>
      </c>
      <c r="AE29" s="106" t="str">
        <f>IF(Unity!AA29&gt;0,Data!K29,"")</f>
        <v/>
      </c>
      <c r="AF29" s="106" t="str">
        <f>IF(YMG!AA29&gt;0,Data!K30,"")</f>
        <v/>
      </c>
      <c r="AG29" s="150"/>
    </row>
    <row r="30" spans="1:33" ht="15.75" customHeight="1" x14ac:dyDescent="0.25">
      <c r="A30" s="78" t="str">
        <f>'CCG Financial Totals'!A31</f>
        <v>Olmesaratan to Losartan/Candesartan</v>
      </c>
      <c r="B30" s="106">
        <f t="shared" si="1"/>
        <v>43473</v>
      </c>
      <c r="C30" s="67"/>
      <c r="D30" s="106" t="str">
        <f>IF('Beech Grove'!AA30&gt;0,Data!K2,"")</f>
        <v/>
      </c>
      <c r="E30" s="106" t="str">
        <f>IF('Beech Tree'!AA30&gt;0,Data!K3,"")</f>
        <v/>
      </c>
      <c r="F30" s="106" t="str">
        <f>IF(CMP!AA30&gt;0,Data!K4,"")</f>
        <v/>
      </c>
      <c r="G30" s="106" t="str">
        <f>IF('Dalton T'!AA30&gt;0,Data!K5,"")</f>
        <v/>
      </c>
      <c r="H30" s="106" t="str">
        <f>IF('East Parade'!AA30&gt;0,Data!K6,"")</f>
        <v/>
      </c>
      <c r="I30" s="106" t="str">
        <f>IF(Elvington!AA30&gt;0,Data!K7,"")</f>
        <v/>
      </c>
      <c r="J30" s="106" t="str">
        <f>IF(Escrick!AA30&gt;0,Data!K8,"")</f>
        <v/>
      </c>
      <c r="K30" s="106" t="str">
        <f>IF('Front St'!AA30&gt;0,Data!K9,"")</f>
        <v/>
      </c>
      <c r="L30" s="106">
        <f>IF(Haxby!AA30&gt;0,Data!K10,"")</f>
        <v>32956</v>
      </c>
      <c r="M30" s="106" t="str">
        <f>IF(Helmsley!AA30&gt;0,Data!K11,"")</f>
        <v/>
      </c>
      <c r="N30" s="106" t="str">
        <f>IF('Jorvik G'!AA30&gt;0,Data!K12,"")</f>
        <v/>
      </c>
      <c r="O30" s="106" t="str">
        <f>IF(Kirkbymoorside!AA30&gt;0,Data!K13,"")</f>
        <v/>
      </c>
      <c r="P30" s="106" t="str">
        <f>IF(Millfield!AA30&gt;0,Data!K14,"")</f>
        <v/>
      </c>
      <c r="Q30" s="106" t="str">
        <f>IF('My Health'!AA30&gt;0,Data!K15,"")</f>
        <v/>
      </c>
      <c r="R30" s="106">
        <f>IF(OSM!AA30&gt;0,Data!K16,"")</f>
        <v>10517</v>
      </c>
      <c r="S30" s="106" t="str">
        <f>IF(Petergate!AA30&gt;0,Data!K17,"")</f>
        <v/>
      </c>
      <c r="T30" s="106" t="str">
        <f>IF(Pickering!AA30&gt;0,Data!K18,"")</f>
        <v/>
      </c>
      <c r="U30" s="106" t="str">
        <f>IF(Pocklington!AA30&gt;0,Data!K19,"")</f>
        <v/>
      </c>
      <c r="V30" s="106" t="str">
        <f>IF(Posterngate!AA30&gt;0,Data!K20,"")</f>
        <v/>
      </c>
      <c r="W30" s="106" t="str">
        <f>IF(Priory!AA30&gt;0,Data!K21,"")</f>
        <v/>
      </c>
      <c r="X30" s="106" t="str">
        <f>IF('Scott Rd'!AA30&gt;0,Data!K22,"")</f>
        <v/>
      </c>
      <c r="Y30" s="106" t="str">
        <f>IF(Sherburn!AA30&gt;0,Data!K23,"")</f>
        <v/>
      </c>
      <c r="Z30" s="106" t="str">
        <f>IF('South Milford'!AA30&gt;0,Data!K24,"")</f>
        <v/>
      </c>
      <c r="AA30" s="106" t="str">
        <f>IF(Stillington!AA30&gt;0,Data!K25,"")</f>
        <v/>
      </c>
      <c r="AB30" s="106" t="str">
        <f>IF(Tadcaster!AA30&gt;0,Data!K26,"")</f>
        <v/>
      </c>
      <c r="AC30" s="106" t="str">
        <f>IF(Terrington!AA30&gt;0,Data!K27,"")</f>
        <v/>
      </c>
      <c r="AD30" s="106" t="str">
        <f>IF(Tollerton!AA30&gt;0,Data!K28,"")</f>
        <v/>
      </c>
      <c r="AE30" s="106" t="str">
        <f>IF(Unity!AA30&gt;0,Data!K29,"")</f>
        <v/>
      </c>
      <c r="AF30" s="106" t="str">
        <f>IF(YMG!AA30&gt;0,Data!K30,"")</f>
        <v/>
      </c>
      <c r="AG30" s="150"/>
    </row>
    <row r="31" spans="1:33" ht="15.75" customHeight="1" x14ac:dyDescent="0.25">
      <c r="A31" s="78" t="str">
        <f>'CCG Financial Totals'!A32</f>
        <v>Atorvastatin 30/60mg dose optimisation</v>
      </c>
      <c r="B31" s="106">
        <f t="shared" si="1"/>
        <v>0</v>
      </c>
      <c r="C31" s="67"/>
      <c r="D31" s="106" t="str">
        <f>IF('Beech Grove'!AA31&gt;0,Data!K2,"")</f>
        <v/>
      </c>
      <c r="E31" s="106" t="str">
        <f>IF('Beech Tree'!AA31&gt;0,Data!K3,"")</f>
        <v/>
      </c>
      <c r="F31" s="106" t="str">
        <f>IF(CMP!AA31&gt;0,Data!K4,"")</f>
        <v/>
      </c>
      <c r="G31" s="106" t="str">
        <f>IF('Dalton T'!AA31&gt;0,Data!K5,"")</f>
        <v/>
      </c>
      <c r="H31" s="106" t="str">
        <f>IF('East Parade'!AA31&gt;0,Data!K6,"")</f>
        <v/>
      </c>
      <c r="I31" s="106" t="str">
        <f>IF(Elvington!AA31&gt;0,Data!K7,"")</f>
        <v/>
      </c>
      <c r="J31" s="106" t="str">
        <f>IF(Escrick!AA31&gt;0,Data!K8,"")</f>
        <v/>
      </c>
      <c r="K31" s="106" t="str">
        <f>IF('Front St'!AA31&gt;0,Data!K9,"")</f>
        <v/>
      </c>
      <c r="L31" s="106" t="str">
        <f>IF(Haxby!AA31&gt;0,Data!K10,"")</f>
        <v/>
      </c>
      <c r="M31" s="106" t="str">
        <f>IF(Helmsley!AA31&gt;0,Data!K11,"")</f>
        <v/>
      </c>
      <c r="N31" s="106" t="str">
        <f>IF('Jorvik G'!AA31&gt;0,Data!K12,"")</f>
        <v/>
      </c>
      <c r="O31" s="106" t="str">
        <f>IF(Kirkbymoorside!AA31&gt;0,Data!K13,"")</f>
        <v/>
      </c>
      <c r="P31" s="106" t="str">
        <f>IF(Millfield!AA31&gt;0,Data!K14,"")</f>
        <v/>
      </c>
      <c r="Q31" s="106" t="str">
        <f>IF('My Health'!AA31&gt;0,Data!K15,"")</f>
        <v/>
      </c>
      <c r="R31" s="106" t="str">
        <f>IF(OSM!AA31&gt;0,Data!K16,"")</f>
        <v/>
      </c>
      <c r="S31" s="106" t="str">
        <f>IF(Petergate!AA31&gt;0,Data!K17,"")</f>
        <v/>
      </c>
      <c r="T31" s="106" t="str">
        <f>IF(Pickering!AA31&gt;0,Data!K18,"")</f>
        <v/>
      </c>
      <c r="U31" s="106" t="str">
        <f>IF(Pocklington!AA31&gt;0,Data!K19,"")</f>
        <v/>
      </c>
      <c r="V31" s="106" t="str">
        <f>IF(Posterngate!AA31&gt;0,Data!K20,"")</f>
        <v/>
      </c>
      <c r="W31" s="106" t="str">
        <f>IF(Priory!AA31&gt;0,Data!K21,"")</f>
        <v/>
      </c>
      <c r="X31" s="106" t="str">
        <f>IF('Scott Rd'!AA31&gt;0,Data!K22,"")</f>
        <v/>
      </c>
      <c r="Y31" s="106" t="str">
        <f>IF(Sherburn!AA31&gt;0,Data!K23,"")</f>
        <v/>
      </c>
      <c r="Z31" s="106" t="str">
        <f>IF('South Milford'!AA31&gt;0,Data!K24,"")</f>
        <v/>
      </c>
      <c r="AA31" s="106" t="str">
        <f>IF(Stillington!AA31&gt;0,Data!K25,"")</f>
        <v/>
      </c>
      <c r="AB31" s="106" t="str">
        <f>IF(Tadcaster!AA31&gt;0,Data!K26,"")</f>
        <v/>
      </c>
      <c r="AC31" s="106" t="str">
        <f>IF(Terrington!AA31&gt;0,Data!K27,"")</f>
        <v/>
      </c>
      <c r="AD31" s="106" t="str">
        <f>IF(Tollerton!AA31&gt;0,Data!K28,"")</f>
        <v/>
      </c>
      <c r="AE31" s="106" t="str">
        <f>IF(Unity!AA31&gt;0,Data!K29,"")</f>
        <v/>
      </c>
      <c r="AF31" s="106" t="str">
        <f>IF(YMG!AA31&gt;0,Data!K30,"")</f>
        <v/>
      </c>
      <c r="AG31" s="150"/>
    </row>
    <row r="32" spans="1:33" ht="15.75" customHeight="1" x14ac:dyDescent="0.25">
      <c r="A32" s="78" t="str">
        <f>'CCG Financial Totals'!A33</f>
        <v>Rosuvastatin to Atorvastatin</v>
      </c>
      <c r="B32" s="106">
        <f t="shared" si="1"/>
        <v>0</v>
      </c>
      <c r="C32" s="67"/>
      <c r="D32" s="106" t="str">
        <f>IF('Beech Grove'!AA32&gt;0,Data!K2,"")</f>
        <v/>
      </c>
      <c r="E32" s="106" t="str">
        <f>IF('Beech Tree'!AA32&gt;0,Data!K3,"")</f>
        <v/>
      </c>
      <c r="F32" s="106">
        <f>IF(CMP!AA32&gt;0,Data!K4,"")</f>
        <v>0</v>
      </c>
      <c r="G32" s="106" t="str">
        <f>IF('Dalton T'!AA32&gt;0,Data!K5,"")</f>
        <v/>
      </c>
      <c r="H32" s="106" t="str">
        <f>IF('East Parade'!AA32&gt;0,Data!K6,"")</f>
        <v/>
      </c>
      <c r="I32" s="106" t="str">
        <f>IF(Elvington!AA32&gt;0,Data!K7,"")</f>
        <v/>
      </c>
      <c r="J32" s="106" t="str">
        <f>IF(Escrick!AA32&gt;0,Data!K8,"")</f>
        <v/>
      </c>
      <c r="K32" s="106" t="str">
        <f>IF('Front St'!AA32&gt;0,Data!K9,"")</f>
        <v/>
      </c>
      <c r="L32" s="106" t="str">
        <f>IF(Haxby!AA32&gt;0,Data!K10,"")</f>
        <v/>
      </c>
      <c r="M32" s="106" t="str">
        <f>IF(Helmsley!AA32&gt;0,Data!K11,"")</f>
        <v/>
      </c>
      <c r="N32" s="106" t="str">
        <f>IF('Jorvik G'!AA32&gt;0,Data!K12,"")</f>
        <v/>
      </c>
      <c r="O32" s="106" t="str">
        <f>IF(Kirkbymoorside!AA32&gt;0,Data!K13,"")</f>
        <v/>
      </c>
      <c r="P32" s="106" t="str">
        <f>IF(Millfield!AA32&gt;0,Data!K14,"")</f>
        <v/>
      </c>
      <c r="Q32" s="106" t="str">
        <f>IF('My Health'!AA32&gt;0,Data!K15,"")</f>
        <v/>
      </c>
      <c r="R32" s="106" t="str">
        <f>IF(OSM!AA32&gt;0,Data!K16,"")</f>
        <v/>
      </c>
      <c r="S32" s="106" t="str">
        <f>IF(Petergate!AA32&gt;0,Data!K17,"")</f>
        <v/>
      </c>
      <c r="T32" s="106" t="str">
        <f>IF(Pickering!AA32&gt;0,Data!K18,"")</f>
        <v/>
      </c>
      <c r="U32" s="106" t="str">
        <f>IF(Pocklington!AA32&gt;0,Data!K19,"")</f>
        <v/>
      </c>
      <c r="V32" s="106" t="str">
        <f>IF(Posterngate!AA32&gt;0,Data!K20,"")</f>
        <v/>
      </c>
      <c r="W32" s="106" t="str">
        <f>IF(Priory!AA32&gt;0,Data!K21,"")</f>
        <v/>
      </c>
      <c r="X32" s="106" t="str">
        <f>IF('Scott Rd'!AA32&gt;0,Data!K22,"")</f>
        <v/>
      </c>
      <c r="Y32" s="106" t="str">
        <f>IF(Sherburn!AA32&gt;0,Data!K23,"")</f>
        <v/>
      </c>
      <c r="Z32" s="106" t="str">
        <f>IF('South Milford'!AA32&gt;0,Data!K24,"")</f>
        <v/>
      </c>
      <c r="AA32" s="106" t="str">
        <f>IF(Stillington!AA32&gt;0,Data!K25,"")</f>
        <v/>
      </c>
      <c r="AB32" s="106" t="str">
        <f>IF(Tadcaster!AA32&gt;0,Data!K26,"")</f>
        <v/>
      </c>
      <c r="AC32" s="106" t="str">
        <f>IF(Terrington!AA32&gt;0,Data!K27,"")</f>
        <v/>
      </c>
      <c r="AD32" s="106" t="str">
        <f>IF(Tollerton!AA32&gt;0,Data!K28,"")</f>
        <v/>
      </c>
      <c r="AE32" s="106" t="str">
        <f>IF(Unity!AA32&gt;0,Data!K29,"")</f>
        <v/>
      </c>
      <c r="AF32" s="106" t="str">
        <f>IF(YMG!AA32&gt;0,Data!K30,"")</f>
        <v/>
      </c>
      <c r="AG32" s="150"/>
    </row>
    <row r="33" spans="1:33" ht="15.75" customHeight="1" x14ac:dyDescent="0.25">
      <c r="A33" s="78" t="str">
        <f>'CCG Financial Totals'!A34</f>
        <v>Perindopril Arginine to Perindopril Erbumine</v>
      </c>
      <c r="B33" s="106">
        <f t="shared" si="1"/>
        <v>0</v>
      </c>
      <c r="C33" s="67"/>
      <c r="D33" s="106" t="str">
        <f>IF('Beech Grove'!AA33&gt;0,Data!K2,"")</f>
        <v/>
      </c>
      <c r="E33" s="106" t="str">
        <f>IF('Beech Tree'!AA33&gt;0,Data!K3,"")</f>
        <v/>
      </c>
      <c r="F33" s="106" t="str">
        <f>IF(CMP!AA33&gt;0,Data!K4,"")</f>
        <v/>
      </c>
      <c r="G33" s="106" t="str">
        <f>IF('Dalton T'!AA33&gt;0,Data!K5,"")</f>
        <v/>
      </c>
      <c r="H33" s="106" t="str">
        <f>IF('East Parade'!AA33&gt;0,Data!K6,"")</f>
        <v/>
      </c>
      <c r="I33" s="106" t="str">
        <f>IF(Elvington!AA33&gt;0,Data!K7,"")</f>
        <v/>
      </c>
      <c r="J33" s="106" t="str">
        <f>IF(Escrick!AA33&gt;0,Data!K8,"")</f>
        <v/>
      </c>
      <c r="K33" s="106" t="str">
        <f>IF('Front St'!AA33&gt;0,Data!K9,"")</f>
        <v/>
      </c>
      <c r="L33" s="106" t="str">
        <f>IF(Haxby!AA33&gt;0,Data!K10,"")</f>
        <v/>
      </c>
      <c r="M33" s="106" t="str">
        <f>IF(Helmsley!AA33&gt;0,Data!K11,"")</f>
        <v/>
      </c>
      <c r="N33" s="106" t="str">
        <f>IF('Jorvik G'!AA33&gt;0,Data!K12,"")</f>
        <v/>
      </c>
      <c r="O33" s="106" t="str">
        <f>IF(Kirkbymoorside!AA33&gt;0,Data!K13,"")</f>
        <v/>
      </c>
      <c r="P33" s="106" t="str">
        <f>IF(Millfield!AA33&gt;0,Data!K14,"")</f>
        <v/>
      </c>
      <c r="Q33" s="106" t="str">
        <f>IF('My Health'!AA33&gt;0,Data!K15,"")</f>
        <v/>
      </c>
      <c r="R33" s="106" t="str">
        <f>IF(OSM!AA33&gt;0,Data!K16,"")</f>
        <v/>
      </c>
      <c r="S33" s="106" t="str">
        <f>IF(Petergate!AA33&gt;0,Data!K17,"")</f>
        <v/>
      </c>
      <c r="T33" s="106" t="str">
        <f>IF(Pickering!AA33&gt;0,Data!K18,"")</f>
        <v/>
      </c>
      <c r="U33" s="106" t="str">
        <f>IF(Pocklington!AA33&gt;0,Data!K19,"")</f>
        <v/>
      </c>
      <c r="V33" s="106" t="str">
        <f>IF(Posterngate!AA33&gt;0,Data!K20,"")</f>
        <v/>
      </c>
      <c r="W33" s="106" t="str">
        <f>IF(Priory!AA33&gt;0,Data!K21,"")</f>
        <v/>
      </c>
      <c r="X33" s="106" t="str">
        <f>IF('Scott Rd'!AA33&gt;0,Data!K22,"")</f>
        <v/>
      </c>
      <c r="Y33" s="106" t="str">
        <f>IF(Sherburn!AA33&gt;0,Data!K23,"")</f>
        <v/>
      </c>
      <c r="Z33" s="106" t="str">
        <f>IF('South Milford'!AA33&gt;0,Data!K24,"")</f>
        <v/>
      </c>
      <c r="AA33" s="106" t="str">
        <f>IF(Stillington!AA33&gt;0,Data!K25,"")</f>
        <v/>
      </c>
      <c r="AB33" s="106" t="str">
        <f>IF(Tadcaster!AA33&gt;0,Data!K26,"")</f>
        <v/>
      </c>
      <c r="AC33" s="106" t="str">
        <f>IF(Terrington!AA33&gt;0,Data!K27,"")</f>
        <v/>
      </c>
      <c r="AD33" s="106" t="str">
        <f>IF(Tollerton!AA33&gt;0,Data!K28,"")</f>
        <v/>
      </c>
      <c r="AE33" s="106" t="str">
        <f>IF(Unity!AA33&gt;0,Data!K29,"")</f>
        <v/>
      </c>
      <c r="AF33" s="106" t="str">
        <f>IF(YMG!AA33&gt;0,Data!K30,"")</f>
        <v/>
      </c>
      <c r="AG33" s="150"/>
    </row>
    <row r="34" spans="1:33" ht="15.75" customHeight="1" x14ac:dyDescent="0.25">
      <c r="A34" s="78" t="str">
        <f>'CCG Financial Totals'!A35</f>
        <v>Review of Ezetimibe prescribing</v>
      </c>
      <c r="B34" s="106">
        <f t="shared" si="1"/>
        <v>0</v>
      </c>
      <c r="C34" s="67"/>
      <c r="D34" s="106" t="str">
        <f>IF('Beech Grove'!AA34&gt;0,Data!K2,"")</f>
        <v/>
      </c>
      <c r="E34" s="106" t="str">
        <f>IF('Beech Tree'!AA34&gt;0,Data!K3,"")</f>
        <v/>
      </c>
      <c r="F34" s="106" t="str">
        <f>IF(CMP!AA34&gt;0,Data!K4,"")</f>
        <v/>
      </c>
      <c r="G34" s="106" t="str">
        <f>IF('Dalton T'!AA34&gt;0,Data!K5,"")</f>
        <v/>
      </c>
      <c r="H34" s="106" t="str">
        <f>IF('East Parade'!AA34&gt;0,Data!K6,"")</f>
        <v/>
      </c>
      <c r="I34" s="106" t="str">
        <f>IF(Elvington!AA34&gt;0,Data!K7,"")</f>
        <v/>
      </c>
      <c r="J34" s="106" t="str">
        <f>IF(Escrick!AA34&gt;0,Data!K8,"")</f>
        <v/>
      </c>
      <c r="K34" s="106" t="str">
        <f>IF('Front St'!AA34&gt;0,Data!K9,"")</f>
        <v/>
      </c>
      <c r="L34" s="106" t="str">
        <f>IF(Haxby!AA34&gt;0,Data!K10,"")</f>
        <v/>
      </c>
      <c r="M34" s="106" t="str">
        <f>IF(Helmsley!AA34&gt;0,Data!K11,"")</f>
        <v/>
      </c>
      <c r="N34" s="106" t="str">
        <f>IF('Jorvik G'!AA34&gt;0,Data!K12,"")</f>
        <v/>
      </c>
      <c r="O34" s="106" t="str">
        <f>IF(Kirkbymoorside!AA34&gt;0,Data!K13,"")</f>
        <v/>
      </c>
      <c r="P34" s="106" t="str">
        <f>IF(Millfield!AA34&gt;0,Data!K14,"")</f>
        <v/>
      </c>
      <c r="Q34" s="106" t="str">
        <f>IF('My Health'!AA34&gt;0,Data!K15,"")</f>
        <v/>
      </c>
      <c r="R34" s="106" t="str">
        <f>IF(OSM!AA34&gt;0,Data!K16,"")</f>
        <v/>
      </c>
      <c r="S34" s="106" t="str">
        <f>IF(Petergate!AA34&gt;0,Data!K17,"")</f>
        <v/>
      </c>
      <c r="T34" s="106" t="str">
        <f>IF(Pickering!AA34&gt;0,Data!K18,"")</f>
        <v/>
      </c>
      <c r="U34" s="106" t="str">
        <f>IF(Pocklington!AA34&gt;0,Data!K19,"")</f>
        <v/>
      </c>
      <c r="V34" s="106" t="str">
        <f>IF(Posterngate!AA34&gt;0,Data!K20,"")</f>
        <v/>
      </c>
      <c r="W34" s="106" t="str">
        <f>IF(Priory!AA34&gt;0,Data!K21,"")</f>
        <v/>
      </c>
      <c r="X34" s="106" t="str">
        <f>IF('Scott Rd'!AA34&gt;0,Data!K22,"")</f>
        <v/>
      </c>
      <c r="Y34" s="106" t="str">
        <f>IF(Sherburn!AA34&gt;0,Data!K23,"")</f>
        <v/>
      </c>
      <c r="Z34" s="106" t="str">
        <f>IF('South Milford'!AA34&gt;0,Data!K24,"")</f>
        <v/>
      </c>
      <c r="AA34" s="106" t="str">
        <f>IF(Stillington!AA34&gt;0,Data!K25,"")</f>
        <v/>
      </c>
      <c r="AB34" s="106" t="str">
        <f>IF(Tadcaster!AA34&gt;0,Data!K26,"")</f>
        <v/>
      </c>
      <c r="AC34" s="106" t="str">
        <f>IF(Terrington!AA34&gt;0,Data!K27,"")</f>
        <v/>
      </c>
      <c r="AD34" s="106" t="str">
        <f>IF(Tollerton!AA34&gt;0,Data!K28,"")</f>
        <v/>
      </c>
      <c r="AE34" s="106" t="str">
        <f>IF(Unity!AA34&gt;0,Data!K29,"")</f>
        <v/>
      </c>
      <c r="AF34" s="106" t="str">
        <f>IF(YMG!AA34&gt;0,Data!K30,"")</f>
        <v/>
      </c>
      <c r="AG34" s="150"/>
    </row>
    <row r="35" spans="1:33" ht="15.75" customHeight="1" x14ac:dyDescent="0.25">
      <c r="A35" s="78" t="str">
        <f>'CCG Financial Totals'!A36</f>
        <v>ISMN MR 25mg, 40mg, 50mg tabs to caps</v>
      </c>
      <c r="B35" s="106">
        <f t="shared" si="1"/>
        <v>0</v>
      </c>
      <c r="C35" s="67"/>
      <c r="D35" s="106" t="str">
        <f>IF('Beech Grove'!AA35&gt;0,Data!K2,"")</f>
        <v/>
      </c>
      <c r="E35" s="106" t="str">
        <f>IF('Beech Tree'!AA35&gt;0,Data!K3,"")</f>
        <v/>
      </c>
      <c r="F35" s="106" t="str">
        <f>IF(CMP!AA35&gt;0,Data!K4,"")</f>
        <v/>
      </c>
      <c r="G35" s="106" t="str">
        <f>IF('Dalton T'!AA35&gt;0,Data!K5,"")</f>
        <v/>
      </c>
      <c r="H35" s="106" t="str">
        <f>IF('East Parade'!AA35&gt;0,Data!K6,"")</f>
        <v/>
      </c>
      <c r="I35" s="106" t="str">
        <f>IF(Elvington!AA35&gt;0,Data!K7,"")</f>
        <v/>
      </c>
      <c r="J35" s="106" t="str">
        <f>IF(Escrick!AA35&gt;0,Data!K8,"")</f>
        <v/>
      </c>
      <c r="K35" s="106" t="str">
        <f>IF('Front St'!AA35&gt;0,Data!K9,"")</f>
        <v/>
      </c>
      <c r="L35" s="106" t="str">
        <f>IF(Haxby!AA35&gt;0,Data!K10,"")</f>
        <v/>
      </c>
      <c r="M35" s="106" t="str">
        <f>IF(Helmsley!AA35&gt;0,Data!K11,"")</f>
        <v/>
      </c>
      <c r="N35" s="106" t="str">
        <f>IF('Jorvik G'!AA35&gt;0,Data!K12,"")</f>
        <v/>
      </c>
      <c r="O35" s="106" t="str">
        <f>IF(Kirkbymoorside!AA35&gt;0,Data!K13,"")</f>
        <v/>
      </c>
      <c r="P35" s="106" t="str">
        <f>IF(Millfield!AA35&gt;0,Data!K14,"")</f>
        <v/>
      </c>
      <c r="Q35" s="106" t="str">
        <f>IF('My Health'!AA35&gt;0,Data!K15,"")</f>
        <v/>
      </c>
      <c r="R35" s="106" t="str">
        <f>IF(OSM!AA35&gt;0,Data!K16,"")</f>
        <v/>
      </c>
      <c r="S35" s="106" t="str">
        <f>IF(Petergate!AA35&gt;0,Data!K17,"")</f>
        <v/>
      </c>
      <c r="T35" s="106" t="str">
        <f>IF(Pickering!AA35&gt;0,Data!K18,"")</f>
        <v/>
      </c>
      <c r="U35" s="106" t="str">
        <f>IF(Pocklington!AA35&gt;0,Data!K19,"")</f>
        <v/>
      </c>
      <c r="V35" s="106" t="str">
        <f>IF(Posterngate!AA35&gt;0,Data!K20,"")</f>
        <v/>
      </c>
      <c r="W35" s="106" t="str">
        <f>IF(Priory!AA35&gt;0,Data!K21,"")</f>
        <v/>
      </c>
      <c r="X35" s="106" t="str">
        <f>IF('Scott Rd'!AA35&gt;0,Data!K22,"")</f>
        <v/>
      </c>
      <c r="Y35" s="106" t="str">
        <f>IF(Sherburn!AA35&gt;0,Data!K23,"")</f>
        <v/>
      </c>
      <c r="Z35" s="106" t="str">
        <f>IF('South Milford'!AA35&gt;0,Data!K24,"")</f>
        <v/>
      </c>
      <c r="AA35" s="106" t="str">
        <f>IF(Stillington!AA35&gt;0,Data!K25,"")</f>
        <v/>
      </c>
      <c r="AB35" s="106" t="str">
        <f>IF(Tadcaster!AA35&gt;0,Data!K26,"")</f>
        <v/>
      </c>
      <c r="AC35" s="106" t="str">
        <f>IF(Terrington!AA35&gt;0,Data!K27,"")</f>
        <v/>
      </c>
      <c r="AD35" s="106" t="str">
        <f>IF(Tollerton!AA35&gt;0,Data!K28,"")</f>
        <v/>
      </c>
      <c r="AE35" s="106" t="str">
        <f>IF(Unity!AA35&gt;0,Data!K29,"")</f>
        <v/>
      </c>
      <c r="AF35" s="106" t="str">
        <f>IF(YMG!AA35&gt;0,Data!K30,"")</f>
        <v/>
      </c>
      <c r="AG35" s="150"/>
    </row>
    <row r="36" spans="1:33" ht="15.75" customHeight="1" x14ac:dyDescent="0.25">
      <c r="A36" s="78">
        <f>'CCG Financial Totals'!A37</f>
        <v>0</v>
      </c>
      <c r="B36" s="106">
        <f t="shared" si="1"/>
        <v>0</v>
      </c>
      <c r="C36" s="8"/>
      <c r="D36" s="106" t="str">
        <f>IF('Beech Grove'!AA36&gt;0,Data!K2,"")</f>
        <v/>
      </c>
      <c r="E36" s="106" t="str">
        <f>IF('Beech Tree'!AA36&gt;0,Data!K3,"")</f>
        <v/>
      </c>
      <c r="F36" s="106" t="str">
        <f>IF(CMP!AA36&gt;0,Data!K4,"")</f>
        <v/>
      </c>
      <c r="G36" s="106" t="str">
        <f>IF('Dalton T'!AA36&gt;0,Data!K5,"")</f>
        <v/>
      </c>
      <c r="H36" s="106" t="str">
        <f>IF('East Parade'!AA36&gt;0,Data!K6,"")</f>
        <v/>
      </c>
      <c r="I36" s="106" t="str">
        <f>IF(Elvington!AA36&gt;0,Data!K7,"")</f>
        <v/>
      </c>
      <c r="J36" s="106" t="str">
        <f>IF(Escrick!AA36&gt;0,Data!K8,"")</f>
        <v/>
      </c>
      <c r="K36" s="106" t="str">
        <f>IF('Front St'!AA36&gt;0,Data!K9,"")</f>
        <v/>
      </c>
      <c r="L36" s="106" t="str">
        <f>IF(Haxby!AA36&gt;0,Data!K10,"")</f>
        <v/>
      </c>
      <c r="M36" s="106" t="str">
        <f>IF(Helmsley!AA36&gt;0,Data!K11,"")</f>
        <v/>
      </c>
      <c r="N36" s="106" t="str">
        <f>IF('Jorvik G'!AA36&gt;0,Data!K12,"")</f>
        <v/>
      </c>
      <c r="O36" s="106" t="str">
        <f>IF(Kirkbymoorside!AA36&gt;0,Data!K13,"")</f>
        <v/>
      </c>
      <c r="P36" s="106" t="str">
        <f>IF(Millfield!AA36&gt;0,Data!K14,"")</f>
        <v/>
      </c>
      <c r="Q36" s="106" t="str">
        <f>IF('My Health'!AA36&gt;0,Data!K15,"")</f>
        <v/>
      </c>
      <c r="R36" s="106" t="str">
        <f>IF(OSM!AA36&gt;0,Data!K16,"")</f>
        <v/>
      </c>
      <c r="S36" s="106" t="str">
        <f>IF(Petergate!AA36&gt;0,Data!K17,"")</f>
        <v/>
      </c>
      <c r="T36" s="106" t="str">
        <f>IF(Pickering!AA36&gt;0,Data!K18,"")</f>
        <v/>
      </c>
      <c r="U36" s="106" t="str">
        <f>IF(Pocklington!AA36&gt;0,Data!K19,"")</f>
        <v/>
      </c>
      <c r="V36" s="106" t="str">
        <f>IF(Posterngate!AA36&gt;0,Data!K20,"")</f>
        <v/>
      </c>
      <c r="W36" s="106" t="str">
        <f>IF(Priory!AA36&gt;0,Data!K21,"")</f>
        <v/>
      </c>
      <c r="X36" s="106" t="str">
        <f>IF('Scott Rd'!AA36&gt;0,Data!K22,"")</f>
        <v/>
      </c>
      <c r="Y36" s="106" t="str">
        <f>IF(Sherburn!AA36&gt;0,Data!K23,"")</f>
        <v/>
      </c>
      <c r="Z36" s="106" t="str">
        <f>IF('South Milford'!AA36&gt;0,Data!K24,"")</f>
        <v/>
      </c>
      <c r="AA36" s="106" t="str">
        <f>IF(Stillington!AA36&gt;0,Data!K25,"")</f>
        <v/>
      </c>
      <c r="AB36" s="106" t="str">
        <f>IF(Tadcaster!AA36&gt;0,Data!K26,"")</f>
        <v/>
      </c>
      <c r="AC36" s="106" t="str">
        <f>IF(Terrington!AA36&gt;0,Data!K27,"")</f>
        <v/>
      </c>
      <c r="AD36" s="106" t="str">
        <f>IF(Tollerton!AA36&gt;0,Data!K28,"")</f>
        <v/>
      </c>
      <c r="AE36" s="106" t="str">
        <f>IF(Unity!AA36&gt;0,Data!K29,"")</f>
        <v/>
      </c>
      <c r="AF36" s="106" t="str">
        <f>IF(YMG!AA36&gt;0,Data!K30,"")</f>
        <v/>
      </c>
      <c r="AG36" s="150"/>
    </row>
    <row r="37" spans="1:33" ht="15.75" customHeight="1" x14ac:dyDescent="0.25">
      <c r="A37" s="78">
        <f>'CCG Financial Totals'!A38</f>
        <v>0</v>
      </c>
      <c r="B37" s="106">
        <f t="shared" si="1"/>
        <v>0</v>
      </c>
      <c r="C37" s="8"/>
      <c r="D37" s="106" t="str">
        <f>IF('Beech Grove'!AA37&gt;0,Data!K2,"")</f>
        <v/>
      </c>
      <c r="E37" s="106" t="str">
        <f>IF('Beech Tree'!AA37&gt;0,Data!K3,"")</f>
        <v/>
      </c>
      <c r="F37" s="106" t="str">
        <f>IF(CMP!AA37&gt;0,Data!K4,"")</f>
        <v/>
      </c>
      <c r="G37" s="106" t="str">
        <f>IF('Dalton T'!AA37&gt;0,Data!K5,"")</f>
        <v/>
      </c>
      <c r="H37" s="106" t="str">
        <f>IF('East Parade'!AA37&gt;0,Data!K6,"")</f>
        <v/>
      </c>
      <c r="I37" s="106" t="str">
        <f>IF(Elvington!AA37&gt;0,Data!K7,"")</f>
        <v/>
      </c>
      <c r="J37" s="106" t="str">
        <f>IF(Escrick!AA37&gt;0,Data!K8,"")</f>
        <v/>
      </c>
      <c r="K37" s="106" t="str">
        <f>IF('Front St'!AA37&gt;0,Data!K9,"")</f>
        <v/>
      </c>
      <c r="L37" s="106" t="str">
        <f>IF(Haxby!AA37&gt;0,Data!K10,"")</f>
        <v/>
      </c>
      <c r="M37" s="106" t="str">
        <f>IF(Helmsley!AA37&gt;0,Data!K11,"")</f>
        <v/>
      </c>
      <c r="N37" s="106" t="str">
        <f>IF('Jorvik G'!AA37&gt;0,Data!K12,"")</f>
        <v/>
      </c>
      <c r="O37" s="106" t="str">
        <f>IF(Kirkbymoorside!AA37&gt;0,Data!K13,"")</f>
        <v/>
      </c>
      <c r="P37" s="106" t="str">
        <f>IF(Millfield!AA37&gt;0,Data!K14,"")</f>
        <v/>
      </c>
      <c r="Q37" s="106" t="str">
        <f>IF('My Health'!AA37&gt;0,Data!K15,"")</f>
        <v/>
      </c>
      <c r="R37" s="106" t="str">
        <f>IF(OSM!AA37&gt;0,Data!K16,"")</f>
        <v/>
      </c>
      <c r="S37" s="106" t="str">
        <f>IF(Petergate!AA37&gt;0,Data!K17,"")</f>
        <v/>
      </c>
      <c r="T37" s="106" t="str">
        <f>IF(Pickering!AA37&gt;0,Data!K18,"")</f>
        <v/>
      </c>
      <c r="U37" s="106" t="str">
        <f>IF(Pocklington!AA37&gt;0,Data!K19,"")</f>
        <v/>
      </c>
      <c r="V37" s="106" t="str">
        <f>IF(Posterngate!AA37&gt;0,Data!K20,"")</f>
        <v/>
      </c>
      <c r="W37" s="106" t="str">
        <f>IF(Priory!AA37&gt;0,Data!K21,"")</f>
        <v/>
      </c>
      <c r="X37" s="106" t="str">
        <f>IF('Scott Rd'!AA37&gt;0,Data!K22,"")</f>
        <v/>
      </c>
      <c r="Y37" s="106" t="str">
        <f>IF(Sherburn!AA37&gt;0,Data!K23,"")</f>
        <v/>
      </c>
      <c r="Z37" s="106" t="str">
        <f>IF('South Milford'!AA37&gt;0,Data!K24,"")</f>
        <v/>
      </c>
      <c r="AA37" s="106" t="str">
        <f>IF(Stillington!AA37&gt;0,Data!K25,"")</f>
        <v/>
      </c>
      <c r="AB37" s="106" t="str">
        <f>IF(Tadcaster!AA37&gt;0,Data!K26,"")</f>
        <v/>
      </c>
      <c r="AC37" s="106" t="str">
        <f>IF(Terrington!AA37&gt;0,Data!K27,"")</f>
        <v/>
      </c>
      <c r="AD37" s="106" t="str">
        <f>IF(Tollerton!AA37&gt;0,Data!K28,"")</f>
        <v/>
      </c>
      <c r="AE37" s="106" t="str">
        <f>IF(Unity!AA37&gt;0,Data!K29,"")</f>
        <v/>
      </c>
      <c r="AF37" s="106" t="str">
        <f>IF(YMG!AA37&gt;0,Data!K30,"")</f>
        <v/>
      </c>
      <c r="AG37" s="150"/>
    </row>
    <row r="38" spans="1:33" ht="15.75" customHeight="1" x14ac:dyDescent="0.25">
      <c r="A38" s="78">
        <f>'CCG Financial Totals'!A39</f>
        <v>0</v>
      </c>
      <c r="B38" s="106">
        <f t="shared" si="1"/>
        <v>0</v>
      </c>
      <c r="C38" s="67"/>
      <c r="D38" s="106" t="str">
        <f>IF('Beech Grove'!AA38&gt;0,Data!K2,"")</f>
        <v/>
      </c>
      <c r="E38" s="106" t="str">
        <f>IF('Beech Tree'!AA38&gt;0,Data!K3,"")</f>
        <v/>
      </c>
      <c r="F38" s="106" t="str">
        <f>IF(CMP!AA38&gt;0,Data!K4,"")</f>
        <v/>
      </c>
      <c r="G38" s="106" t="str">
        <f>IF('Dalton T'!AA38&gt;0,Data!K5,"")</f>
        <v/>
      </c>
      <c r="H38" s="106" t="str">
        <f>IF('East Parade'!AA38&gt;0,Data!K6,"")</f>
        <v/>
      </c>
      <c r="I38" s="106" t="str">
        <f>IF(Elvington!AA38&gt;0,Data!K7,"")</f>
        <v/>
      </c>
      <c r="J38" s="106" t="str">
        <f>IF(Escrick!AA38&gt;0,Data!K8,"")</f>
        <v/>
      </c>
      <c r="K38" s="106" t="str">
        <f>IF('Front St'!AA38&gt;0,Data!K9,"")</f>
        <v/>
      </c>
      <c r="L38" s="106" t="str">
        <f>IF(Haxby!AA38&gt;0,Data!K10,"")</f>
        <v/>
      </c>
      <c r="M38" s="106" t="str">
        <f>IF(Helmsley!AA38&gt;0,Data!K11,"")</f>
        <v/>
      </c>
      <c r="N38" s="106" t="str">
        <f>IF('Jorvik G'!AA38&gt;0,Data!K12,"")</f>
        <v/>
      </c>
      <c r="O38" s="106" t="str">
        <f>IF(Kirkbymoorside!AA38&gt;0,Data!K13,"")</f>
        <v/>
      </c>
      <c r="P38" s="106" t="str">
        <f>IF(Millfield!AA38&gt;0,Data!K14,"")</f>
        <v/>
      </c>
      <c r="Q38" s="106" t="str">
        <f>IF('My Health'!AA38&gt;0,Data!K15,"")</f>
        <v/>
      </c>
      <c r="R38" s="106" t="str">
        <f>IF(OSM!AA38&gt;0,Data!K16,"")</f>
        <v/>
      </c>
      <c r="S38" s="106" t="str">
        <f>IF(Petergate!AA38&gt;0,Data!K17,"")</f>
        <v/>
      </c>
      <c r="T38" s="106" t="str">
        <f>IF(Pickering!AA38&gt;0,Data!K18,"")</f>
        <v/>
      </c>
      <c r="U38" s="106" t="str">
        <f>IF(Pocklington!AA38&gt;0,Data!K19,"")</f>
        <v/>
      </c>
      <c r="V38" s="106" t="str">
        <f>IF(Posterngate!AA38&gt;0,Data!K20,"")</f>
        <v/>
      </c>
      <c r="W38" s="106" t="str">
        <f>IF(Priory!AA38&gt;0,Data!K21,"")</f>
        <v/>
      </c>
      <c r="X38" s="106" t="str">
        <f>IF('Scott Rd'!AA38&gt;0,Data!K22,"")</f>
        <v/>
      </c>
      <c r="Y38" s="106" t="str">
        <f>IF(Sherburn!AA38&gt;0,Data!K23,"")</f>
        <v/>
      </c>
      <c r="Z38" s="106" t="str">
        <f>IF('South Milford'!AA38&gt;0,Data!K24,"")</f>
        <v/>
      </c>
      <c r="AA38" s="106" t="str">
        <f>IF(Stillington!AA38&gt;0,Data!K25,"")</f>
        <v/>
      </c>
      <c r="AB38" s="106" t="str">
        <f>IF(Tadcaster!AA38&gt;0,Data!K26,"")</f>
        <v/>
      </c>
      <c r="AC38" s="106" t="str">
        <f>IF(Terrington!AA38&gt;0,Data!K27,"")</f>
        <v/>
      </c>
      <c r="AD38" s="106" t="str">
        <f>IF(Tollerton!AA38&gt;0,Data!K28,"")</f>
        <v/>
      </c>
      <c r="AE38" s="106" t="str">
        <f>IF(Unity!AA38&gt;0,Data!K29,"")</f>
        <v/>
      </c>
      <c r="AF38" s="106" t="str">
        <f>IF(YMG!AA38&gt;0,Data!K30,"")</f>
        <v/>
      </c>
      <c r="AG38" s="150"/>
    </row>
    <row r="39" spans="1:33" ht="15.75" customHeight="1" x14ac:dyDescent="0.25">
      <c r="A39" s="85" t="str">
        <f>'CCG Financial Totals'!A40</f>
        <v>Other</v>
      </c>
      <c r="B39" s="106">
        <f t="shared" si="1"/>
        <v>149979</v>
      </c>
      <c r="D39" s="106" t="str">
        <f>IF('Beech Grove'!AA39&gt;0,Data!K2,"")</f>
        <v/>
      </c>
      <c r="E39" s="106" t="str">
        <f>IF('Beech Tree'!AA39&gt;0,Data!K3,"")</f>
        <v/>
      </c>
      <c r="F39" s="106" t="str">
        <f>IF(CMP!AA39&gt;0,Data!K4,"")</f>
        <v/>
      </c>
      <c r="G39" s="106" t="str">
        <f>IF('Dalton T'!AA39&gt;0,Data!K5,"")</f>
        <v/>
      </c>
      <c r="H39" s="106" t="str">
        <f>IF('East Parade'!AA39&gt;0,Data!K6,"")</f>
        <v/>
      </c>
      <c r="I39" s="106" t="str">
        <f>IF(Elvington!AA39&gt;0,Data!K7,"")</f>
        <v/>
      </c>
      <c r="J39" s="106" t="str">
        <f>IF(Escrick!AA39&gt;0,Data!K8,"")</f>
        <v/>
      </c>
      <c r="K39" s="106">
        <f>IF('Front St'!AA39&gt;0,Data!K9,"")</f>
        <v>4303</v>
      </c>
      <c r="L39" s="106" t="str">
        <f>IF(Haxby!AA39&gt;0,Data!K10,"")</f>
        <v/>
      </c>
      <c r="M39" s="106" t="str">
        <f>IF(Helmsley!AA39&gt;0,Data!K11,"")</f>
        <v/>
      </c>
      <c r="N39" s="106">
        <f>IF('Jorvik G'!AA39&gt;0,Data!K12,"")</f>
        <v>19844</v>
      </c>
      <c r="O39" s="106" t="str">
        <f>IF(Kirkbymoorside!AA39&gt;0,Data!K13,"")</f>
        <v/>
      </c>
      <c r="P39" s="106" t="str">
        <f>IF(Millfield!AA39&gt;0,Data!K14,"")</f>
        <v/>
      </c>
      <c r="Q39" s="106" t="str">
        <f>IF('My Health'!AA39&gt;0,Data!K15,"")</f>
        <v/>
      </c>
      <c r="R39" s="106" t="str">
        <f>IF(OSM!AA39&gt;0,Data!K16,"")</f>
        <v/>
      </c>
      <c r="S39" s="106" t="str">
        <f>IF(Petergate!AA39&gt;0,Data!K17,"")</f>
        <v/>
      </c>
      <c r="T39" s="106">
        <f>IF(Pickering!AA39&gt;0,Data!K18,"")</f>
        <v>10517</v>
      </c>
      <c r="U39" s="106" t="str">
        <f>IF(Pocklington!AA39&gt;0,Data!K19,"")</f>
        <v/>
      </c>
      <c r="V39" s="106">
        <f>IF(Posterngate!AA39&gt;0,Data!K20,"")</f>
        <v>16187</v>
      </c>
      <c r="W39" s="106">
        <f>IF(Priory!AA39&gt;0,Data!K21,"")</f>
        <v>55366</v>
      </c>
      <c r="X39" s="106" t="str">
        <f>IF('Scott Rd'!AA39&gt;0,Data!K22,"")</f>
        <v/>
      </c>
      <c r="Y39" s="106" t="str">
        <f>IF(Sherburn!AA39&gt;0,Data!K23,"")</f>
        <v/>
      </c>
      <c r="Z39" s="106" t="str">
        <f>IF('South Milford'!AA39&gt;0,Data!K24,"")</f>
        <v/>
      </c>
      <c r="AA39" s="106" t="str">
        <f>IF(Stillington!AA39&gt;0,Data!K25,"")</f>
        <v/>
      </c>
      <c r="AB39" s="106" t="str">
        <f>IF(Tadcaster!AA39&gt;0,Data!K26,"")</f>
        <v/>
      </c>
      <c r="AC39" s="106" t="str">
        <f>IF(Terrington!AA39&gt;0,Data!K27,"")</f>
        <v/>
      </c>
      <c r="AD39" s="106" t="str">
        <f>IF(Tollerton!AA39&gt;0,Data!K28,"")</f>
        <v/>
      </c>
      <c r="AE39" s="106" t="str">
        <f>IF(Unity!AA39&gt;0,Data!K29,"")</f>
        <v/>
      </c>
      <c r="AF39" s="106">
        <f>IF(YMG!AA39&gt;0,Data!K30,"")</f>
        <v>43762</v>
      </c>
      <c r="AG39" s="150"/>
    </row>
    <row r="40" spans="1:33" ht="15.75" customHeight="1" x14ac:dyDescent="0.25">
      <c r="A40" s="21"/>
      <c r="B40" s="151"/>
      <c r="C40" s="8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51"/>
    </row>
    <row r="41" spans="1:33" ht="15.75" customHeight="1" x14ac:dyDescent="0.25">
      <c r="A41" s="51" t="str">
        <f>'CCG Financial Totals'!A42</f>
        <v>3 - Respiratory System</v>
      </c>
      <c r="B41" s="151"/>
      <c r="C41" s="8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51"/>
    </row>
    <row r="42" spans="1:33" ht="15.75" customHeight="1" x14ac:dyDescent="0.25">
      <c r="A42" s="78" t="str">
        <f>'CCG Financial Totals'!A43</f>
        <v>Seretide 125/250 Evohaler to Fostair/Flutiform inhaler</v>
      </c>
      <c r="B42" s="106">
        <f t="shared" ref="B42:B54" si="2">SUM(D42:AF42)</f>
        <v>35241</v>
      </c>
      <c r="C42" s="8"/>
      <c r="D42" s="106" t="str">
        <f>IF('Beech Grove'!AA42&gt;0,Data!K2,"")</f>
        <v/>
      </c>
      <c r="E42" s="106">
        <f>IF('Beech Tree'!AA42&gt;0,Data!K3,"")</f>
        <v>15771</v>
      </c>
      <c r="F42" s="106" t="str">
        <f>IF(CMP!AA42&gt;0,Data!K4,"")</f>
        <v/>
      </c>
      <c r="G42" s="106" t="str">
        <f>IF('Dalton T'!AA42&gt;0,Data!K5,"")</f>
        <v/>
      </c>
      <c r="H42" s="106" t="str">
        <f>IF('East Parade'!AA42&gt;0,Data!K6,"")</f>
        <v/>
      </c>
      <c r="I42" s="106" t="str">
        <f>IF(Elvington!AA42&gt;0,Data!K7,"")</f>
        <v/>
      </c>
      <c r="J42" s="106" t="str">
        <f>IF(Escrick!AA42&gt;0,Data!K8,"")</f>
        <v/>
      </c>
      <c r="K42" s="106" t="str">
        <f>IF('Front St'!AA42&gt;0,Data!K9,"")</f>
        <v/>
      </c>
      <c r="L42" s="106" t="str">
        <f>IF(Haxby!AA42&gt;0,Data!K10,"")</f>
        <v/>
      </c>
      <c r="M42" s="106" t="str">
        <f>IF(Helmsley!AA42&gt;0,Data!K11,"")</f>
        <v/>
      </c>
      <c r="N42" s="106" t="str">
        <f>IF('Jorvik G'!AA42&gt;0,Data!K12,"")</f>
        <v/>
      </c>
      <c r="O42" s="106" t="str">
        <f>IF(Kirkbymoorside!AA42&gt;0,Data!K13,"")</f>
        <v/>
      </c>
      <c r="P42" s="106" t="str">
        <f>IF(Millfield!AA42&gt;0,Data!K14,"")</f>
        <v/>
      </c>
      <c r="Q42" s="106" t="str">
        <f>IF('My Health'!AA42&gt;0,Data!K15,"")</f>
        <v/>
      </c>
      <c r="R42" s="106">
        <f>IF(OSM!AA42&gt;0,Data!K16,"")</f>
        <v>10517</v>
      </c>
      <c r="S42" s="106" t="str">
        <f>IF(Petergate!AA42&gt;0,Data!K17,"")</f>
        <v/>
      </c>
      <c r="T42" s="106" t="str">
        <f>IF(Pickering!AA42&gt;0,Data!K18,"")</f>
        <v/>
      </c>
      <c r="U42" s="106" t="str">
        <f>IF(Pocklington!AA42&gt;0,Data!K19,"")</f>
        <v/>
      </c>
      <c r="V42" s="106" t="str">
        <f>IF(Posterngate!AA42&gt;0,Data!K20,"")</f>
        <v/>
      </c>
      <c r="W42" s="106" t="str">
        <f>IF(Priory!AA42&gt;0,Data!K21,"")</f>
        <v/>
      </c>
      <c r="X42" s="106" t="str">
        <f>IF('Scott Rd'!AA42&gt;0,Data!K22,"")</f>
        <v/>
      </c>
      <c r="Y42" s="106">
        <f>IF(Sherburn!AA42&gt;0,Data!K23,"")</f>
        <v>8953</v>
      </c>
      <c r="Z42" s="106" t="str">
        <f>IF('South Milford'!AA42&gt;0,Data!K24,"")</f>
        <v/>
      </c>
      <c r="AA42" s="106" t="str">
        <f>IF(Stillington!AA42&gt;0,Data!K25,"")</f>
        <v/>
      </c>
      <c r="AB42" s="106" t="str">
        <f>IF(Tadcaster!AA42&gt;0,Data!K26,"")</f>
        <v/>
      </c>
      <c r="AC42" s="106" t="str">
        <f>IF(Terrington!AA42&gt;0,Data!K27,"")</f>
        <v/>
      </c>
      <c r="AD42" s="106" t="str">
        <f>IF(Tollerton!AA42&gt;0,Data!K28,"")</f>
        <v/>
      </c>
      <c r="AE42" s="106" t="str">
        <f>IF(Unity!AA42&gt;0,Data!K29,"")</f>
        <v/>
      </c>
      <c r="AF42" s="106" t="str">
        <f>IF(YMG!AA42&gt;0,Data!K30,"")</f>
        <v/>
      </c>
      <c r="AG42" s="150"/>
    </row>
    <row r="43" spans="1:33" ht="15.75" customHeight="1" x14ac:dyDescent="0.25">
      <c r="A43" s="78" t="str">
        <f>'CCG Financial Totals'!A44</f>
        <v>Seretide 250 Evohaler to Seretide 500 Accuhaler</v>
      </c>
      <c r="B43" s="106">
        <f t="shared" si="2"/>
        <v>0</v>
      </c>
      <c r="C43" s="8"/>
      <c r="D43" s="106" t="str">
        <f>IF('Beech Grove'!AA43&gt;0,Data!K2,"")</f>
        <v/>
      </c>
      <c r="E43" s="106" t="str">
        <f>IF('Beech Tree'!AA43&gt;0,Data!K3,"")</f>
        <v/>
      </c>
      <c r="F43" s="106" t="str">
        <f>IF(CMP!AA43&gt;0,Data!K4,"")</f>
        <v/>
      </c>
      <c r="G43" s="106" t="str">
        <f>IF('Dalton T'!AA43&gt;0,Data!K5,"")</f>
        <v/>
      </c>
      <c r="H43" s="106" t="str">
        <f>IF('East Parade'!AA43&gt;0,Data!K6,"")</f>
        <v/>
      </c>
      <c r="I43" s="106" t="str">
        <f>IF(Elvington!AA43&gt;0,Data!K7,"")</f>
        <v/>
      </c>
      <c r="J43" s="106" t="str">
        <f>IF(Escrick!AA43&gt;0,Data!K8,"")</f>
        <v/>
      </c>
      <c r="K43" s="106" t="str">
        <f>IF('Front St'!AA43&gt;0,Data!K9,"")</f>
        <v/>
      </c>
      <c r="L43" s="106" t="str">
        <f>IF(Haxby!AA43&gt;0,Data!K10,"")</f>
        <v/>
      </c>
      <c r="M43" s="106" t="str">
        <f>IF(Helmsley!AA43&gt;0,Data!K11,"")</f>
        <v/>
      </c>
      <c r="N43" s="106" t="str">
        <f>IF('Jorvik G'!AA43&gt;0,Data!K12,"")</f>
        <v/>
      </c>
      <c r="O43" s="106" t="str">
        <f>IF(Kirkbymoorside!AA43&gt;0,Data!K13,"")</f>
        <v/>
      </c>
      <c r="P43" s="106" t="str">
        <f>IF(Millfield!AA43&gt;0,Data!K14,"")</f>
        <v/>
      </c>
      <c r="Q43" s="106" t="str">
        <f>IF('My Health'!AA43&gt;0,Data!K15,"")</f>
        <v/>
      </c>
      <c r="R43" s="106" t="str">
        <f>IF(OSM!AA43&gt;0,Data!K16,"")</f>
        <v/>
      </c>
      <c r="S43" s="106" t="str">
        <f>IF(Petergate!AA43&gt;0,Data!K17,"")</f>
        <v/>
      </c>
      <c r="T43" s="106" t="str">
        <f>IF(Pickering!AA43&gt;0,Data!K18,"")</f>
        <v/>
      </c>
      <c r="U43" s="106" t="str">
        <f>IF(Pocklington!AA43&gt;0,Data!K19,"")</f>
        <v/>
      </c>
      <c r="V43" s="106" t="str">
        <f>IF(Posterngate!AA43&gt;0,Data!K20,"")</f>
        <v/>
      </c>
      <c r="W43" s="106" t="str">
        <f>IF(Priory!AA43&gt;0,Data!K21,"")</f>
        <v/>
      </c>
      <c r="X43" s="106" t="str">
        <f>IF('Scott Rd'!AA43&gt;0,Data!K22,"")</f>
        <v/>
      </c>
      <c r="Y43" s="106" t="str">
        <f>IF(Sherburn!AA43&gt;0,Data!K23,"")</f>
        <v/>
      </c>
      <c r="Z43" s="106" t="str">
        <f>IF('South Milford'!AA43&gt;0,Data!K24,"")</f>
        <v/>
      </c>
      <c r="AA43" s="106" t="str">
        <f>IF(Stillington!AA43&gt;0,Data!K25,"")</f>
        <v/>
      </c>
      <c r="AB43" s="106" t="str">
        <f>IF(Tadcaster!AA43&gt;0,Data!K26,"")</f>
        <v/>
      </c>
      <c r="AC43" s="106" t="str">
        <f>IF(Terrington!AA43&gt;0,Data!K27,"")</f>
        <v/>
      </c>
      <c r="AD43" s="106" t="str">
        <f>IF(Tollerton!AA43&gt;0,Data!K28,"")</f>
        <v/>
      </c>
      <c r="AE43" s="106" t="str">
        <f>IF(Unity!AA43&gt;0,Data!K29,"")</f>
        <v/>
      </c>
      <c r="AF43" s="106" t="str">
        <f>IF(YMG!AA43&gt;0,Data!K30,"")</f>
        <v/>
      </c>
      <c r="AG43" s="150"/>
    </row>
    <row r="44" spans="1:33" ht="15.75" customHeight="1" x14ac:dyDescent="0.25">
      <c r="A44" s="78" t="str">
        <f>'CCG Financial Totals'!A45</f>
        <v>Seretide 125/250 Evohaler to Sirdupla 125/250 MDI</v>
      </c>
      <c r="B44" s="106">
        <f t="shared" si="2"/>
        <v>162127</v>
      </c>
      <c r="C44" s="67"/>
      <c r="D44" s="106" t="str">
        <f>IF('Beech Grove'!AA44&gt;0,Data!K2,"")</f>
        <v/>
      </c>
      <c r="E44" s="106">
        <f>IF('Beech Tree'!AA44&gt;0,Data!K3,"")</f>
        <v>15771</v>
      </c>
      <c r="F44" s="106" t="str">
        <f>IF(CMP!AA44&gt;0,Data!K4,"")</f>
        <v/>
      </c>
      <c r="G44" s="106">
        <f>IF('Dalton T'!AA44&gt;0,Data!K5,"")</f>
        <v>7615</v>
      </c>
      <c r="H44" s="106" t="str">
        <f>IF('East Parade'!AA44&gt;0,Data!K6,"")</f>
        <v/>
      </c>
      <c r="I44" s="106" t="str">
        <f>IF(Elvington!AA44&gt;0,Data!K7,"")</f>
        <v/>
      </c>
      <c r="J44" s="106" t="str">
        <f>IF(Escrick!AA44&gt;0,Data!K8,"")</f>
        <v/>
      </c>
      <c r="K44" s="106" t="str">
        <f>IF('Front St'!AA44&gt;0,Data!K9,"")</f>
        <v/>
      </c>
      <c r="L44" s="106" t="str">
        <f>IF(Haxby!AA44&gt;0,Data!K10,"")</f>
        <v/>
      </c>
      <c r="M44" s="106">
        <f>IF(Helmsley!AA44&gt;0,Data!K11,"")</f>
        <v>3185</v>
      </c>
      <c r="N44" s="106" t="str">
        <f>IF('Jorvik G'!AA44&gt;0,Data!K12,"")</f>
        <v/>
      </c>
      <c r="O44" s="106" t="str">
        <f>IF(Kirkbymoorside!AA44&gt;0,Data!K13,"")</f>
        <v/>
      </c>
      <c r="P44" s="106">
        <f>IF(Millfield!AA44&gt;0,Data!K14,"")</f>
        <v>7285</v>
      </c>
      <c r="Q44" s="106" t="str">
        <f>IF('My Health'!AA44&gt;0,Data!K15,"")</f>
        <v/>
      </c>
      <c r="R44" s="106">
        <f>IF(OSM!AA44&gt;0,Data!K16,"")</f>
        <v>10517</v>
      </c>
      <c r="S44" s="106" t="str">
        <f>IF(Petergate!AA44&gt;0,Data!K17,"")</f>
        <v/>
      </c>
      <c r="T44" s="106" t="str">
        <f>IF(Pickering!AA44&gt;0,Data!K18,"")</f>
        <v/>
      </c>
      <c r="U44" s="106" t="str">
        <f>IF(Pocklington!AA44&gt;0,Data!K19,"")</f>
        <v/>
      </c>
      <c r="V44" s="106" t="str">
        <f>IF(Posterngate!AA44&gt;0,Data!K20,"")</f>
        <v/>
      </c>
      <c r="W44" s="106">
        <f>IF(Priory!AA44&gt;0,Data!K21,"")</f>
        <v>55366</v>
      </c>
      <c r="X44" s="106" t="str">
        <f>IF('Scott Rd'!AA44&gt;0,Data!K22,"")</f>
        <v/>
      </c>
      <c r="Y44" s="106">
        <f>IF(Sherburn!AA44&gt;0,Data!K23,"")</f>
        <v>8953</v>
      </c>
      <c r="Z44" s="106">
        <f>IF('South Milford'!AA44&gt;0,Data!K24,"")</f>
        <v>9673</v>
      </c>
      <c r="AA44" s="106" t="str">
        <f>IF(Stillington!AA44&gt;0,Data!K25,"")</f>
        <v/>
      </c>
      <c r="AB44" s="106" t="str">
        <f>IF(Tadcaster!AA44&gt;0,Data!K26,"")</f>
        <v/>
      </c>
      <c r="AC44" s="106" t="str">
        <f>IF(Terrington!AA44&gt;0,Data!K27,"")</f>
        <v/>
      </c>
      <c r="AD44" s="106" t="str">
        <f>IF(Tollerton!AA44&gt;0,Data!K28,"")</f>
        <v/>
      </c>
      <c r="AE44" s="106" t="str">
        <f>IF(Unity!AA44&gt;0,Data!K29,"")</f>
        <v/>
      </c>
      <c r="AF44" s="106">
        <f>IF(YMG!AA44&gt;0,Data!K30,"")</f>
        <v>43762</v>
      </c>
      <c r="AG44" s="150"/>
    </row>
    <row r="45" spans="1:33" ht="15.75" customHeight="1" x14ac:dyDescent="0.25">
      <c r="A45" s="78" t="str">
        <f>'CCG Financial Totals'!A46</f>
        <v>Symbicort Turbohalers to Duoresp Spiromax</v>
      </c>
      <c r="B45" s="106">
        <f t="shared" si="2"/>
        <v>0</v>
      </c>
      <c r="C45" s="67"/>
      <c r="D45" s="106" t="str">
        <f>IF('Beech Grove'!AA45&gt;0,Data!K2,"")</f>
        <v/>
      </c>
      <c r="E45" s="106" t="str">
        <f>IF('Beech Tree'!AA45&gt;0,Data!K3,"")</f>
        <v/>
      </c>
      <c r="F45" s="106" t="str">
        <f>IF(CMP!AA45&gt;0,Data!K4,"")</f>
        <v/>
      </c>
      <c r="G45" s="106" t="str">
        <f>IF('Dalton T'!AA45&gt;0,Data!K5,"")</f>
        <v/>
      </c>
      <c r="H45" s="106" t="str">
        <f>IF('East Parade'!AA45&gt;0,Data!K6,"")</f>
        <v/>
      </c>
      <c r="I45" s="106" t="str">
        <f>IF(Elvington!AA45&gt;0,Data!K7,"")</f>
        <v/>
      </c>
      <c r="J45" s="106" t="str">
        <f>IF(Escrick!AA45&gt;0,Data!K8,"")</f>
        <v/>
      </c>
      <c r="K45" s="106" t="str">
        <f>IF('Front St'!AA45&gt;0,Data!K9,"")</f>
        <v/>
      </c>
      <c r="L45" s="106" t="str">
        <f>IF(Haxby!AA45&gt;0,Data!K10,"")</f>
        <v/>
      </c>
      <c r="M45" s="106" t="str">
        <f>IF(Helmsley!AA45&gt;0,Data!K11,"")</f>
        <v/>
      </c>
      <c r="N45" s="106" t="str">
        <f>IF('Jorvik G'!AA45&gt;0,Data!K12,"")</f>
        <v/>
      </c>
      <c r="O45" s="106" t="str">
        <f>IF(Kirkbymoorside!AA45&gt;0,Data!K13,"")</f>
        <v/>
      </c>
      <c r="P45" s="106" t="str">
        <f>IF(Millfield!AA45&gt;0,Data!K14,"")</f>
        <v/>
      </c>
      <c r="Q45" s="106" t="str">
        <f>IF('My Health'!AA45&gt;0,Data!K15,"")</f>
        <v/>
      </c>
      <c r="R45" s="106" t="str">
        <f>IF(OSM!AA45&gt;0,Data!K16,"")</f>
        <v/>
      </c>
      <c r="S45" s="106" t="str">
        <f>IF(Petergate!AA45&gt;0,Data!K17,"")</f>
        <v/>
      </c>
      <c r="T45" s="106" t="str">
        <f>IF(Pickering!AA45&gt;0,Data!K18,"")</f>
        <v/>
      </c>
      <c r="U45" s="106" t="str">
        <f>IF(Pocklington!AA45&gt;0,Data!K19,"")</f>
        <v/>
      </c>
      <c r="V45" s="106" t="str">
        <f>IF(Posterngate!AA45&gt;0,Data!K20,"")</f>
        <v/>
      </c>
      <c r="W45" s="106" t="str">
        <f>IF(Priory!AA45&gt;0,Data!K21,"")</f>
        <v/>
      </c>
      <c r="X45" s="106" t="str">
        <f>IF('Scott Rd'!AA45&gt;0,Data!K22,"")</f>
        <v/>
      </c>
      <c r="Y45" s="106" t="str">
        <f>IF(Sherburn!AA45&gt;0,Data!K23,"")</f>
        <v/>
      </c>
      <c r="Z45" s="106" t="str">
        <f>IF('South Milford'!AA45&gt;0,Data!K24,"")</f>
        <v/>
      </c>
      <c r="AA45" s="106" t="str">
        <f>IF(Stillington!AA45&gt;0,Data!K25,"")</f>
        <v/>
      </c>
      <c r="AB45" s="106" t="str">
        <f>IF(Tadcaster!AA45&gt;0,Data!K26,"")</f>
        <v/>
      </c>
      <c r="AC45" s="106" t="str">
        <f>IF(Terrington!AA45&gt;0,Data!K27,"")</f>
        <v/>
      </c>
      <c r="AD45" s="106" t="str">
        <f>IF(Tollerton!AA45&gt;0,Data!K28,"")</f>
        <v/>
      </c>
      <c r="AE45" s="106" t="str">
        <f>IF(Unity!AA45&gt;0,Data!K29,"")</f>
        <v/>
      </c>
      <c r="AF45" s="106" t="str">
        <f>IF(YMG!AA45&gt;0,Data!K30,"")</f>
        <v/>
      </c>
      <c r="AG45" s="150"/>
    </row>
    <row r="46" spans="1:33" ht="15.75" customHeight="1" x14ac:dyDescent="0.25">
      <c r="A46" s="78" t="str">
        <f>'CCG Financial Totals'!A47</f>
        <v>Antihistamines</v>
      </c>
      <c r="B46" s="106">
        <f t="shared" si="2"/>
        <v>0</v>
      </c>
      <c r="C46" s="67"/>
      <c r="D46" s="106" t="str">
        <f>IF('Beech Grove'!AA46&gt;0,Data!K2,"")</f>
        <v/>
      </c>
      <c r="E46" s="106" t="str">
        <f>IF('Beech Tree'!AA46&gt;0,Data!K3,"")</f>
        <v/>
      </c>
      <c r="F46" s="106" t="str">
        <f>IF(CMP!AA46&gt;0,Data!K4,"")</f>
        <v/>
      </c>
      <c r="G46" s="106" t="str">
        <f>IF('Dalton T'!AA46&gt;0,Data!K5,"")</f>
        <v/>
      </c>
      <c r="H46" s="106" t="str">
        <f>IF('East Parade'!AA46&gt;0,Data!K6,"")</f>
        <v/>
      </c>
      <c r="I46" s="106" t="str">
        <f>IF(Elvington!AA46&gt;0,Data!K7,"")</f>
        <v/>
      </c>
      <c r="J46" s="106" t="str">
        <f>IF(Escrick!AA46&gt;0,Data!K8,"")</f>
        <v/>
      </c>
      <c r="K46" s="106" t="str">
        <f>IF('Front St'!AA46&gt;0,Data!K9,"")</f>
        <v/>
      </c>
      <c r="L46" s="106" t="str">
        <f>IF(Haxby!AA46&gt;0,Data!K10,"")</f>
        <v/>
      </c>
      <c r="M46" s="106" t="str">
        <f>IF(Helmsley!AA46&gt;0,Data!K11,"")</f>
        <v/>
      </c>
      <c r="N46" s="106" t="str">
        <f>IF('Jorvik G'!AA46&gt;0,Data!K12,"")</f>
        <v/>
      </c>
      <c r="O46" s="106" t="str">
        <f>IF(Kirkbymoorside!AA46&gt;0,Data!K13,"")</f>
        <v/>
      </c>
      <c r="P46" s="106" t="str">
        <f>IF(Millfield!AA46&gt;0,Data!K14,"")</f>
        <v/>
      </c>
      <c r="Q46" s="106" t="str">
        <f>IF('My Health'!AA46&gt;0,Data!K15,"")</f>
        <v/>
      </c>
      <c r="R46" s="106" t="str">
        <f>IF(OSM!AA46&gt;0,Data!K16,"")</f>
        <v/>
      </c>
      <c r="S46" s="106" t="str">
        <f>IF(Petergate!AA46&gt;0,Data!K17,"")</f>
        <v/>
      </c>
      <c r="T46" s="106" t="str">
        <f>IF(Pickering!AA46&gt;0,Data!K18,"")</f>
        <v/>
      </c>
      <c r="U46" s="106" t="str">
        <f>IF(Pocklington!AA46&gt;0,Data!K19,"")</f>
        <v/>
      </c>
      <c r="V46" s="106" t="str">
        <f>IF(Posterngate!AA46&gt;0,Data!K20,"")</f>
        <v/>
      </c>
      <c r="W46" s="106" t="str">
        <f>IF(Priory!AA46&gt;0,Data!K21,"")</f>
        <v/>
      </c>
      <c r="X46" s="106" t="str">
        <f>IF('Scott Rd'!AA46&gt;0,Data!K22,"")</f>
        <v/>
      </c>
      <c r="Y46" s="106" t="str">
        <f>IF(Sherburn!AA46&gt;0,Data!K23,"")</f>
        <v/>
      </c>
      <c r="Z46" s="106" t="str">
        <f>IF('South Milford'!AA46&gt;0,Data!K24,"")</f>
        <v/>
      </c>
      <c r="AA46" s="106" t="str">
        <f>IF(Stillington!AA46&gt;0,Data!K25,"")</f>
        <v/>
      </c>
      <c r="AB46" s="106" t="str">
        <f>IF(Tadcaster!AA46&gt;0,Data!K26,"")</f>
        <v/>
      </c>
      <c r="AC46" s="106" t="str">
        <f>IF(Terrington!AA46&gt;0,Data!K27,"")</f>
        <v/>
      </c>
      <c r="AD46" s="106" t="str">
        <f>IF(Tollerton!AA46&gt;0,Data!K28,"")</f>
        <v/>
      </c>
      <c r="AE46" s="106" t="str">
        <f>IF(Unity!AA46&gt;0,Data!K29,"")</f>
        <v/>
      </c>
      <c r="AF46" s="106" t="str">
        <f>IF(YMG!AA46&gt;0,Data!K30,"")</f>
        <v/>
      </c>
      <c r="AG46" s="150"/>
    </row>
    <row r="47" spans="1:33" ht="15.75" customHeight="1" x14ac:dyDescent="0.25">
      <c r="A47" s="78" t="str">
        <f>'CCG Financial Totals'!A48</f>
        <v>Spiriva Handihaler to Incruse Elipta</v>
      </c>
      <c r="B47" s="106">
        <f t="shared" si="2"/>
        <v>0</v>
      </c>
      <c r="C47" s="67"/>
      <c r="D47" s="106" t="str">
        <f>IF('Beech Grove'!AA47&gt;0,Data!K2,"")</f>
        <v/>
      </c>
      <c r="E47" s="106" t="str">
        <f>IF('Beech Tree'!AA47&gt;0,Data!K3,"")</f>
        <v/>
      </c>
      <c r="F47" s="106" t="str">
        <f>IF(CMP!AA47&gt;0,Data!K4,"")</f>
        <v/>
      </c>
      <c r="G47" s="106" t="str">
        <f>IF('Dalton T'!AA47&gt;0,Data!K5,"")</f>
        <v/>
      </c>
      <c r="H47" s="106" t="str">
        <f>IF('East Parade'!AA47&gt;0,Data!K6,"")</f>
        <v/>
      </c>
      <c r="I47" s="106" t="str">
        <f>IF(Elvington!AA47&gt;0,Data!K7,"")</f>
        <v/>
      </c>
      <c r="J47" s="106" t="str">
        <f>IF(Escrick!AA47&gt;0,Data!K8,"")</f>
        <v/>
      </c>
      <c r="K47" s="106" t="str">
        <f>IF('Front St'!AA47&gt;0,Data!K9,"")</f>
        <v/>
      </c>
      <c r="L47" s="106" t="str">
        <f>IF(Haxby!AA47&gt;0,Data!K10,"")</f>
        <v/>
      </c>
      <c r="M47" s="106" t="str">
        <f>IF(Helmsley!AA47&gt;0,Data!K11,"")</f>
        <v/>
      </c>
      <c r="N47" s="106" t="str">
        <f>IF('Jorvik G'!AA47&gt;0,Data!K12,"")</f>
        <v/>
      </c>
      <c r="O47" s="106" t="str">
        <f>IF(Kirkbymoorside!AA47&gt;0,Data!K13,"")</f>
        <v/>
      </c>
      <c r="P47" s="106" t="str">
        <f>IF(Millfield!AA47&gt;0,Data!K14,"")</f>
        <v/>
      </c>
      <c r="Q47" s="106" t="str">
        <f>IF('My Health'!AA47&gt;0,Data!K15,"")</f>
        <v/>
      </c>
      <c r="R47" s="106" t="str">
        <f>IF(OSM!AA47&gt;0,Data!K16,"")</f>
        <v/>
      </c>
      <c r="S47" s="106" t="str">
        <f>IF(Petergate!AA47&gt;0,Data!K17,"")</f>
        <v/>
      </c>
      <c r="T47" s="106" t="str">
        <f>IF(Pickering!AA47&gt;0,Data!K18,"")</f>
        <v/>
      </c>
      <c r="U47" s="106" t="str">
        <f>IF(Pocklington!AA47&gt;0,Data!K19,"")</f>
        <v/>
      </c>
      <c r="V47" s="106" t="str">
        <f>IF(Posterngate!AA47&gt;0,Data!K20,"")</f>
        <v/>
      </c>
      <c r="W47" s="106" t="str">
        <f>IF(Priory!AA47&gt;0,Data!K21,"")</f>
        <v/>
      </c>
      <c r="X47" s="106" t="str">
        <f>IF('Scott Rd'!AA47&gt;0,Data!K22,"")</f>
        <v/>
      </c>
      <c r="Y47" s="106" t="str">
        <f>IF(Sherburn!AA47&gt;0,Data!K23,"")</f>
        <v/>
      </c>
      <c r="Z47" s="106" t="str">
        <f>IF('South Milford'!AA47&gt;0,Data!K24,"")</f>
        <v/>
      </c>
      <c r="AA47" s="106" t="str">
        <f>IF(Stillington!AA47&gt;0,Data!K25,"")</f>
        <v/>
      </c>
      <c r="AB47" s="106" t="str">
        <f>IF(Tadcaster!AA47&gt;0,Data!K26,"")</f>
        <v/>
      </c>
      <c r="AC47" s="106" t="str">
        <f>IF(Terrington!AA47&gt;0,Data!K27,"")</f>
        <v/>
      </c>
      <c r="AD47" s="106" t="str">
        <f>IF(Tollerton!AA47&gt;0,Data!K28,"")</f>
        <v/>
      </c>
      <c r="AE47" s="106" t="str">
        <f>IF(Unity!AA47&gt;0,Data!K29,"")</f>
        <v/>
      </c>
      <c r="AF47" s="106" t="str">
        <f>IF(YMG!AA47&gt;0,Data!K30,"")</f>
        <v/>
      </c>
      <c r="AG47" s="150"/>
    </row>
    <row r="48" spans="1:33" ht="15.75" customHeight="1" x14ac:dyDescent="0.25">
      <c r="A48" s="78">
        <f>'CCG Financial Totals'!A49</f>
        <v>0</v>
      </c>
      <c r="B48" s="106">
        <f t="shared" si="2"/>
        <v>0</v>
      </c>
      <c r="C48" s="67"/>
      <c r="D48" s="106" t="str">
        <f>IF('Beech Grove'!AA48&gt;0,Data!K2,"")</f>
        <v/>
      </c>
      <c r="E48" s="106" t="str">
        <f>IF('Beech Tree'!AA48&gt;0,Data!K3,"")</f>
        <v/>
      </c>
      <c r="F48" s="106" t="str">
        <f>IF(CMP!AA48&gt;0,Data!K4,"")</f>
        <v/>
      </c>
      <c r="G48" s="106" t="str">
        <f>IF('Dalton T'!AA48&gt;0,Data!K5,"")</f>
        <v/>
      </c>
      <c r="H48" s="106" t="str">
        <f>IF('East Parade'!AA48&gt;0,Data!K6,"")</f>
        <v/>
      </c>
      <c r="I48" s="106" t="str">
        <f>IF(Elvington!AA48&gt;0,Data!K7,"")</f>
        <v/>
      </c>
      <c r="J48" s="106" t="str">
        <f>IF(Escrick!AA48&gt;0,Data!K8,"")</f>
        <v/>
      </c>
      <c r="K48" s="106" t="str">
        <f>IF('Front St'!AA48&gt;0,Data!K9,"")</f>
        <v/>
      </c>
      <c r="L48" s="106" t="str">
        <f>IF(Haxby!AA48&gt;0,Data!K10,"")</f>
        <v/>
      </c>
      <c r="M48" s="106" t="str">
        <f>IF(Helmsley!AA48&gt;0,Data!K11,"")</f>
        <v/>
      </c>
      <c r="N48" s="106" t="str">
        <f>IF('Jorvik G'!AA48&gt;0,Data!K12,"")</f>
        <v/>
      </c>
      <c r="O48" s="106" t="str">
        <f>IF(Kirkbymoorside!AA48&gt;0,Data!K13,"")</f>
        <v/>
      </c>
      <c r="P48" s="106" t="str">
        <f>IF(Millfield!AA48&gt;0,Data!K14,"")</f>
        <v/>
      </c>
      <c r="Q48" s="106" t="str">
        <f>IF('My Health'!AA48&gt;0,Data!K15,"")</f>
        <v/>
      </c>
      <c r="R48" s="106" t="str">
        <f>IF(OSM!AA48&gt;0,Data!K16,"")</f>
        <v/>
      </c>
      <c r="S48" s="106" t="str">
        <f>IF(Petergate!AA48&gt;0,Data!K17,"")</f>
        <v/>
      </c>
      <c r="T48" s="106" t="str">
        <f>IF(Pickering!AA48&gt;0,Data!K18,"")</f>
        <v/>
      </c>
      <c r="U48" s="106" t="str">
        <f>IF(Pocklington!AA48&gt;0,Data!K19,"")</f>
        <v/>
      </c>
      <c r="V48" s="106" t="str">
        <f>IF(Posterngate!AA48&gt;0,Data!K20,"")</f>
        <v/>
      </c>
      <c r="W48" s="106" t="str">
        <f>IF(Priory!AA48&gt;0,Data!K21,"")</f>
        <v/>
      </c>
      <c r="X48" s="106" t="str">
        <f>IF('Scott Rd'!AA48&gt;0,Data!K22,"")</f>
        <v/>
      </c>
      <c r="Y48" s="106" t="str">
        <f>IF(Sherburn!AA48&gt;0,Data!K23,"")</f>
        <v/>
      </c>
      <c r="Z48" s="106" t="str">
        <f>IF('South Milford'!AA48&gt;0,Data!K24,"")</f>
        <v/>
      </c>
      <c r="AA48" s="106" t="str">
        <f>IF(Stillington!AA48&gt;0,Data!K25,"")</f>
        <v/>
      </c>
      <c r="AB48" s="106" t="str">
        <f>IF(Tadcaster!AA48&gt;0,Data!K26,"")</f>
        <v/>
      </c>
      <c r="AC48" s="106" t="str">
        <f>IF(Terrington!AA48&gt;0,Data!K27,"")</f>
        <v/>
      </c>
      <c r="AD48" s="106" t="str">
        <f>IF(Tollerton!AA48&gt;0,Data!K28,"")</f>
        <v/>
      </c>
      <c r="AE48" s="106" t="str">
        <f>IF(Unity!AA48&gt;0,Data!K29,"")</f>
        <v/>
      </c>
      <c r="AF48" s="106" t="str">
        <f>IF(YMG!AA48&gt;0,Data!K30,"")</f>
        <v/>
      </c>
      <c r="AG48" s="150"/>
    </row>
    <row r="49" spans="1:33" ht="15.75" customHeight="1" x14ac:dyDescent="0.25">
      <c r="A49" s="78">
        <f>'CCG Financial Totals'!A50</f>
        <v>0</v>
      </c>
      <c r="B49" s="106">
        <f t="shared" si="2"/>
        <v>0</v>
      </c>
      <c r="C49" s="67"/>
      <c r="D49" s="106" t="str">
        <f>IF('Beech Grove'!AA49&gt;0,Data!K2,"")</f>
        <v/>
      </c>
      <c r="E49" s="106" t="str">
        <f>IF('Beech Tree'!AA49&gt;0,Data!K3,"")</f>
        <v/>
      </c>
      <c r="F49" s="106" t="str">
        <f>IF(CMP!AA49&gt;0,Data!K4,"")</f>
        <v/>
      </c>
      <c r="G49" s="106" t="str">
        <f>IF('Dalton T'!AA49&gt;0,Data!K5,"")</f>
        <v/>
      </c>
      <c r="H49" s="106" t="str">
        <f>IF('East Parade'!AA49&gt;0,Data!K6,"")</f>
        <v/>
      </c>
      <c r="I49" s="106" t="str">
        <f>IF(Elvington!AA49&gt;0,Data!K7,"")</f>
        <v/>
      </c>
      <c r="J49" s="106" t="str">
        <f>IF(Escrick!AA49&gt;0,Data!K8,"")</f>
        <v/>
      </c>
      <c r="K49" s="106" t="str">
        <f>IF('Front St'!AA49&gt;0,Data!K9,"")</f>
        <v/>
      </c>
      <c r="L49" s="106" t="str">
        <f>IF(Haxby!AA49&gt;0,Data!K10,"")</f>
        <v/>
      </c>
      <c r="M49" s="106" t="str">
        <f>IF(Helmsley!AA49&gt;0,Data!K11,"")</f>
        <v/>
      </c>
      <c r="N49" s="106" t="str">
        <f>IF('Jorvik G'!AA49&gt;0,Data!K12,"")</f>
        <v/>
      </c>
      <c r="O49" s="106" t="str">
        <f>IF(Kirkbymoorside!AA49&gt;0,Data!K13,"")</f>
        <v/>
      </c>
      <c r="P49" s="106" t="str">
        <f>IF(Millfield!AA49&gt;0,Data!K14,"")</f>
        <v/>
      </c>
      <c r="Q49" s="106" t="str">
        <f>IF('My Health'!AA49&gt;0,Data!K15,"")</f>
        <v/>
      </c>
      <c r="R49" s="106" t="str">
        <f>IF(OSM!AA49&gt;0,Data!K16,"")</f>
        <v/>
      </c>
      <c r="S49" s="106" t="str">
        <f>IF(Petergate!AA49&gt;0,Data!K17,"")</f>
        <v/>
      </c>
      <c r="T49" s="106" t="str">
        <f>IF(Pickering!AA49&gt;0,Data!K18,"")</f>
        <v/>
      </c>
      <c r="U49" s="106" t="str">
        <f>IF(Pocklington!AA49&gt;0,Data!K19,"")</f>
        <v/>
      </c>
      <c r="V49" s="106" t="str">
        <f>IF(Posterngate!AA49&gt;0,Data!K20,"")</f>
        <v/>
      </c>
      <c r="W49" s="106" t="str">
        <f>IF(Priory!AA49&gt;0,Data!K21,"")</f>
        <v/>
      </c>
      <c r="X49" s="106" t="str">
        <f>IF('Scott Rd'!AA49&gt;0,Data!K22,"")</f>
        <v/>
      </c>
      <c r="Y49" s="106" t="str">
        <f>IF(Sherburn!AA49&gt;0,Data!K23,"")</f>
        <v/>
      </c>
      <c r="Z49" s="106" t="str">
        <f>IF('South Milford'!AA49&gt;0,Data!K24,"")</f>
        <v/>
      </c>
      <c r="AA49" s="106" t="str">
        <f>IF(Stillington!AA49&gt;0,Data!K25,"")</f>
        <v/>
      </c>
      <c r="AB49" s="106" t="str">
        <f>IF(Tadcaster!AA49&gt;0,Data!K26,"")</f>
        <v/>
      </c>
      <c r="AC49" s="106" t="str">
        <f>IF(Terrington!AA49&gt;0,Data!K27,"")</f>
        <v/>
      </c>
      <c r="AD49" s="106" t="str">
        <f>IF(Tollerton!AA49&gt;0,Data!K28,"")</f>
        <v/>
      </c>
      <c r="AE49" s="106" t="str">
        <f>IF(Unity!AA49&gt;0,Data!K29,"")</f>
        <v/>
      </c>
      <c r="AF49" s="106" t="str">
        <f>IF(YMG!AA49&gt;0,Data!K30,"")</f>
        <v/>
      </c>
      <c r="AG49" s="150"/>
    </row>
    <row r="50" spans="1:33" ht="15.75" customHeight="1" x14ac:dyDescent="0.25">
      <c r="A50" s="78">
        <f>'CCG Financial Totals'!A51</f>
        <v>0</v>
      </c>
      <c r="B50" s="106">
        <f t="shared" si="2"/>
        <v>0</v>
      </c>
      <c r="C50" s="67"/>
      <c r="D50" s="106" t="str">
        <f>IF('Beech Grove'!AA50&gt;0,Data!K2,"")</f>
        <v/>
      </c>
      <c r="E50" s="106" t="str">
        <f>IF('Beech Tree'!AA50&gt;0,Data!K3,"")</f>
        <v/>
      </c>
      <c r="F50" s="106" t="str">
        <f>IF(CMP!AA50&gt;0,Data!K4,"")</f>
        <v/>
      </c>
      <c r="G50" s="106" t="str">
        <f>IF('Dalton T'!AA50&gt;0,Data!K5,"")</f>
        <v/>
      </c>
      <c r="H50" s="106" t="str">
        <f>IF('East Parade'!AA50&gt;0,Data!K6,"")</f>
        <v/>
      </c>
      <c r="I50" s="106" t="str">
        <f>IF(Elvington!AA50&gt;0,Data!K7,"")</f>
        <v/>
      </c>
      <c r="J50" s="106" t="str">
        <f>IF(Escrick!AA50&gt;0,Data!K8,"")</f>
        <v/>
      </c>
      <c r="K50" s="106" t="str">
        <f>IF('Front St'!AA50&gt;0,Data!K9,"")</f>
        <v/>
      </c>
      <c r="L50" s="106" t="str">
        <f>IF(Haxby!AA50&gt;0,Data!K10,"")</f>
        <v/>
      </c>
      <c r="M50" s="106" t="str">
        <f>IF(Helmsley!AA50&gt;0,Data!K11,"")</f>
        <v/>
      </c>
      <c r="N50" s="106" t="str">
        <f>IF('Jorvik G'!AA50&gt;0,Data!K12,"")</f>
        <v/>
      </c>
      <c r="O50" s="106" t="str">
        <f>IF(Kirkbymoorside!AA50&gt;0,Data!K13,"")</f>
        <v/>
      </c>
      <c r="P50" s="106" t="str">
        <f>IF(Millfield!AA50&gt;0,Data!K14,"")</f>
        <v/>
      </c>
      <c r="Q50" s="106" t="str">
        <f>IF('My Health'!AA50&gt;0,Data!K15,"")</f>
        <v/>
      </c>
      <c r="R50" s="106" t="str">
        <f>IF(OSM!AA50&gt;0,Data!K16,"")</f>
        <v/>
      </c>
      <c r="S50" s="106" t="str">
        <f>IF(Petergate!AA50&gt;0,Data!K17,"")</f>
        <v/>
      </c>
      <c r="T50" s="106" t="str">
        <f>IF(Pickering!AA50&gt;0,Data!K18,"")</f>
        <v/>
      </c>
      <c r="U50" s="106" t="str">
        <f>IF(Pocklington!AA50&gt;0,Data!K19,"")</f>
        <v/>
      </c>
      <c r="V50" s="106" t="str">
        <f>IF(Posterngate!AA50&gt;0,Data!K20,"")</f>
        <v/>
      </c>
      <c r="W50" s="106" t="str">
        <f>IF(Priory!AA50&gt;0,Data!K21,"")</f>
        <v/>
      </c>
      <c r="X50" s="106" t="str">
        <f>IF('Scott Rd'!AA50&gt;0,Data!K22,"")</f>
        <v/>
      </c>
      <c r="Y50" s="106" t="str">
        <f>IF(Sherburn!AA50&gt;0,Data!K23,"")</f>
        <v/>
      </c>
      <c r="Z50" s="106" t="str">
        <f>IF('South Milford'!AA50&gt;0,Data!K24,"")</f>
        <v/>
      </c>
      <c r="AA50" s="106" t="str">
        <f>IF(Stillington!AA50&gt;0,Data!K25,"")</f>
        <v/>
      </c>
      <c r="AB50" s="106" t="str">
        <f>IF(Tadcaster!AA50&gt;0,Data!K26,"")</f>
        <v/>
      </c>
      <c r="AC50" s="106" t="str">
        <f>IF(Terrington!AA50&gt;0,Data!K27,"")</f>
        <v/>
      </c>
      <c r="AD50" s="106" t="str">
        <f>IF(Tollerton!AA50&gt;0,Data!K28,"")</f>
        <v/>
      </c>
      <c r="AE50" s="106" t="str">
        <f>IF(Unity!AA50&gt;0,Data!K29,"")</f>
        <v/>
      </c>
      <c r="AF50" s="106" t="str">
        <f>IF(YMG!AA50&gt;0,Data!K30,"")</f>
        <v/>
      </c>
      <c r="AG50" s="150"/>
    </row>
    <row r="51" spans="1:33" ht="15.75" customHeight="1" x14ac:dyDescent="0.25">
      <c r="A51" s="78">
        <f>'CCG Financial Totals'!A52</f>
        <v>0</v>
      </c>
      <c r="B51" s="106">
        <f t="shared" si="2"/>
        <v>0</v>
      </c>
      <c r="D51" s="106" t="str">
        <f>IF('Beech Grove'!AA51&gt;0,Data!K2,"")</f>
        <v/>
      </c>
      <c r="E51" s="106" t="str">
        <f>IF('Beech Tree'!AA51&gt;0,Data!K3,"")</f>
        <v/>
      </c>
      <c r="F51" s="106" t="str">
        <f>IF(CMP!AA51&gt;0,Data!K4,"")</f>
        <v/>
      </c>
      <c r="G51" s="106" t="str">
        <f>IF('Dalton T'!AA51&gt;0,Data!K5,"")</f>
        <v/>
      </c>
      <c r="H51" s="106" t="str">
        <f>IF('East Parade'!AA51&gt;0,Data!K6,"")</f>
        <v/>
      </c>
      <c r="I51" s="106" t="str">
        <f>IF(Elvington!AA51&gt;0,Data!K7,"")</f>
        <v/>
      </c>
      <c r="J51" s="106" t="str">
        <f>IF(Escrick!AA51&gt;0,Data!K8,"")</f>
        <v/>
      </c>
      <c r="K51" s="106" t="str">
        <f>IF('Front St'!AA51&gt;0,Data!K9,"")</f>
        <v/>
      </c>
      <c r="L51" s="106" t="str">
        <f>IF(Haxby!AA51&gt;0,Data!K10,"")</f>
        <v/>
      </c>
      <c r="M51" s="106" t="str">
        <f>IF(Helmsley!AA51&gt;0,Data!K11,"")</f>
        <v/>
      </c>
      <c r="N51" s="106" t="str">
        <f>IF('Jorvik G'!AA51&gt;0,Data!K12,"")</f>
        <v/>
      </c>
      <c r="O51" s="106" t="str">
        <f>IF(Kirkbymoorside!AA51&gt;0,Data!K13,"")</f>
        <v/>
      </c>
      <c r="P51" s="106" t="str">
        <f>IF(Millfield!AA51&gt;0,Data!K14,"")</f>
        <v/>
      </c>
      <c r="Q51" s="106" t="str">
        <f>IF('My Health'!AA51&gt;0,Data!K15,"")</f>
        <v/>
      </c>
      <c r="R51" s="106" t="str">
        <f>IF(OSM!AA51&gt;0,Data!K16,"")</f>
        <v/>
      </c>
      <c r="S51" s="106" t="str">
        <f>IF(Petergate!AA51&gt;0,Data!K17,"")</f>
        <v/>
      </c>
      <c r="T51" s="106" t="str">
        <f>IF(Pickering!AA51&gt;0,Data!K18,"")</f>
        <v/>
      </c>
      <c r="U51" s="106" t="str">
        <f>IF(Pocklington!AA51&gt;0,Data!K19,"")</f>
        <v/>
      </c>
      <c r="V51" s="106" t="str">
        <f>IF(Posterngate!AA51&gt;0,Data!K20,"")</f>
        <v/>
      </c>
      <c r="W51" s="106" t="str">
        <f>IF(Priory!AA51&gt;0,Data!K21,"")</f>
        <v/>
      </c>
      <c r="X51" s="106" t="str">
        <f>IF('Scott Rd'!AA51&gt;0,Data!K22,"")</f>
        <v/>
      </c>
      <c r="Y51" s="106" t="str">
        <f>IF(Sherburn!AA51&gt;0,Data!K23,"")</f>
        <v/>
      </c>
      <c r="Z51" s="106" t="str">
        <f>IF('South Milford'!AA51&gt;0,Data!K24,"")</f>
        <v/>
      </c>
      <c r="AA51" s="106" t="str">
        <f>IF(Stillington!AA51&gt;0,Data!K25,"")</f>
        <v/>
      </c>
      <c r="AB51" s="106" t="str">
        <f>IF(Tadcaster!AA51&gt;0,Data!K26,"")</f>
        <v/>
      </c>
      <c r="AC51" s="106" t="str">
        <f>IF(Terrington!AA51&gt;0,Data!K27,"")</f>
        <v/>
      </c>
      <c r="AD51" s="106" t="str">
        <f>IF(Tollerton!AA51&gt;0,Data!K28,"")</f>
        <v/>
      </c>
      <c r="AE51" s="106" t="str">
        <f>IF(Unity!AA51&gt;0,Data!K29,"")</f>
        <v/>
      </c>
      <c r="AF51" s="106" t="str">
        <f>IF(YMG!AA51&gt;0,Data!K30,"")</f>
        <v/>
      </c>
      <c r="AG51" s="150"/>
    </row>
    <row r="52" spans="1:33" ht="15.75" customHeight="1" x14ac:dyDescent="0.25">
      <c r="A52" s="78">
        <f>'CCG Financial Totals'!A53</f>
        <v>0</v>
      </c>
      <c r="B52" s="106">
        <f t="shared" si="2"/>
        <v>0</v>
      </c>
      <c r="C52" s="67"/>
      <c r="D52" s="106" t="str">
        <f>IF('Beech Grove'!AA52&gt;0,Data!K2,"")</f>
        <v/>
      </c>
      <c r="E52" s="106" t="str">
        <f>IF('Beech Tree'!AA52&gt;0,Data!K3,"")</f>
        <v/>
      </c>
      <c r="F52" s="106" t="str">
        <f>IF(CMP!AA52&gt;0,Data!K4,"")</f>
        <v/>
      </c>
      <c r="G52" s="106" t="str">
        <f>IF('Dalton T'!AA52&gt;0,Data!K5,"")</f>
        <v/>
      </c>
      <c r="H52" s="106" t="str">
        <f>IF('East Parade'!AA52&gt;0,Data!K6,"")</f>
        <v/>
      </c>
      <c r="I52" s="106" t="str">
        <f>IF(Elvington!AA52&gt;0,Data!K7,"")</f>
        <v/>
      </c>
      <c r="J52" s="106" t="str">
        <f>IF(Escrick!AA52&gt;0,Data!K8,"")</f>
        <v/>
      </c>
      <c r="K52" s="106" t="str">
        <f>IF('Front St'!AA52&gt;0,Data!K9,"")</f>
        <v/>
      </c>
      <c r="L52" s="106" t="str">
        <f>IF(Haxby!AA52&gt;0,Data!K10,"")</f>
        <v/>
      </c>
      <c r="M52" s="106" t="str">
        <f>IF(Helmsley!AA52&gt;0,Data!K11,"")</f>
        <v/>
      </c>
      <c r="N52" s="106" t="str">
        <f>IF('Jorvik G'!AA52&gt;0,Data!K12,"")</f>
        <v/>
      </c>
      <c r="O52" s="106" t="str">
        <f>IF(Kirkbymoorside!AA52&gt;0,Data!K13,"")</f>
        <v/>
      </c>
      <c r="P52" s="106" t="str">
        <f>IF(Millfield!AA52&gt;0,Data!K14,"")</f>
        <v/>
      </c>
      <c r="Q52" s="106" t="str">
        <f>IF('My Health'!AA52&gt;0,Data!K15,"")</f>
        <v/>
      </c>
      <c r="R52" s="106" t="str">
        <f>IF(OSM!AA52&gt;0,Data!K16,"")</f>
        <v/>
      </c>
      <c r="S52" s="106" t="str">
        <f>IF(Petergate!AA52&gt;0,Data!K17,"")</f>
        <v/>
      </c>
      <c r="T52" s="106" t="str">
        <f>IF(Pickering!AA52&gt;0,Data!K18,"")</f>
        <v/>
      </c>
      <c r="U52" s="106" t="str">
        <f>IF(Pocklington!AA52&gt;0,Data!K19,"")</f>
        <v/>
      </c>
      <c r="V52" s="106" t="str">
        <f>IF(Posterngate!AA52&gt;0,Data!K20,"")</f>
        <v/>
      </c>
      <c r="W52" s="106" t="str">
        <f>IF(Priory!AA52&gt;0,Data!K21,"")</f>
        <v/>
      </c>
      <c r="X52" s="106" t="str">
        <f>IF('Scott Rd'!AA52&gt;0,Data!K22,"")</f>
        <v/>
      </c>
      <c r="Y52" s="106" t="str">
        <f>IF(Sherburn!AA52&gt;0,Data!K23,"")</f>
        <v/>
      </c>
      <c r="Z52" s="106" t="str">
        <f>IF('South Milford'!AA52&gt;0,Data!K24,"")</f>
        <v/>
      </c>
      <c r="AA52" s="106" t="str">
        <f>IF(Stillington!AA52&gt;0,Data!K25,"")</f>
        <v/>
      </c>
      <c r="AB52" s="106" t="str">
        <f>IF(Tadcaster!AA52&gt;0,Data!K26,"")</f>
        <v/>
      </c>
      <c r="AC52" s="106" t="str">
        <f>IF(Terrington!AA52&gt;0,Data!K27,"")</f>
        <v/>
      </c>
      <c r="AD52" s="106" t="str">
        <f>IF(Tollerton!AA52&gt;0,Data!K28,"")</f>
        <v/>
      </c>
      <c r="AE52" s="106" t="str">
        <f>IF(Unity!AA52&gt;0,Data!K29,"")</f>
        <v/>
      </c>
      <c r="AF52" s="106" t="str">
        <f>IF(YMG!AA52&gt;0,Data!K30,"")</f>
        <v/>
      </c>
      <c r="AG52" s="150"/>
    </row>
    <row r="53" spans="1:33" ht="15.75" x14ac:dyDescent="0.25">
      <c r="A53" s="78">
        <f>'CCG Financial Totals'!A54</f>
        <v>0</v>
      </c>
      <c r="B53" s="106">
        <f t="shared" si="2"/>
        <v>0</v>
      </c>
      <c r="C53" s="67"/>
      <c r="D53" s="106" t="str">
        <f>IF('Beech Grove'!AA53&gt;0,Data!K2,"")</f>
        <v/>
      </c>
      <c r="E53" s="106" t="str">
        <f>IF('Beech Tree'!AA53&gt;0,Data!K3,"")</f>
        <v/>
      </c>
      <c r="F53" s="106" t="str">
        <f>IF(CMP!AA53&gt;0,Data!K4,"")</f>
        <v/>
      </c>
      <c r="G53" s="106" t="str">
        <f>IF('Dalton T'!AA53&gt;0,Data!K5,"")</f>
        <v/>
      </c>
      <c r="H53" s="106" t="str">
        <f>IF('East Parade'!AA53&gt;0,Data!K6,"")</f>
        <v/>
      </c>
      <c r="I53" s="106" t="str">
        <f>IF(Elvington!AA53&gt;0,Data!K7,"")</f>
        <v/>
      </c>
      <c r="J53" s="106" t="str">
        <f>IF(Escrick!AA53&gt;0,Data!K8,"")</f>
        <v/>
      </c>
      <c r="K53" s="106" t="str">
        <f>IF('Front St'!AA53&gt;0,Data!K9,"")</f>
        <v/>
      </c>
      <c r="L53" s="106" t="str">
        <f>IF(Haxby!AA53&gt;0,Data!K10,"")</f>
        <v/>
      </c>
      <c r="M53" s="106" t="str">
        <f>IF(Helmsley!AA53&gt;0,Data!K11,"")</f>
        <v/>
      </c>
      <c r="N53" s="106" t="str">
        <f>IF('Jorvik G'!AA53&gt;0,Data!K12,"")</f>
        <v/>
      </c>
      <c r="O53" s="106" t="str">
        <f>IF(Kirkbymoorside!AA53&gt;0,Data!K13,"")</f>
        <v/>
      </c>
      <c r="P53" s="106" t="str">
        <f>IF(Millfield!AA53&gt;0,Data!K14,"")</f>
        <v/>
      </c>
      <c r="Q53" s="106" t="str">
        <f>IF('My Health'!AA53&gt;0,Data!K15,"")</f>
        <v/>
      </c>
      <c r="R53" s="106" t="str">
        <f>IF(OSM!AA53&gt;0,Data!K16,"")</f>
        <v/>
      </c>
      <c r="S53" s="106" t="str">
        <f>IF(Petergate!AA53&gt;0,Data!K17,"")</f>
        <v/>
      </c>
      <c r="T53" s="106" t="str">
        <f>IF(Pickering!AA53&gt;0,Data!K18,"")</f>
        <v/>
      </c>
      <c r="U53" s="106" t="str">
        <f>IF(Pocklington!AA53&gt;0,Data!K19,"")</f>
        <v/>
      </c>
      <c r="V53" s="106" t="str">
        <f>IF(Posterngate!AA53&gt;0,Data!K20,"")</f>
        <v/>
      </c>
      <c r="W53" s="106" t="str">
        <f>IF(Priory!AA53&gt;0,Data!K21,"")</f>
        <v/>
      </c>
      <c r="X53" s="106" t="str">
        <f>IF('Scott Rd'!AA53&gt;0,Data!K22,"")</f>
        <v/>
      </c>
      <c r="Y53" s="106" t="str">
        <f>IF(Sherburn!AA53&gt;0,Data!K23,"")</f>
        <v/>
      </c>
      <c r="Z53" s="106" t="str">
        <f>IF('South Milford'!AA53&gt;0,Data!K24,"")</f>
        <v/>
      </c>
      <c r="AA53" s="106" t="str">
        <f>IF(Stillington!AA53&gt;0,Data!K25,"")</f>
        <v/>
      </c>
      <c r="AB53" s="106" t="str">
        <f>IF(Tadcaster!AA53&gt;0,Data!K26,"")</f>
        <v/>
      </c>
      <c r="AC53" s="106" t="str">
        <f>IF(Terrington!AA53&gt;0,Data!K27,"")</f>
        <v/>
      </c>
      <c r="AD53" s="106" t="str">
        <f>IF(Tollerton!AA53&gt;0,Data!K28,"")</f>
        <v/>
      </c>
      <c r="AE53" s="106" t="str">
        <f>IF(Unity!AA53&gt;0,Data!K29,"")</f>
        <v/>
      </c>
      <c r="AF53" s="106" t="str">
        <f>IF(YMG!AA53&gt;0,Data!K30,"")</f>
        <v/>
      </c>
      <c r="AG53" s="150"/>
    </row>
    <row r="54" spans="1:33" ht="15.75" x14ac:dyDescent="0.25">
      <c r="A54" s="85" t="str">
        <f>'CCG Financial Totals'!A55</f>
        <v>Other</v>
      </c>
      <c r="B54" s="106">
        <f t="shared" si="2"/>
        <v>42462</v>
      </c>
      <c r="C54" s="67"/>
      <c r="D54" s="106" t="str">
        <f>IF('Beech Grove'!AA54&gt;0,Data!K2,"")</f>
        <v/>
      </c>
      <c r="E54" s="106">
        <f>IF('Beech Tree'!AA54&gt;0,Data!K3,"")</f>
        <v>15771</v>
      </c>
      <c r="F54" s="106" t="str">
        <f>IF(CMP!AA54&gt;0,Data!K4,"")</f>
        <v/>
      </c>
      <c r="G54" s="106" t="str">
        <f>IF('Dalton T'!AA54&gt;0,Data!K5,"")</f>
        <v/>
      </c>
      <c r="H54" s="106" t="str">
        <f>IF('East Parade'!AA54&gt;0,Data!K6,"")</f>
        <v/>
      </c>
      <c r="I54" s="106">
        <f>IF(Elvington!AA54&gt;0,Data!K7,"")</f>
        <v>7261</v>
      </c>
      <c r="J54" s="106" t="str">
        <f>IF(Escrick!AA54&gt;0,Data!K8,"")</f>
        <v/>
      </c>
      <c r="K54" s="106" t="str">
        <f>IF('Front St'!AA54&gt;0,Data!K9,"")</f>
        <v/>
      </c>
      <c r="L54" s="106" t="str">
        <f>IF(Haxby!AA54&gt;0,Data!K10,"")</f>
        <v/>
      </c>
      <c r="M54" s="106" t="str">
        <f>IF(Helmsley!AA54&gt;0,Data!K11,"")</f>
        <v/>
      </c>
      <c r="N54" s="106" t="str">
        <f>IF('Jorvik G'!AA54&gt;0,Data!K12,"")</f>
        <v/>
      </c>
      <c r="O54" s="106" t="str">
        <f>IF(Kirkbymoorside!AA54&gt;0,Data!K13,"")</f>
        <v/>
      </c>
      <c r="P54" s="106" t="str">
        <f>IF(Millfield!AA54&gt;0,Data!K14,"")</f>
        <v/>
      </c>
      <c r="Q54" s="106" t="str">
        <f>IF('My Health'!AA54&gt;0,Data!K15,"")</f>
        <v/>
      </c>
      <c r="R54" s="106" t="str">
        <f>IF(OSM!AA54&gt;0,Data!K16,"")</f>
        <v/>
      </c>
      <c r="S54" s="106" t="str">
        <f>IF(Petergate!AA54&gt;0,Data!K17,"")</f>
        <v/>
      </c>
      <c r="T54" s="106" t="str">
        <f>IF(Pickering!AA54&gt;0,Data!K18,"")</f>
        <v/>
      </c>
      <c r="U54" s="106" t="str">
        <f>IF(Pocklington!AA54&gt;0,Data!K19,"")</f>
        <v/>
      </c>
      <c r="V54" s="106" t="str">
        <f>IF(Posterngate!AA54&gt;0,Data!K20,"")</f>
        <v/>
      </c>
      <c r="W54" s="106" t="str">
        <f>IF(Priory!AA54&gt;0,Data!K21,"")</f>
        <v/>
      </c>
      <c r="X54" s="106">
        <f>IF('Scott Rd'!AA54&gt;0,Data!K22,"")</f>
        <v>10963</v>
      </c>
      <c r="Y54" s="106" t="str">
        <f>IF(Sherburn!AA54&gt;0,Data!K23,"")</f>
        <v/>
      </c>
      <c r="Z54" s="106" t="str">
        <f>IF('South Milford'!AA54&gt;0,Data!K24,"")</f>
        <v/>
      </c>
      <c r="AA54" s="106" t="str">
        <f>IF(Stillington!AA54&gt;0,Data!K25,"")</f>
        <v/>
      </c>
      <c r="AB54" s="106">
        <f>IF(Tadcaster!AA54&gt;0,Data!K26,"")</f>
        <v>8467</v>
      </c>
      <c r="AC54" s="106" t="str">
        <f>IF(Terrington!AA54&gt;0,Data!K27,"")</f>
        <v/>
      </c>
      <c r="AD54" s="106" t="str">
        <f>IF(Tollerton!AA54&gt;0,Data!K28,"")</f>
        <v/>
      </c>
      <c r="AE54" s="106" t="str">
        <f>IF(Unity!AA54&gt;0,Data!K29,"")</f>
        <v/>
      </c>
      <c r="AF54" s="106" t="str">
        <f>IF(YMG!AA54&gt;0,Data!K30,"")</f>
        <v/>
      </c>
      <c r="AG54" s="150"/>
    </row>
    <row r="55" spans="1:33" ht="15.75" x14ac:dyDescent="0.25">
      <c r="A55" s="21"/>
      <c r="B55" s="151"/>
      <c r="C55" s="8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51"/>
    </row>
    <row r="56" spans="1:33" ht="15.75" x14ac:dyDescent="0.25">
      <c r="A56" s="51" t="str">
        <f>'CCG Financial Totals'!A57</f>
        <v xml:space="preserve"> 4 - Central Nervous System</v>
      </c>
      <c r="B56" s="151"/>
      <c r="C56" s="8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51"/>
    </row>
    <row r="57" spans="1:33" ht="15.75" x14ac:dyDescent="0.25">
      <c r="A57" s="78" t="str">
        <f>'CCG Financial Totals'!A58</f>
        <v>Oxycodone MR tablets to Longtec</v>
      </c>
      <c r="B57" s="106">
        <f t="shared" ref="B57:B88" si="3">SUM(D57:AF57)</f>
        <v>0</v>
      </c>
      <c r="D57" s="106" t="str">
        <f>IF('Beech Grove'!AA57&gt;0,Data!K2,"")</f>
        <v/>
      </c>
      <c r="E57" s="106" t="str">
        <f>IF('Beech Tree'!AA57&gt;0,Data!K3,"")</f>
        <v/>
      </c>
      <c r="F57" s="106" t="str">
        <f>IF(CMP!AA57&gt;0,Data!K4,"")</f>
        <v/>
      </c>
      <c r="G57" s="106" t="str">
        <f>IF('Dalton T'!AA57&gt;0,Data!K5,"")</f>
        <v/>
      </c>
      <c r="H57" s="106" t="str">
        <f>IF('East Parade'!AA57&gt;0,Data!K6,"")</f>
        <v/>
      </c>
      <c r="I57" s="106" t="str">
        <f>IF(Elvington!AA57&gt;0,Data!K7,"")</f>
        <v/>
      </c>
      <c r="J57" s="106" t="str">
        <f>IF(Escrick!AA57&gt;0,Data!K8,"")</f>
        <v/>
      </c>
      <c r="K57" s="106" t="str">
        <f>IF('Front St'!AA57&gt;0,Data!K9,"")</f>
        <v/>
      </c>
      <c r="L57" s="106" t="str">
        <f>IF(Haxby!AA57&gt;0,Data!K10,"")</f>
        <v/>
      </c>
      <c r="M57" s="106" t="str">
        <f>IF(Helmsley!AA57&gt;0,Data!K11,"")</f>
        <v/>
      </c>
      <c r="N57" s="106" t="str">
        <f>IF('Jorvik G'!AA57&gt;0,Data!K12,"")</f>
        <v/>
      </c>
      <c r="O57" s="106" t="str">
        <f>IF(Kirkbymoorside!AA57&gt;0,Data!K13,"")</f>
        <v/>
      </c>
      <c r="P57" s="106" t="str">
        <f>IF(Millfield!AA57&gt;0,Data!K14,"")</f>
        <v/>
      </c>
      <c r="Q57" s="106" t="str">
        <f>IF('My Health'!AA57&gt;0,Data!K15,"")</f>
        <v/>
      </c>
      <c r="R57" s="106" t="str">
        <f>IF(OSM!AA57&gt;0,Data!K16,"")</f>
        <v/>
      </c>
      <c r="S57" s="106" t="str">
        <f>IF(Petergate!AA57&gt;0,Data!K17,"")</f>
        <v/>
      </c>
      <c r="T57" s="106" t="str">
        <f>IF(Pickering!AA57&gt;0,Data!K18,"")</f>
        <v/>
      </c>
      <c r="U57" s="106" t="str">
        <f>IF(Pocklington!AA57&gt;0,Data!K19,"")</f>
        <v/>
      </c>
      <c r="V57" s="106" t="str">
        <f>IF(Posterngate!AA57&gt;0,Data!K20,"")</f>
        <v/>
      </c>
      <c r="W57" s="106" t="str">
        <f>IF(Priory!AA57&gt;0,Data!K21,"")</f>
        <v/>
      </c>
      <c r="X57" s="106" t="str">
        <f>IF('Scott Rd'!AA57&gt;0,Data!K22,"")</f>
        <v/>
      </c>
      <c r="Y57" s="106" t="str">
        <f>IF(Sherburn!AA57&gt;0,Data!K23,"")</f>
        <v/>
      </c>
      <c r="Z57" s="106" t="str">
        <f>IF('South Milford'!AA57&gt;0,Data!K24,"")</f>
        <v/>
      </c>
      <c r="AA57" s="106" t="str">
        <f>IF(Stillington!AA57&gt;0,Data!K25,"")</f>
        <v/>
      </c>
      <c r="AB57" s="106" t="str">
        <f>IF(Tadcaster!AA57&gt;0,Data!K26,"")</f>
        <v/>
      </c>
      <c r="AC57" s="106" t="str">
        <f>IF(Terrington!AA57&gt;0,Data!K27,"")</f>
        <v/>
      </c>
      <c r="AD57" s="106" t="str">
        <f>IF(Tollerton!AA57&gt;0,Data!K28,"")</f>
        <v/>
      </c>
      <c r="AE57" s="106" t="str">
        <f>IF(Unity!AA57&gt;0,Data!K29,"")</f>
        <v/>
      </c>
      <c r="AF57" s="106" t="str">
        <f>IF(YMG!AA57&gt;0,Data!K30,"")</f>
        <v/>
      </c>
      <c r="AG57" s="150"/>
    </row>
    <row r="58" spans="1:33" ht="15.75" x14ac:dyDescent="0.25">
      <c r="A58" s="78" t="str">
        <f>'CCG Financial Totals'!A59</f>
        <v>Oxycodone capsules to Shortec</v>
      </c>
      <c r="B58" s="106">
        <f t="shared" si="3"/>
        <v>0</v>
      </c>
      <c r="C58" s="70"/>
      <c r="D58" s="106" t="str">
        <f>IF('Beech Grove'!AA58&gt;0,Data!K2,"")</f>
        <v/>
      </c>
      <c r="E58" s="106" t="str">
        <f>IF('Beech Tree'!AA58&gt;0,Data!K3,"")</f>
        <v/>
      </c>
      <c r="F58" s="106" t="str">
        <f>IF(CMP!AA58&gt;0,Data!K4,"")</f>
        <v/>
      </c>
      <c r="G58" s="106" t="str">
        <f>IF('Dalton T'!AA58&gt;0,Data!K5,"")</f>
        <v/>
      </c>
      <c r="H58" s="106" t="str">
        <f>IF('East Parade'!AA58&gt;0,Data!K6,"")</f>
        <v/>
      </c>
      <c r="I58" s="106" t="str">
        <f>IF(Elvington!AA58&gt;0,Data!K7,"")</f>
        <v/>
      </c>
      <c r="J58" s="106" t="str">
        <f>IF(Escrick!AA58&gt;0,Data!K8,"")</f>
        <v/>
      </c>
      <c r="K58" s="106" t="str">
        <f>IF('Front St'!AA58&gt;0,Data!K9,"")</f>
        <v/>
      </c>
      <c r="L58" s="106" t="str">
        <f>IF(Haxby!AA58&gt;0,Data!K10,"")</f>
        <v/>
      </c>
      <c r="M58" s="106" t="str">
        <f>IF(Helmsley!AA58&gt;0,Data!K11,"")</f>
        <v/>
      </c>
      <c r="N58" s="106" t="str">
        <f>IF('Jorvik G'!AA58&gt;0,Data!K12,"")</f>
        <v/>
      </c>
      <c r="O58" s="106" t="str">
        <f>IF(Kirkbymoorside!AA58&gt;0,Data!K13,"")</f>
        <v/>
      </c>
      <c r="P58" s="106" t="str">
        <f>IF(Millfield!AA58&gt;0,Data!K14,"")</f>
        <v/>
      </c>
      <c r="Q58" s="106" t="str">
        <f>IF('My Health'!AA58&gt;0,Data!K15,"")</f>
        <v/>
      </c>
      <c r="R58" s="106" t="str">
        <f>IF(OSM!AA58&gt;0,Data!K16,"")</f>
        <v/>
      </c>
      <c r="S58" s="106" t="str">
        <f>IF(Petergate!AA58&gt;0,Data!K17,"")</f>
        <v/>
      </c>
      <c r="T58" s="106" t="str">
        <f>IF(Pickering!AA58&gt;0,Data!K18,"")</f>
        <v/>
      </c>
      <c r="U58" s="106" t="str">
        <f>IF(Pocklington!AA58&gt;0,Data!K19,"")</f>
        <v/>
      </c>
      <c r="V58" s="106" t="str">
        <f>IF(Posterngate!AA58&gt;0,Data!K20,"")</f>
        <v/>
      </c>
      <c r="W58" s="106" t="str">
        <f>IF(Priory!AA58&gt;0,Data!K21,"")</f>
        <v/>
      </c>
      <c r="X58" s="106" t="str">
        <f>IF('Scott Rd'!AA58&gt;0,Data!K22,"")</f>
        <v/>
      </c>
      <c r="Y58" s="106" t="str">
        <f>IF(Sherburn!AA58&gt;0,Data!K23,"")</f>
        <v/>
      </c>
      <c r="Z58" s="106" t="str">
        <f>IF('South Milford'!AA58&gt;0,Data!K24,"")</f>
        <v/>
      </c>
      <c r="AA58" s="106" t="str">
        <f>IF(Stillington!AA58&gt;0,Data!K25,"")</f>
        <v/>
      </c>
      <c r="AB58" s="106" t="str">
        <f>IF(Tadcaster!AA58&gt;0,Data!K26,"")</f>
        <v/>
      </c>
      <c r="AC58" s="106" t="str">
        <f>IF(Terrington!AA58&gt;0,Data!K27,"")</f>
        <v/>
      </c>
      <c r="AD58" s="106" t="str">
        <f>IF(Tollerton!AA58&gt;0,Data!K28,"")</f>
        <v/>
      </c>
      <c r="AE58" s="106" t="str">
        <f>IF(Unity!AA58&gt;0,Data!K29,"")</f>
        <v/>
      </c>
      <c r="AF58" s="106" t="str">
        <f>IF(YMG!AA58&gt;0,Data!K30,"")</f>
        <v/>
      </c>
      <c r="AG58" s="150"/>
    </row>
    <row r="59" spans="1:33" ht="15.75" x14ac:dyDescent="0.25">
      <c r="A59" s="78" t="str">
        <f>'CCG Financial Totals'!A60</f>
        <v>Fentanyl patches to Low Cost Brand</v>
      </c>
      <c r="B59" s="106">
        <f t="shared" si="3"/>
        <v>0</v>
      </c>
      <c r="D59" s="106" t="str">
        <f>IF('Beech Grove'!AA59&gt;0,Data!K2,"")</f>
        <v/>
      </c>
      <c r="E59" s="106" t="str">
        <f>IF('Beech Tree'!AA59&gt;0,Data!K3,"")</f>
        <v/>
      </c>
      <c r="F59" s="106" t="str">
        <f>IF(CMP!AA59&gt;0,Data!K4,"")</f>
        <v/>
      </c>
      <c r="G59" s="106" t="str">
        <f>IF('Dalton T'!AA59&gt;0,Data!K5,"")</f>
        <v/>
      </c>
      <c r="H59" s="106" t="str">
        <f>IF('East Parade'!AA59&gt;0,Data!K6,"")</f>
        <v/>
      </c>
      <c r="I59" s="106" t="str">
        <f>IF(Elvington!AA59&gt;0,Data!K7,"")</f>
        <v/>
      </c>
      <c r="J59" s="106" t="str">
        <f>IF(Escrick!AA59&gt;0,Data!K8,"")</f>
        <v/>
      </c>
      <c r="K59" s="106" t="str">
        <f>IF('Front St'!AA59&gt;0,Data!K9,"")</f>
        <v/>
      </c>
      <c r="L59" s="106" t="str">
        <f>IF(Haxby!AA59&gt;0,Data!K10,"")</f>
        <v/>
      </c>
      <c r="M59" s="106" t="str">
        <f>IF(Helmsley!AA59&gt;0,Data!K11,"")</f>
        <v/>
      </c>
      <c r="N59" s="106" t="str">
        <f>IF('Jorvik G'!AA59&gt;0,Data!K12,"")</f>
        <v/>
      </c>
      <c r="O59" s="106" t="str">
        <f>IF(Kirkbymoorside!AA59&gt;0,Data!K13,"")</f>
        <v/>
      </c>
      <c r="P59" s="106" t="str">
        <f>IF(Millfield!AA59&gt;0,Data!K14,"")</f>
        <v/>
      </c>
      <c r="Q59" s="106" t="str">
        <f>IF('My Health'!AA59&gt;0,Data!K15,"")</f>
        <v/>
      </c>
      <c r="R59" s="106" t="str">
        <f>IF(OSM!AA59&gt;0,Data!K16,"")</f>
        <v/>
      </c>
      <c r="S59" s="106" t="str">
        <f>IF(Petergate!AA59&gt;0,Data!K17,"")</f>
        <v/>
      </c>
      <c r="T59" s="106" t="str">
        <f>IF(Pickering!AA59&gt;0,Data!K18,"")</f>
        <v/>
      </c>
      <c r="U59" s="106" t="str">
        <f>IF(Pocklington!AA59&gt;0,Data!K19,"")</f>
        <v/>
      </c>
      <c r="V59" s="106" t="str">
        <f>IF(Posterngate!AA59&gt;0,Data!K20,"")</f>
        <v/>
      </c>
      <c r="W59" s="106" t="str">
        <f>IF(Priory!AA59&gt;0,Data!K21,"")</f>
        <v/>
      </c>
      <c r="X59" s="106" t="str">
        <f>IF('Scott Rd'!AA59&gt;0,Data!K22,"")</f>
        <v/>
      </c>
      <c r="Y59" s="106" t="str">
        <f>IF(Sherburn!AA59&gt;0,Data!K23,"")</f>
        <v/>
      </c>
      <c r="Z59" s="106" t="str">
        <f>IF('South Milford'!AA59&gt;0,Data!K24,"")</f>
        <v/>
      </c>
      <c r="AA59" s="106" t="str">
        <f>IF(Stillington!AA59&gt;0,Data!K25,"")</f>
        <v/>
      </c>
      <c r="AB59" s="106" t="str">
        <f>IF(Tadcaster!AA59&gt;0,Data!K26,"")</f>
        <v/>
      </c>
      <c r="AC59" s="106" t="str">
        <f>IF(Terrington!AA59&gt;0,Data!K27,"")</f>
        <v/>
      </c>
      <c r="AD59" s="106" t="str">
        <f>IF(Tollerton!AA59&gt;0,Data!K28,"")</f>
        <v/>
      </c>
      <c r="AE59" s="106" t="str">
        <f>IF(Unity!AA59&gt;0,Data!K29,"")</f>
        <v/>
      </c>
      <c r="AF59" s="106" t="str">
        <f>IF(YMG!AA59&gt;0,Data!K30,"")</f>
        <v/>
      </c>
      <c r="AG59" s="150"/>
    </row>
    <row r="60" spans="1:33" ht="15.75" x14ac:dyDescent="0.25">
      <c r="A60" s="78" t="str">
        <f>'CCG Financial Totals'!A61</f>
        <v>Temazepam to Zopiclone</v>
      </c>
      <c r="B60" s="106">
        <f t="shared" si="3"/>
        <v>0</v>
      </c>
      <c r="D60" s="106" t="str">
        <f>IF('Beech Grove'!AA60&gt;0,Data!K2,"")</f>
        <v/>
      </c>
      <c r="E60" s="106" t="str">
        <f>IF('Beech Tree'!AA60&gt;0,Data!K3,"")</f>
        <v/>
      </c>
      <c r="F60" s="106" t="str">
        <f>IF(CMP!AA60&gt;0,Data!K4,"")</f>
        <v/>
      </c>
      <c r="G60" s="106" t="str">
        <f>IF('Dalton T'!AA60&gt;0,Data!K5,"")</f>
        <v/>
      </c>
      <c r="H60" s="106" t="str">
        <f>IF('East Parade'!AA60&gt;0,Data!K6,"")</f>
        <v/>
      </c>
      <c r="I60" s="106" t="str">
        <f>IF(Elvington!AA60&gt;0,Data!K7,"")</f>
        <v/>
      </c>
      <c r="J60" s="106" t="str">
        <f>IF(Escrick!AA60&gt;0,Data!K8,"")</f>
        <v/>
      </c>
      <c r="K60" s="106" t="str">
        <f>IF('Front St'!AA60&gt;0,Data!K9,"")</f>
        <v/>
      </c>
      <c r="L60" s="106" t="str">
        <f>IF(Haxby!AA60&gt;0,Data!K10,"")</f>
        <v/>
      </c>
      <c r="M60" s="106" t="str">
        <f>IF(Helmsley!AA60&gt;0,Data!K11,"")</f>
        <v/>
      </c>
      <c r="N60" s="106" t="str">
        <f>IF('Jorvik G'!AA60&gt;0,Data!K12,"")</f>
        <v/>
      </c>
      <c r="O60" s="106" t="str">
        <f>IF(Kirkbymoorside!AA60&gt;0,Data!K13,"")</f>
        <v/>
      </c>
      <c r="P60" s="106" t="str">
        <f>IF(Millfield!AA60&gt;0,Data!K14,"")</f>
        <v/>
      </c>
      <c r="Q60" s="106" t="str">
        <f>IF('My Health'!AA60&gt;0,Data!K15,"")</f>
        <v/>
      </c>
      <c r="R60" s="106" t="str">
        <f>IF(OSM!AA60&gt;0,Data!K16,"")</f>
        <v/>
      </c>
      <c r="S60" s="106" t="str">
        <f>IF(Petergate!AA60&gt;0,Data!K17,"")</f>
        <v/>
      </c>
      <c r="T60" s="106" t="str">
        <f>IF(Pickering!AA60&gt;0,Data!K18,"")</f>
        <v/>
      </c>
      <c r="U60" s="106" t="str">
        <f>IF(Pocklington!AA60&gt;0,Data!K19,"")</f>
        <v/>
      </c>
      <c r="V60" s="106" t="str">
        <f>IF(Posterngate!AA60&gt;0,Data!K20,"")</f>
        <v/>
      </c>
      <c r="W60" s="106" t="str">
        <f>IF(Priory!AA60&gt;0,Data!K21,"")</f>
        <v/>
      </c>
      <c r="X60" s="106" t="str">
        <f>IF('Scott Rd'!AA60&gt;0,Data!K22,"")</f>
        <v/>
      </c>
      <c r="Y60" s="106" t="str">
        <f>IF(Sherburn!AA60&gt;0,Data!K23,"")</f>
        <v/>
      </c>
      <c r="Z60" s="106" t="str">
        <f>IF('South Milford'!AA60&gt;0,Data!K24,"")</f>
        <v/>
      </c>
      <c r="AA60" s="106" t="str">
        <f>IF(Stillington!AA60&gt;0,Data!K25,"")</f>
        <v/>
      </c>
      <c r="AB60" s="106" t="str">
        <f>IF(Tadcaster!AA60&gt;0,Data!K26,"")</f>
        <v/>
      </c>
      <c r="AC60" s="106" t="str">
        <f>IF(Terrington!AA60&gt;0,Data!K27,"")</f>
        <v/>
      </c>
      <c r="AD60" s="106" t="str">
        <f>IF(Tollerton!AA60&gt;0,Data!K28,"")</f>
        <v/>
      </c>
      <c r="AE60" s="106" t="str">
        <f>IF(Unity!AA60&gt;0,Data!K29,"")</f>
        <v/>
      </c>
      <c r="AF60" s="106" t="str">
        <f>IF(YMG!AA60&gt;0,Data!K30,"")</f>
        <v/>
      </c>
      <c r="AG60" s="150"/>
    </row>
    <row r="61" spans="1:33" ht="15.75" x14ac:dyDescent="0.25">
      <c r="A61" s="78" t="str">
        <f>'CCG Financial Totals'!A62</f>
        <v>Olanzapine orodisp/lyophilisates to Plain tablets</v>
      </c>
      <c r="B61" s="106">
        <f t="shared" si="3"/>
        <v>0</v>
      </c>
      <c r="D61" s="106" t="str">
        <f>IF('Beech Grove'!AA61&gt;0,Data!K2,"")</f>
        <v/>
      </c>
      <c r="E61" s="106" t="str">
        <f>IF('Beech Tree'!AA61&gt;0,Data!K3,"")</f>
        <v/>
      </c>
      <c r="F61" s="106" t="str">
        <f>IF(CMP!AA61&gt;0,Data!K4,"")</f>
        <v/>
      </c>
      <c r="G61" s="106" t="str">
        <f>IF('Dalton T'!AA61&gt;0,Data!K5,"")</f>
        <v/>
      </c>
      <c r="H61" s="106" t="str">
        <f>IF('East Parade'!AA61&gt;0,Data!K6,"")</f>
        <v/>
      </c>
      <c r="I61" s="106" t="str">
        <f>IF(Elvington!AA61&gt;0,Data!K7,"")</f>
        <v/>
      </c>
      <c r="J61" s="106" t="str">
        <f>IF(Escrick!AA61&gt;0,Data!K8,"")</f>
        <v/>
      </c>
      <c r="K61" s="106" t="str">
        <f>IF('Front St'!AA61&gt;0,Data!K9,"")</f>
        <v/>
      </c>
      <c r="L61" s="106" t="str">
        <f>IF(Haxby!AA61&gt;0,Data!K10,"")</f>
        <v/>
      </c>
      <c r="M61" s="106" t="str">
        <f>IF(Helmsley!AA61&gt;0,Data!K11,"")</f>
        <v/>
      </c>
      <c r="N61" s="106" t="str">
        <f>IF('Jorvik G'!AA61&gt;0,Data!K12,"")</f>
        <v/>
      </c>
      <c r="O61" s="106" t="str">
        <f>IF(Kirkbymoorside!AA61&gt;0,Data!K13,"")</f>
        <v/>
      </c>
      <c r="P61" s="106" t="str">
        <f>IF(Millfield!AA61&gt;0,Data!K14,"")</f>
        <v/>
      </c>
      <c r="Q61" s="106" t="str">
        <f>IF('My Health'!AA61&gt;0,Data!K15,"")</f>
        <v/>
      </c>
      <c r="R61" s="106" t="str">
        <f>IF(OSM!AA61&gt;0,Data!K16,"")</f>
        <v/>
      </c>
      <c r="S61" s="106" t="str">
        <f>IF(Petergate!AA61&gt;0,Data!K17,"")</f>
        <v/>
      </c>
      <c r="T61" s="106" t="str">
        <f>IF(Pickering!AA61&gt;0,Data!K18,"")</f>
        <v/>
      </c>
      <c r="U61" s="106" t="str">
        <f>IF(Pocklington!AA61&gt;0,Data!K19,"")</f>
        <v/>
      </c>
      <c r="V61" s="106" t="str">
        <f>IF(Posterngate!AA61&gt;0,Data!K20,"")</f>
        <v/>
      </c>
      <c r="W61" s="106" t="str">
        <f>IF(Priory!AA61&gt;0,Data!K21,"")</f>
        <v/>
      </c>
      <c r="X61" s="106" t="str">
        <f>IF('Scott Rd'!AA61&gt;0,Data!K22,"")</f>
        <v/>
      </c>
      <c r="Y61" s="106" t="str">
        <f>IF(Sherburn!AA61&gt;0,Data!K23,"")</f>
        <v/>
      </c>
      <c r="Z61" s="106" t="str">
        <f>IF('South Milford'!AA61&gt;0,Data!K24,"")</f>
        <v/>
      </c>
      <c r="AA61" s="106" t="str">
        <f>IF(Stillington!AA61&gt;0,Data!K25,"")</f>
        <v/>
      </c>
      <c r="AB61" s="106" t="str">
        <f>IF(Tadcaster!AA61&gt;0,Data!K26,"")</f>
        <v/>
      </c>
      <c r="AC61" s="106" t="str">
        <f>IF(Terrington!AA61&gt;0,Data!K27,"")</f>
        <v/>
      </c>
      <c r="AD61" s="106" t="str">
        <f>IF(Tollerton!AA61&gt;0,Data!K28,"")</f>
        <v/>
      </c>
      <c r="AE61" s="106" t="str">
        <f>IF(Unity!AA61&gt;0,Data!K29,"")</f>
        <v/>
      </c>
      <c r="AF61" s="106" t="str">
        <f>IF(YMG!AA61&gt;0,Data!K30,"")</f>
        <v/>
      </c>
      <c r="AG61" s="150"/>
    </row>
    <row r="62" spans="1:33" ht="15.75" x14ac:dyDescent="0.25">
      <c r="A62" s="78" t="str">
        <f>'CCG Financial Totals'!A63</f>
        <v>Quetiapine XL (OD) to Half Strength Plain (BD)</v>
      </c>
      <c r="B62" s="106">
        <f t="shared" si="3"/>
        <v>0</v>
      </c>
      <c r="D62" s="106" t="str">
        <f>IF('Beech Grove'!AA62&gt;0,Data!K2,"")</f>
        <v/>
      </c>
      <c r="E62" s="106" t="str">
        <f>IF('Beech Tree'!AA62&gt;0,Data!K3,"")</f>
        <v/>
      </c>
      <c r="F62" s="106" t="str">
        <f>IF(CMP!AA62&gt;0,Data!K4,"")</f>
        <v/>
      </c>
      <c r="G62" s="106" t="str">
        <f>IF('Dalton T'!AA62&gt;0,Data!K5,"")</f>
        <v/>
      </c>
      <c r="H62" s="106" t="str">
        <f>IF('East Parade'!AA62&gt;0,Data!K6,"")</f>
        <v/>
      </c>
      <c r="I62" s="106" t="str">
        <f>IF(Elvington!AA62&gt;0,Data!K7,"")</f>
        <v/>
      </c>
      <c r="J62" s="106" t="str">
        <f>IF(Escrick!AA62&gt;0,Data!K8,"")</f>
        <v/>
      </c>
      <c r="K62" s="106" t="str">
        <f>IF('Front St'!AA62&gt;0,Data!K9,"")</f>
        <v/>
      </c>
      <c r="L62" s="106" t="str">
        <f>IF(Haxby!AA62&gt;0,Data!K10,"")</f>
        <v/>
      </c>
      <c r="M62" s="106" t="str">
        <f>IF(Helmsley!AA62&gt;0,Data!K11,"")</f>
        <v/>
      </c>
      <c r="N62" s="106" t="str">
        <f>IF('Jorvik G'!AA62&gt;0,Data!K12,"")</f>
        <v/>
      </c>
      <c r="O62" s="106" t="str">
        <f>IF(Kirkbymoorside!AA62&gt;0,Data!K13,"")</f>
        <v/>
      </c>
      <c r="P62" s="106" t="str">
        <f>IF(Millfield!AA62&gt;0,Data!K14,"")</f>
        <v/>
      </c>
      <c r="Q62" s="106" t="str">
        <f>IF('My Health'!AA62&gt;0,Data!K15,"")</f>
        <v/>
      </c>
      <c r="R62" s="106" t="str">
        <f>IF(OSM!AA62&gt;0,Data!K16,"")</f>
        <v/>
      </c>
      <c r="S62" s="106" t="str">
        <f>IF(Petergate!AA62&gt;0,Data!K17,"")</f>
        <v/>
      </c>
      <c r="T62" s="106" t="str">
        <f>IF(Pickering!AA62&gt;0,Data!K18,"")</f>
        <v/>
      </c>
      <c r="U62" s="106" t="str">
        <f>IF(Pocklington!AA62&gt;0,Data!K19,"")</f>
        <v/>
      </c>
      <c r="V62" s="106" t="str">
        <f>IF(Posterngate!AA62&gt;0,Data!K20,"")</f>
        <v/>
      </c>
      <c r="W62" s="106" t="str">
        <f>IF(Priory!AA62&gt;0,Data!K21,"")</f>
        <v/>
      </c>
      <c r="X62" s="106" t="str">
        <f>IF('Scott Rd'!AA62&gt;0,Data!K22,"")</f>
        <v/>
      </c>
      <c r="Y62" s="106" t="str">
        <f>IF(Sherburn!AA62&gt;0,Data!K23,"")</f>
        <v/>
      </c>
      <c r="Z62" s="106" t="str">
        <f>IF('South Milford'!AA62&gt;0,Data!K24,"")</f>
        <v/>
      </c>
      <c r="AA62" s="106" t="str">
        <f>IF(Stillington!AA62&gt;0,Data!K25,"")</f>
        <v/>
      </c>
      <c r="AB62" s="106" t="str">
        <f>IF(Tadcaster!AA62&gt;0,Data!K26,"")</f>
        <v/>
      </c>
      <c r="AC62" s="106" t="str">
        <f>IF(Terrington!AA62&gt;0,Data!K27,"")</f>
        <v/>
      </c>
      <c r="AD62" s="106" t="str">
        <f>IF(Tollerton!AA62&gt;0,Data!K28,"")</f>
        <v/>
      </c>
      <c r="AE62" s="106" t="str">
        <f>IF(Unity!AA62&gt;0,Data!K29,"")</f>
        <v/>
      </c>
      <c r="AF62" s="106" t="str">
        <f>IF(YMG!AA62&gt;0,Data!K30,"")</f>
        <v/>
      </c>
      <c r="AG62" s="150"/>
    </row>
    <row r="63" spans="1:33" ht="15.75" x14ac:dyDescent="0.25">
      <c r="A63" s="78" t="str">
        <f>'CCG Financial Totals'!A64</f>
        <v>Quetiapine XL to branded Zaluron/Biquelle XL</v>
      </c>
      <c r="B63" s="106">
        <f t="shared" si="3"/>
        <v>0</v>
      </c>
      <c r="D63" s="106" t="str">
        <f>IF('Beech Grove'!AA63&gt;0,Data!K2,"")</f>
        <v/>
      </c>
      <c r="E63" s="106" t="str">
        <f>IF('Beech Tree'!AA63&gt;0,Data!K3,"")</f>
        <v/>
      </c>
      <c r="F63" s="106" t="str">
        <f>IF(CMP!AA63&gt;0,Data!K4,"")</f>
        <v/>
      </c>
      <c r="G63" s="106" t="str">
        <f>IF('Dalton T'!AA63&gt;0,Data!K5,"")</f>
        <v/>
      </c>
      <c r="H63" s="106" t="str">
        <f>IF('East Parade'!AA63&gt;0,Data!K6,"")</f>
        <v/>
      </c>
      <c r="I63" s="106" t="str">
        <f>IF(Elvington!AA63&gt;0,Data!K7,"")</f>
        <v/>
      </c>
      <c r="J63" s="106" t="str">
        <f>IF(Escrick!AA63&gt;0,Data!K8,"")</f>
        <v/>
      </c>
      <c r="K63" s="106" t="str">
        <f>IF('Front St'!AA63&gt;0,Data!K9,"")</f>
        <v/>
      </c>
      <c r="L63" s="106" t="str">
        <f>IF(Haxby!AA63&gt;0,Data!K10,"")</f>
        <v/>
      </c>
      <c r="M63" s="106" t="str">
        <f>IF(Helmsley!AA63&gt;0,Data!K11,"")</f>
        <v/>
      </c>
      <c r="N63" s="106" t="str">
        <f>IF('Jorvik G'!AA63&gt;0,Data!K12,"")</f>
        <v/>
      </c>
      <c r="O63" s="106" t="str">
        <f>IF(Kirkbymoorside!AA63&gt;0,Data!K13,"")</f>
        <v/>
      </c>
      <c r="P63" s="106" t="str">
        <f>IF(Millfield!AA63&gt;0,Data!K14,"")</f>
        <v/>
      </c>
      <c r="Q63" s="106" t="str">
        <f>IF('My Health'!AA63&gt;0,Data!K15,"")</f>
        <v/>
      </c>
      <c r="R63" s="106" t="str">
        <f>IF(OSM!AA63&gt;0,Data!K16,"")</f>
        <v/>
      </c>
      <c r="S63" s="106" t="str">
        <f>IF(Petergate!AA63&gt;0,Data!K17,"")</f>
        <v/>
      </c>
      <c r="T63" s="106" t="str">
        <f>IF(Pickering!AA63&gt;0,Data!K18,"")</f>
        <v/>
      </c>
      <c r="U63" s="106" t="str">
        <f>IF(Pocklington!AA63&gt;0,Data!K19,"")</f>
        <v/>
      </c>
      <c r="V63" s="106" t="str">
        <f>IF(Posterngate!AA63&gt;0,Data!K20,"")</f>
        <v/>
      </c>
      <c r="W63" s="106" t="str">
        <f>IF(Priory!AA63&gt;0,Data!K21,"")</f>
        <v/>
      </c>
      <c r="X63" s="106" t="str">
        <f>IF('Scott Rd'!AA63&gt;0,Data!K22,"")</f>
        <v/>
      </c>
      <c r="Y63" s="106" t="str">
        <f>IF(Sherburn!AA63&gt;0,Data!K23,"")</f>
        <v/>
      </c>
      <c r="Z63" s="106" t="str">
        <f>IF('South Milford'!AA63&gt;0,Data!K24,"")</f>
        <v/>
      </c>
      <c r="AA63" s="106" t="str">
        <f>IF(Stillington!AA63&gt;0,Data!K25,"")</f>
        <v/>
      </c>
      <c r="AB63" s="106" t="str">
        <f>IF(Tadcaster!AA63&gt;0,Data!K26,"")</f>
        <v/>
      </c>
      <c r="AC63" s="106" t="str">
        <f>IF(Terrington!AA63&gt;0,Data!K27,"")</f>
        <v/>
      </c>
      <c r="AD63" s="106" t="str">
        <f>IF(Tollerton!AA63&gt;0,Data!K28,"")</f>
        <v/>
      </c>
      <c r="AE63" s="106" t="str">
        <f>IF(Unity!AA63&gt;0,Data!K29,"")</f>
        <v/>
      </c>
      <c r="AF63" s="106" t="str">
        <f>IF(YMG!AA63&gt;0,Data!K30,"")</f>
        <v/>
      </c>
      <c r="AG63" s="150"/>
    </row>
    <row r="64" spans="1:33" ht="15.75" x14ac:dyDescent="0.25">
      <c r="A64" s="78" t="str">
        <f>'CCG Financial Totals'!A65</f>
        <v>Risperidone orodisp / Risperdal Quicklet to Plain tablets</v>
      </c>
      <c r="B64" s="106">
        <f t="shared" si="3"/>
        <v>0</v>
      </c>
      <c r="D64" s="106" t="str">
        <f>IF('Beech Grove'!AA64&gt;0,Data!K2,"")</f>
        <v/>
      </c>
      <c r="E64" s="106" t="str">
        <f>IF('Beech Tree'!AA64&gt;0,Data!K3,"")</f>
        <v/>
      </c>
      <c r="F64" s="106" t="str">
        <f>IF(CMP!AA64&gt;0,Data!K4,"")</f>
        <v/>
      </c>
      <c r="G64" s="106" t="str">
        <f>IF('Dalton T'!AA64&gt;0,Data!K5,"")</f>
        <v/>
      </c>
      <c r="H64" s="106" t="str">
        <f>IF('East Parade'!AA64&gt;0,Data!K6,"")</f>
        <v/>
      </c>
      <c r="I64" s="106" t="str">
        <f>IF(Elvington!AA64&gt;0,Data!K7,"")</f>
        <v/>
      </c>
      <c r="J64" s="106" t="str">
        <f>IF(Escrick!AA64&gt;0,Data!K8,"")</f>
        <v/>
      </c>
      <c r="K64" s="106" t="str">
        <f>IF('Front St'!AA64&gt;0,Data!K9,"")</f>
        <v/>
      </c>
      <c r="L64" s="106" t="str">
        <f>IF(Haxby!AA64&gt;0,Data!K10,"")</f>
        <v/>
      </c>
      <c r="M64" s="106" t="str">
        <f>IF(Helmsley!AA64&gt;0,Data!K11,"")</f>
        <v/>
      </c>
      <c r="N64" s="106" t="str">
        <f>IF('Jorvik G'!AA64&gt;0,Data!K12,"")</f>
        <v/>
      </c>
      <c r="O64" s="106" t="str">
        <f>IF(Kirkbymoorside!AA64&gt;0,Data!K13,"")</f>
        <v/>
      </c>
      <c r="P64" s="106" t="str">
        <f>IF(Millfield!AA64&gt;0,Data!K14,"")</f>
        <v/>
      </c>
      <c r="Q64" s="106" t="str">
        <f>IF('My Health'!AA64&gt;0,Data!K15,"")</f>
        <v/>
      </c>
      <c r="R64" s="106" t="str">
        <f>IF(OSM!AA64&gt;0,Data!K16,"")</f>
        <v/>
      </c>
      <c r="S64" s="106" t="str">
        <f>IF(Petergate!AA64&gt;0,Data!K17,"")</f>
        <v/>
      </c>
      <c r="T64" s="106" t="str">
        <f>IF(Pickering!AA64&gt;0,Data!K18,"")</f>
        <v/>
      </c>
      <c r="U64" s="106" t="str">
        <f>IF(Pocklington!AA64&gt;0,Data!K19,"")</f>
        <v/>
      </c>
      <c r="V64" s="106" t="str">
        <f>IF(Posterngate!AA64&gt;0,Data!K20,"")</f>
        <v/>
      </c>
      <c r="W64" s="106" t="str">
        <f>IF(Priory!AA64&gt;0,Data!K21,"")</f>
        <v/>
      </c>
      <c r="X64" s="106" t="str">
        <f>IF('Scott Rd'!AA64&gt;0,Data!K22,"")</f>
        <v/>
      </c>
      <c r="Y64" s="106" t="str">
        <f>IF(Sherburn!AA64&gt;0,Data!K23,"")</f>
        <v/>
      </c>
      <c r="Z64" s="106" t="str">
        <f>IF('South Milford'!AA64&gt;0,Data!K24,"")</f>
        <v/>
      </c>
      <c r="AA64" s="106" t="str">
        <f>IF(Stillington!AA64&gt;0,Data!K25,"")</f>
        <v/>
      </c>
      <c r="AB64" s="106" t="str">
        <f>IF(Tadcaster!AA64&gt;0,Data!K26,"")</f>
        <v/>
      </c>
      <c r="AC64" s="106" t="str">
        <f>IF(Terrington!AA64&gt;0,Data!K27,"")</f>
        <v/>
      </c>
      <c r="AD64" s="106" t="str">
        <f>IF(Tollerton!AA64&gt;0,Data!K28,"")</f>
        <v/>
      </c>
      <c r="AE64" s="106" t="str">
        <f>IF(Unity!AA64&gt;0,Data!K29,"")</f>
        <v/>
      </c>
      <c r="AF64" s="106" t="str">
        <f>IF(YMG!AA64&gt;0,Data!K30,"")</f>
        <v/>
      </c>
      <c r="AG64" s="150"/>
    </row>
    <row r="65" spans="1:33" ht="15.75" x14ac:dyDescent="0.25">
      <c r="A65" s="78" t="str">
        <f>'CCG Financial Totals'!A66</f>
        <v>Venlafaxine MR capsules to Venlafaxine MR tablets</v>
      </c>
      <c r="B65" s="106">
        <f t="shared" si="3"/>
        <v>0</v>
      </c>
      <c r="D65" s="106" t="str">
        <f>IF('Beech Grove'!AA65&gt;0,Data!K2,"")</f>
        <v/>
      </c>
      <c r="E65" s="106" t="str">
        <f>IF('Beech Tree'!AA65&gt;0,Data!K3,"")</f>
        <v/>
      </c>
      <c r="F65" s="106" t="str">
        <f>IF(CMP!AA65&gt;0,Data!K4,"")</f>
        <v/>
      </c>
      <c r="G65" s="106" t="str">
        <f>IF('Dalton T'!AA65&gt;0,Data!K5,"")</f>
        <v/>
      </c>
      <c r="H65" s="106" t="str">
        <f>IF('East Parade'!AA65&gt;0,Data!K6,"")</f>
        <v/>
      </c>
      <c r="I65" s="106" t="str">
        <f>IF(Elvington!AA65&gt;0,Data!K7,"")</f>
        <v/>
      </c>
      <c r="J65" s="106" t="str">
        <f>IF(Escrick!AA65&gt;0,Data!K8,"")</f>
        <v/>
      </c>
      <c r="K65" s="106" t="str">
        <f>IF('Front St'!AA65&gt;0,Data!K9,"")</f>
        <v/>
      </c>
      <c r="L65" s="106" t="str">
        <f>IF(Haxby!AA65&gt;0,Data!K10,"")</f>
        <v/>
      </c>
      <c r="M65" s="106" t="str">
        <f>IF(Helmsley!AA65&gt;0,Data!K11,"")</f>
        <v/>
      </c>
      <c r="N65" s="106" t="str">
        <f>IF('Jorvik G'!AA65&gt;0,Data!K12,"")</f>
        <v/>
      </c>
      <c r="O65" s="106" t="str">
        <f>IF(Kirkbymoorside!AA65&gt;0,Data!K13,"")</f>
        <v/>
      </c>
      <c r="P65" s="106" t="str">
        <f>IF(Millfield!AA65&gt;0,Data!K14,"")</f>
        <v/>
      </c>
      <c r="Q65" s="106" t="str">
        <f>IF('My Health'!AA65&gt;0,Data!K15,"")</f>
        <v/>
      </c>
      <c r="R65" s="106" t="str">
        <f>IF(OSM!AA65&gt;0,Data!K16,"")</f>
        <v/>
      </c>
      <c r="S65" s="106" t="str">
        <f>IF(Petergate!AA65&gt;0,Data!K17,"")</f>
        <v/>
      </c>
      <c r="T65" s="106" t="str">
        <f>IF(Pickering!AA65&gt;0,Data!K18,"")</f>
        <v/>
      </c>
      <c r="U65" s="106" t="str">
        <f>IF(Pocklington!AA65&gt;0,Data!K19,"")</f>
        <v/>
      </c>
      <c r="V65" s="106" t="str">
        <f>IF(Posterngate!AA65&gt;0,Data!K20,"")</f>
        <v/>
      </c>
      <c r="W65" s="106" t="str">
        <f>IF(Priory!AA65&gt;0,Data!K21,"")</f>
        <v/>
      </c>
      <c r="X65" s="106" t="str">
        <f>IF('Scott Rd'!AA65&gt;0,Data!K22,"")</f>
        <v/>
      </c>
      <c r="Y65" s="106" t="str">
        <f>IF(Sherburn!AA65&gt;0,Data!K23,"")</f>
        <v/>
      </c>
      <c r="Z65" s="106" t="str">
        <f>IF('South Milford'!AA65&gt;0,Data!K24,"")</f>
        <v/>
      </c>
      <c r="AA65" s="106" t="str">
        <f>IF(Stillington!AA65&gt;0,Data!K25,"")</f>
        <v/>
      </c>
      <c r="AB65" s="106" t="str">
        <f>IF(Tadcaster!AA65&gt;0,Data!K26,"")</f>
        <v/>
      </c>
      <c r="AC65" s="106" t="str">
        <f>IF(Terrington!AA65&gt;0,Data!K27,"")</f>
        <v/>
      </c>
      <c r="AD65" s="106" t="str">
        <f>IF(Tollerton!AA65&gt;0,Data!K28,"")</f>
        <v/>
      </c>
      <c r="AE65" s="106" t="str">
        <f>IF(Unity!AA65&gt;0,Data!K29,"")</f>
        <v/>
      </c>
      <c r="AF65" s="106" t="str">
        <f>IF(YMG!AA65&gt;0,Data!K30,"")</f>
        <v/>
      </c>
      <c r="AG65" s="150"/>
    </row>
    <row r="66" spans="1:33" ht="15.75" x14ac:dyDescent="0.25">
      <c r="A66" s="78" t="str">
        <f>'CCG Financial Totals'!A67</f>
        <v>Venlafaxine MR to Venlafaxine Plain (BD)</v>
      </c>
      <c r="B66" s="106">
        <f t="shared" si="3"/>
        <v>0</v>
      </c>
      <c r="C66" s="8"/>
      <c r="D66" s="106" t="str">
        <f>IF('Beech Grove'!AA66&gt;0,Data!K2,"")</f>
        <v/>
      </c>
      <c r="E66" s="106" t="str">
        <f>IF('Beech Tree'!AA66&gt;0,Data!K3,"")</f>
        <v/>
      </c>
      <c r="F66" s="106" t="str">
        <f>IF(CMP!AA66&gt;0,Data!K4,"")</f>
        <v/>
      </c>
      <c r="G66" s="106" t="str">
        <f>IF('Dalton T'!AA66&gt;0,Data!K5,"")</f>
        <v/>
      </c>
      <c r="H66" s="106" t="str">
        <f>IF('East Parade'!AA66&gt;0,Data!K6,"")</f>
        <v/>
      </c>
      <c r="I66" s="106" t="str">
        <f>IF(Elvington!AA66&gt;0,Data!K7,"")</f>
        <v/>
      </c>
      <c r="J66" s="106" t="str">
        <f>IF(Escrick!AA66&gt;0,Data!K8,"")</f>
        <v/>
      </c>
      <c r="K66" s="106" t="str">
        <f>IF('Front St'!AA66&gt;0,Data!K9,"")</f>
        <v/>
      </c>
      <c r="L66" s="106" t="str">
        <f>IF(Haxby!AA66&gt;0,Data!K10,"")</f>
        <v/>
      </c>
      <c r="M66" s="106" t="str">
        <f>IF(Helmsley!AA66&gt;0,Data!K11,"")</f>
        <v/>
      </c>
      <c r="N66" s="106" t="str">
        <f>IF('Jorvik G'!AA66&gt;0,Data!K12,"")</f>
        <v/>
      </c>
      <c r="O66" s="106" t="str">
        <f>IF(Kirkbymoorside!AA66&gt;0,Data!K13,"")</f>
        <v/>
      </c>
      <c r="P66" s="106" t="str">
        <f>IF(Millfield!AA66&gt;0,Data!K14,"")</f>
        <v/>
      </c>
      <c r="Q66" s="106" t="str">
        <f>IF('My Health'!AA66&gt;0,Data!K15,"")</f>
        <v/>
      </c>
      <c r="R66" s="106" t="str">
        <f>IF(OSM!AA66&gt;0,Data!K16,"")</f>
        <v/>
      </c>
      <c r="S66" s="106" t="str">
        <f>IF(Petergate!AA66&gt;0,Data!K17,"")</f>
        <v/>
      </c>
      <c r="T66" s="106" t="str">
        <f>IF(Pickering!AA66&gt;0,Data!K18,"")</f>
        <v/>
      </c>
      <c r="U66" s="106" t="str">
        <f>IF(Pocklington!AA66&gt;0,Data!K19,"")</f>
        <v/>
      </c>
      <c r="V66" s="106" t="str">
        <f>IF(Posterngate!AA66&gt;0,Data!K20,"")</f>
        <v/>
      </c>
      <c r="W66" s="106" t="str">
        <f>IF(Priory!AA66&gt;0,Data!K21,"")</f>
        <v/>
      </c>
      <c r="X66" s="106" t="str">
        <f>IF('Scott Rd'!AA66&gt;0,Data!K22,"")</f>
        <v/>
      </c>
      <c r="Y66" s="106" t="str">
        <f>IF(Sherburn!AA66&gt;0,Data!K23,"")</f>
        <v/>
      </c>
      <c r="Z66" s="106" t="str">
        <f>IF('South Milford'!AA66&gt;0,Data!K24,"")</f>
        <v/>
      </c>
      <c r="AA66" s="106" t="str">
        <f>IF(Stillington!AA66&gt;0,Data!K25,"")</f>
        <v/>
      </c>
      <c r="AB66" s="106" t="str">
        <f>IF(Tadcaster!AA66&gt;0,Data!K26,"")</f>
        <v/>
      </c>
      <c r="AC66" s="106" t="str">
        <f>IF(Terrington!AA66&gt;0,Data!K27,"")</f>
        <v/>
      </c>
      <c r="AD66" s="106" t="str">
        <f>IF(Tollerton!AA66&gt;0,Data!K28,"")</f>
        <v/>
      </c>
      <c r="AE66" s="106" t="str">
        <f>IF(Unity!AA66&gt;0,Data!K29,"")</f>
        <v/>
      </c>
      <c r="AF66" s="106" t="str">
        <f>IF(YMG!AA66&gt;0,Data!K30,"")</f>
        <v/>
      </c>
      <c r="AG66" s="150"/>
    </row>
    <row r="67" spans="1:33" ht="15.75" x14ac:dyDescent="0.25">
      <c r="A67" s="78" t="str">
        <f>'CCG Financial Totals'!A68</f>
        <v>Galantamine MR to Low Cost Brand (Gatalin XL)</v>
      </c>
      <c r="B67" s="106">
        <f t="shared" si="3"/>
        <v>11044</v>
      </c>
      <c r="D67" s="106" t="str">
        <f>IF('Beech Grove'!AA67&gt;0,Data!K2,"")</f>
        <v/>
      </c>
      <c r="E67" s="106" t="str">
        <f>IF('Beech Tree'!AA67&gt;0,Data!K3,"")</f>
        <v/>
      </c>
      <c r="F67" s="106" t="str">
        <f>IF(CMP!AA67&gt;0,Data!K4,"")</f>
        <v/>
      </c>
      <c r="G67" s="106" t="str">
        <f>IF('Dalton T'!AA67&gt;0,Data!K5,"")</f>
        <v/>
      </c>
      <c r="H67" s="106">
        <f>IF('East Parade'!AA67&gt;0,Data!K6,"")</f>
        <v>2091</v>
      </c>
      <c r="I67" s="106" t="str">
        <f>IF(Elvington!AA67&gt;0,Data!K7,"")</f>
        <v/>
      </c>
      <c r="J67" s="106" t="str">
        <f>IF(Escrick!AA67&gt;0,Data!K8,"")</f>
        <v/>
      </c>
      <c r="K67" s="106" t="str">
        <f>IF('Front St'!AA67&gt;0,Data!K9,"")</f>
        <v/>
      </c>
      <c r="L67" s="106" t="str">
        <f>IF(Haxby!AA67&gt;0,Data!K10,"")</f>
        <v/>
      </c>
      <c r="M67" s="106" t="str">
        <f>IF(Helmsley!AA67&gt;0,Data!K11,"")</f>
        <v/>
      </c>
      <c r="N67" s="106" t="str">
        <f>IF('Jorvik G'!AA67&gt;0,Data!K12,"")</f>
        <v/>
      </c>
      <c r="O67" s="106" t="str">
        <f>IF(Kirkbymoorside!AA67&gt;0,Data!K13,"")</f>
        <v/>
      </c>
      <c r="P67" s="106" t="str">
        <f>IF(Millfield!AA67&gt;0,Data!K14,"")</f>
        <v/>
      </c>
      <c r="Q67" s="106" t="str">
        <f>IF('My Health'!AA67&gt;0,Data!K15,"")</f>
        <v/>
      </c>
      <c r="R67" s="106" t="str">
        <f>IF(OSM!AA67&gt;0,Data!K16,"")</f>
        <v/>
      </c>
      <c r="S67" s="106" t="str">
        <f>IF(Petergate!AA67&gt;0,Data!K17,"")</f>
        <v/>
      </c>
      <c r="T67" s="106" t="str">
        <f>IF(Pickering!AA67&gt;0,Data!K18,"")</f>
        <v/>
      </c>
      <c r="U67" s="106" t="str">
        <f>IF(Pocklington!AA67&gt;0,Data!K19,"")</f>
        <v/>
      </c>
      <c r="V67" s="106" t="str">
        <f>IF(Posterngate!AA67&gt;0,Data!K20,"")</f>
        <v/>
      </c>
      <c r="W67" s="106" t="str">
        <f>IF(Priory!AA67&gt;0,Data!K21,"")</f>
        <v/>
      </c>
      <c r="X67" s="106" t="str">
        <f>IF('Scott Rd'!AA67&gt;0,Data!K22,"")</f>
        <v/>
      </c>
      <c r="Y67" s="106">
        <f>IF(Sherburn!AA67&gt;0,Data!K23,"")</f>
        <v>8953</v>
      </c>
      <c r="Z67" s="106" t="str">
        <f>IF('South Milford'!AA67&gt;0,Data!K24,"")</f>
        <v/>
      </c>
      <c r="AA67" s="106" t="str">
        <f>IF(Stillington!AA67&gt;0,Data!K25,"")</f>
        <v/>
      </c>
      <c r="AB67" s="106" t="str">
        <f>IF(Tadcaster!AA67&gt;0,Data!K26,"")</f>
        <v/>
      </c>
      <c r="AC67" s="106" t="str">
        <f>IF(Terrington!AA67&gt;0,Data!K27,"")</f>
        <v/>
      </c>
      <c r="AD67" s="106" t="str">
        <f>IF(Tollerton!AA67&gt;0,Data!K28,"")</f>
        <v/>
      </c>
      <c r="AE67" s="106" t="str">
        <f>IF(Unity!AA67&gt;0,Data!K29,"")</f>
        <v/>
      </c>
      <c r="AF67" s="106" t="str">
        <f>IF(YMG!AA67&gt;0,Data!K30,"")</f>
        <v/>
      </c>
      <c r="AG67" s="150"/>
    </row>
    <row r="68" spans="1:33" ht="15.75" x14ac:dyDescent="0.25">
      <c r="A68" s="78" t="str">
        <f>'CCG Financial Totals'!A69</f>
        <v>Fentanyl immediate release to Morphine oral solution</v>
      </c>
      <c r="B68" s="106">
        <f t="shared" si="3"/>
        <v>0</v>
      </c>
      <c r="D68" s="106" t="str">
        <f>IF('Beech Grove'!AA68&gt;0,Data!K2,"")</f>
        <v/>
      </c>
      <c r="E68" s="106" t="str">
        <f>IF('Beech Tree'!AA68&gt;0,Data!K3,"")</f>
        <v/>
      </c>
      <c r="F68" s="106" t="str">
        <f>IF(CMP!AA68&gt;0,Data!K4,"")</f>
        <v/>
      </c>
      <c r="G68" s="106" t="str">
        <f>IF('Dalton T'!AA68&gt;0,Data!K5,"")</f>
        <v/>
      </c>
      <c r="H68" s="106" t="str">
        <f>IF('East Parade'!AA68&gt;0,Data!K6,"")</f>
        <v/>
      </c>
      <c r="I68" s="106" t="str">
        <f>IF(Elvington!AA68&gt;0,Data!K7,"")</f>
        <v/>
      </c>
      <c r="J68" s="106" t="str">
        <f>IF(Escrick!AA68&gt;0,Data!K8,"")</f>
        <v/>
      </c>
      <c r="K68" s="106" t="str">
        <f>IF('Front St'!AA68&gt;0,Data!K9,"")</f>
        <v/>
      </c>
      <c r="L68" s="106" t="str">
        <f>IF(Haxby!AA68&gt;0,Data!K10,"")</f>
        <v/>
      </c>
      <c r="M68" s="106" t="str">
        <f>IF(Helmsley!AA68&gt;0,Data!K11,"")</f>
        <v/>
      </c>
      <c r="N68" s="106" t="str">
        <f>IF('Jorvik G'!AA68&gt;0,Data!K12,"")</f>
        <v/>
      </c>
      <c r="O68" s="106" t="str">
        <f>IF(Kirkbymoorside!AA68&gt;0,Data!K13,"")</f>
        <v/>
      </c>
      <c r="P68" s="106" t="str">
        <f>IF(Millfield!AA68&gt;0,Data!K14,"")</f>
        <v/>
      </c>
      <c r="Q68" s="106" t="str">
        <f>IF('My Health'!AA68&gt;0,Data!K15,"")</f>
        <v/>
      </c>
      <c r="R68" s="106" t="str">
        <f>IF(OSM!AA68&gt;0,Data!K16,"")</f>
        <v/>
      </c>
      <c r="S68" s="106" t="str">
        <f>IF(Petergate!AA68&gt;0,Data!K17,"")</f>
        <v/>
      </c>
      <c r="T68" s="106" t="str">
        <f>IF(Pickering!AA68&gt;0,Data!K18,"")</f>
        <v/>
      </c>
      <c r="U68" s="106" t="str">
        <f>IF(Pocklington!AA68&gt;0,Data!K19,"")</f>
        <v/>
      </c>
      <c r="V68" s="106" t="str">
        <f>IF(Posterngate!AA68&gt;0,Data!K20,"")</f>
        <v/>
      </c>
      <c r="W68" s="106" t="str">
        <f>IF(Priory!AA68&gt;0,Data!K21,"")</f>
        <v/>
      </c>
      <c r="X68" s="106" t="str">
        <f>IF('Scott Rd'!AA68&gt;0,Data!K22,"")</f>
        <v/>
      </c>
      <c r="Y68" s="106" t="str">
        <f>IF(Sherburn!AA68&gt;0,Data!K23,"")</f>
        <v/>
      </c>
      <c r="Z68" s="106" t="str">
        <f>IF('South Milford'!AA68&gt;0,Data!K24,"")</f>
        <v/>
      </c>
      <c r="AA68" s="106" t="str">
        <f>IF(Stillington!AA68&gt;0,Data!K25,"")</f>
        <v/>
      </c>
      <c r="AB68" s="106" t="str">
        <f>IF(Tadcaster!AA68&gt;0,Data!K26,"")</f>
        <v/>
      </c>
      <c r="AC68" s="106" t="str">
        <f>IF(Terrington!AA68&gt;0,Data!K27,"")</f>
        <v/>
      </c>
      <c r="AD68" s="106" t="str">
        <f>IF(Tollerton!AA68&gt;0,Data!K28,"")</f>
        <v/>
      </c>
      <c r="AE68" s="106" t="str">
        <f>IF(Unity!AA68&gt;0,Data!K29,"")</f>
        <v/>
      </c>
      <c r="AF68" s="106" t="str">
        <f>IF(YMG!AA68&gt;0,Data!K30,"")</f>
        <v/>
      </c>
      <c r="AG68" s="150"/>
    </row>
    <row r="69" spans="1:33" ht="15.75" x14ac:dyDescent="0.25">
      <c r="A69" s="78" t="str">
        <f>'CCG Financial Totals'!A70</f>
        <v>Morphine MR tablets to Low Cost Brand (Zomorph)</v>
      </c>
      <c r="B69" s="106">
        <f t="shared" si="3"/>
        <v>0</v>
      </c>
      <c r="D69" s="106" t="str">
        <f>IF('Beech Grove'!AA69&gt;0,Data!K2,"")</f>
        <v/>
      </c>
      <c r="E69" s="106" t="str">
        <f>IF('Beech Tree'!AA69&gt;0,Data!K3,"")</f>
        <v/>
      </c>
      <c r="F69" s="106" t="str">
        <f>IF(CMP!AA69&gt;0,Data!K4,"")</f>
        <v/>
      </c>
      <c r="G69" s="106" t="str">
        <f>IF('Dalton T'!AA69&gt;0,Data!K5,"")</f>
        <v/>
      </c>
      <c r="H69" s="106" t="str">
        <f>IF('East Parade'!AA69&gt;0,Data!K6,"")</f>
        <v/>
      </c>
      <c r="I69" s="106" t="str">
        <f>IF(Elvington!AA69&gt;0,Data!K7,"")</f>
        <v/>
      </c>
      <c r="J69" s="106" t="str">
        <f>IF(Escrick!AA69&gt;0,Data!K8,"")</f>
        <v/>
      </c>
      <c r="K69" s="106" t="str">
        <f>IF('Front St'!AA69&gt;0,Data!K9,"")</f>
        <v/>
      </c>
      <c r="L69" s="106" t="str">
        <f>IF(Haxby!AA69&gt;0,Data!K10,"")</f>
        <v/>
      </c>
      <c r="M69" s="106" t="str">
        <f>IF(Helmsley!AA69&gt;0,Data!K11,"")</f>
        <v/>
      </c>
      <c r="N69" s="106" t="str">
        <f>IF('Jorvik G'!AA69&gt;0,Data!K12,"")</f>
        <v/>
      </c>
      <c r="O69" s="106" t="str">
        <f>IF(Kirkbymoorside!AA69&gt;0,Data!K13,"")</f>
        <v/>
      </c>
      <c r="P69" s="106" t="str">
        <f>IF(Millfield!AA69&gt;0,Data!K14,"")</f>
        <v/>
      </c>
      <c r="Q69" s="106" t="str">
        <f>IF('My Health'!AA69&gt;0,Data!K15,"")</f>
        <v/>
      </c>
      <c r="R69" s="106" t="str">
        <f>IF(OSM!AA69&gt;0,Data!K16,"")</f>
        <v/>
      </c>
      <c r="S69" s="106" t="str">
        <f>IF(Petergate!AA69&gt;0,Data!K17,"")</f>
        <v/>
      </c>
      <c r="T69" s="106" t="str">
        <f>IF(Pickering!AA69&gt;0,Data!K18,"")</f>
        <v/>
      </c>
      <c r="U69" s="106" t="str">
        <f>IF(Pocklington!AA69&gt;0,Data!K19,"")</f>
        <v/>
      </c>
      <c r="V69" s="106" t="str">
        <f>IF(Posterngate!AA69&gt;0,Data!K20,"")</f>
        <v/>
      </c>
      <c r="W69" s="106" t="str">
        <f>IF(Priory!AA69&gt;0,Data!K21,"")</f>
        <v/>
      </c>
      <c r="X69" s="106" t="str">
        <f>IF('Scott Rd'!AA69&gt;0,Data!K22,"")</f>
        <v/>
      </c>
      <c r="Y69" s="106" t="str">
        <f>IF(Sherburn!AA69&gt;0,Data!K23,"")</f>
        <v/>
      </c>
      <c r="Z69" s="106" t="str">
        <f>IF('South Milford'!AA69&gt;0,Data!K24,"")</f>
        <v/>
      </c>
      <c r="AA69" s="106" t="str">
        <f>IF(Stillington!AA69&gt;0,Data!K25,"")</f>
        <v/>
      </c>
      <c r="AB69" s="106" t="str">
        <f>IF(Tadcaster!AA69&gt;0,Data!K26,"")</f>
        <v/>
      </c>
      <c r="AC69" s="106" t="str">
        <f>IF(Terrington!AA69&gt;0,Data!K27,"")</f>
        <v/>
      </c>
      <c r="AD69" s="106" t="str">
        <f>IF(Tollerton!AA69&gt;0,Data!K28,"")</f>
        <v/>
      </c>
      <c r="AE69" s="106" t="str">
        <f>IF(Unity!AA69&gt;0,Data!K29,"")</f>
        <v/>
      </c>
      <c r="AF69" s="106" t="str">
        <f>IF(YMG!AA69&gt;0,Data!K30,"")</f>
        <v/>
      </c>
      <c r="AG69" s="150"/>
    </row>
    <row r="70" spans="1:33" ht="15.75" x14ac:dyDescent="0.25">
      <c r="A70" s="78" t="str">
        <f>'CCG Financial Totals'!A71</f>
        <v>Oxycodone/Naloxone (Targinact) to Morphine MR + Senna</v>
      </c>
      <c r="B70" s="106">
        <f t="shared" si="3"/>
        <v>0</v>
      </c>
      <c r="D70" s="106" t="str">
        <f>IF('Beech Grove'!AA70&gt;0,Data!K2,"")</f>
        <v/>
      </c>
      <c r="E70" s="106" t="str">
        <f>IF('Beech Tree'!AA70&gt;0,Data!K3,"")</f>
        <v/>
      </c>
      <c r="F70" s="106" t="str">
        <f>IF(CMP!AA70&gt;0,Data!K4,"")</f>
        <v/>
      </c>
      <c r="G70" s="106" t="str">
        <f>IF('Dalton T'!AA70&gt;0,Data!K5,"")</f>
        <v/>
      </c>
      <c r="H70" s="106" t="str">
        <f>IF('East Parade'!AA70&gt;0,Data!K6,"")</f>
        <v/>
      </c>
      <c r="I70" s="106" t="str">
        <f>IF(Elvington!AA70&gt;0,Data!K7,"")</f>
        <v/>
      </c>
      <c r="J70" s="106" t="str">
        <f>IF(Escrick!AA70&gt;0,Data!K8,"")</f>
        <v/>
      </c>
      <c r="K70" s="106" t="str">
        <f>IF('Front St'!AA70&gt;0,Data!K9,"")</f>
        <v/>
      </c>
      <c r="L70" s="106" t="str">
        <f>IF(Haxby!AA70&gt;0,Data!K10,"")</f>
        <v/>
      </c>
      <c r="M70" s="106" t="str">
        <f>IF(Helmsley!AA70&gt;0,Data!K11,"")</f>
        <v/>
      </c>
      <c r="N70" s="106" t="str">
        <f>IF('Jorvik G'!AA70&gt;0,Data!K12,"")</f>
        <v/>
      </c>
      <c r="O70" s="106" t="str">
        <f>IF(Kirkbymoorside!AA70&gt;0,Data!K13,"")</f>
        <v/>
      </c>
      <c r="P70" s="106" t="str">
        <f>IF(Millfield!AA70&gt;0,Data!K14,"")</f>
        <v/>
      </c>
      <c r="Q70" s="106" t="str">
        <f>IF('My Health'!AA70&gt;0,Data!K15,"")</f>
        <v/>
      </c>
      <c r="R70" s="106" t="str">
        <f>IF(OSM!AA70&gt;0,Data!K16,"")</f>
        <v/>
      </c>
      <c r="S70" s="106" t="str">
        <f>IF(Petergate!AA70&gt;0,Data!K17,"")</f>
        <v/>
      </c>
      <c r="T70" s="106" t="str">
        <f>IF(Pickering!AA70&gt;0,Data!K18,"")</f>
        <v/>
      </c>
      <c r="U70" s="106" t="str">
        <f>IF(Pocklington!AA70&gt;0,Data!K19,"")</f>
        <v/>
      </c>
      <c r="V70" s="106" t="str">
        <f>IF(Posterngate!AA70&gt;0,Data!K20,"")</f>
        <v/>
      </c>
      <c r="W70" s="106" t="str">
        <f>IF(Priory!AA70&gt;0,Data!K21,"")</f>
        <v/>
      </c>
      <c r="X70" s="106" t="str">
        <f>IF('Scott Rd'!AA70&gt;0,Data!K22,"")</f>
        <v/>
      </c>
      <c r="Y70" s="106" t="str">
        <f>IF(Sherburn!AA70&gt;0,Data!K23,"")</f>
        <v/>
      </c>
      <c r="Z70" s="106" t="str">
        <f>IF('South Milford'!AA70&gt;0,Data!K24,"")</f>
        <v/>
      </c>
      <c r="AA70" s="106" t="str">
        <f>IF(Stillington!AA70&gt;0,Data!K25,"")</f>
        <v/>
      </c>
      <c r="AB70" s="106" t="str">
        <f>IF(Tadcaster!AA70&gt;0,Data!K26,"")</f>
        <v/>
      </c>
      <c r="AC70" s="106" t="str">
        <f>IF(Terrington!AA70&gt;0,Data!K27,"")</f>
        <v/>
      </c>
      <c r="AD70" s="106" t="str">
        <f>IF(Tollerton!AA70&gt;0,Data!K28,"")</f>
        <v/>
      </c>
      <c r="AE70" s="106" t="str">
        <f>IF(Unity!AA70&gt;0,Data!K29,"")</f>
        <v/>
      </c>
      <c r="AF70" s="106" t="str">
        <f>IF(YMG!AA70&gt;0,Data!K30,"")</f>
        <v/>
      </c>
      <c r="AG70" s="150"/>
    </row>
    <row r="71" spans="1:33" ht="15.75" x14ac:dyDescent="0.25">
      <c r="A71" s="78" t="str">
        <f>'CCG Financial Totals'!A72</f>
        <v>Tramadol MR to Low Cost Brand (Marol)</v>
      </c>
      <c r="B71" s="106">
        <f t="shared" si="3"/>
        <v>0</v>
      </c>
      <c r="D71" s="106" t="str">
        <f>IF('Beech Grove'!AA71&gt;0,Data!K2,"")</f>
        <v/>
      </c>
      <c r="E71" s="106" t="str">
        <f>IF('Beech Tree'!AA71&gt;0,Data!K3,"")</f>
        <v/>
      </c>
      <c r="F71" s="106" t="str">
        <f>IF(CMP!AA71&gt;0,Data!K4,"")</f>
        <v/>
      </c>
      <c r="G71" s="106" t="str">
        <f>IF('Dalton T'!AA71&gt;0,Data!K5,"")</f>
        <v/>
      </c>
      <c r="H71" s="106" t="str">
        <f>IF('East Parade'!AA71&gt;0,Data!K6,"")</f>
        <v/>
      </c>
      <c r="I71" s="106" t="str">
        <f>IF(Elvington!AA71&gt;0,Data!K7,"")</f>
        <v/>
      </c>
      <c r="J71" s="106" t="str">
        <f>IF(Escrick!AA71&gt;0,Data!K8,"")</f>
        <v/>
      </c>
      <c r="K71" s="106" t="str">
        <f>IF('Front St'!AA71&gt;0,Data!K9,"")</f>
        <v/>
      </c>
      <c r="L71" s="106" t="str">
        <f>IF(Haxby!AA71&gt;0,Data!K10,"")</f>
        <v/>
      </c>
      <c r="M71" s="106" t="str">
        <f>IF(Helmsley!AA71&gt;0,Data!K11,"")</f>
        <v/>
      </c>
      <c r="N71" s="106" t="str">
        <f>IF('Jorvik G'!AA71&gt;0,Data!K12,"")</f>
        <v/>
      </c>
      <c r="O71" s="106" t="str">
        <f>IF(Kirkbymoorside!AA71&gt;0,Data!K13,"")</f>
        <v/>
      </c>
      <c r="P71" s="106" t="str">
        <f>IF(Millfield!AA71&gt;0,Data!K14,"")</f>
        <v/>
      </c>
      <c r="Q71" s="106" t="str">
        <f>IF('My Health'!AA71&gt;0,Data!K15,"")</f>
        <v/>
      </c>
      <c r="R71" s="106" t="str">
        <f>IF(OSM!AA71&gt;0,Data!K16,"")</f>
        <v/>
      </c>
      <c r="S71" s="106" t="str">
        <f>IF(Petergate!AA71&gt;0,Data!K17,"")</f>
        <v/>
      </c>
      <c r="T71" s="106" t="str">
        <f>IF(Pickering!AA71&gt;0,Data!K18,"")</f>
        <v/>
      </c>
      <c r="U71" s="106" t="str">
        <f>IF(Pocklington!AA71&gt;0,Data!K19,"")</f>
        <v/>
      </c>
      <c r="V71" s="106" t="str">
        <f>IF(Posterngate!AA71&gt;0,Data!K20,"")</f>
        <v/>
      </c>
      <c r="W71" s="106" t="str">
        <f>IF(Priory!AA71&gt;0,Data!K21,"")</f>
        <v/>
      </c>
      <c r="X71" s="106" t="str">
        <f>IF('Scott Rd'!AA71&gt;0,Data!K22,"")</f>
        <v/>
      </c>
      <c r="Y71" s="106" t="str">
        <f>IF(Sherburn!AA71&gt;0,Data!K23,"")</f>
        <v/>
      </c>
      <c r="Z71" s="106" t="str">
        <f>IF('South Milford'!AA71&gt;0,Data!K24,"")</f>
        <v/>
      </c>
      <c r="AA71" s="106" t="str">
        <f>IF(Stillington!AA71&gt;0,Data!K25,"")</f>
        <v/>
      </c>
      <c r="AB71" s="106" t="str">
        <f>IF(Tadcaster!AA71&gt;0,Data!K26,"")</f>
        <v/>
      </c>
      <c r="AC71" s="106" t="str">
        <f>IF(Terrington!AA71&gt;0,Data!K27,"")</f>
        <v/>
      </c>
      <c r="AD71" s="106" t="str">
        <f>IF(Tollerton!AA71&gt;0,Data!K28,"")</f>
        <v/>
      </c>
      <c r="AE71" s="106" t="str">
        <f>IF(Unity!AA71&gt;0,Data!K29,"")</f>
        <v/>
      </c>
      <c r="AF71" s="106" t="str">
        <f>IF(YMG!AA71&gt;0,Data!K30,"")</f>
        <v/>
      </c>
      <c r="AG71" s="150"/>
    </row>
    <row r="72" spans="1:33" ht="15.75" x14ac:dyDescent="0.25">
      <c r="A72" s="78" t="str">
        <f>'CCG Financial Totals'!A73</f>
        <v>Tramadol MR to Tramadol plain</v>
      </c>
      <c r="B72" s="106">
        <f t="shared" si="3"/>
        <v>0</v>
      </c>
      <c r="D72" s="106" t="str">
        <f>IF('Beech Grove'!AA72&gt;0,Data!K2,"")</f>
        <v/>
      </c>
      <c r="E72" s="106" t="str">
        <f>IF('Beech Tree'!AA72&gt;0,Data!K3,"")</f>
        <v/>
      </c>
      <c r="F72" s="106" t="str">
        <f>IF(CMP!AA72&gt;0,Data!K4,"")</f>
        <v/>
      </c>
      <c r="G72" s="106" t="str">
        <f>IF('Dalton T'!AA72&gt;0,Data!K5,"")</f>
        <v/>
      </c>
      <c r="H72" s="106" t="str">
        <f>IF('East Parade'!AA72&gt;0,Data!K6,"")</f>
        <v/>
      </c>
      <c r="I72" s="106" t="str">
        <f>IF(Elvington!AA72&gt;0,Data!K7,"")</f>
        <v/>
      </c>
      <c r="J72" s="106" t="str">
        <f>IF(Escrick!AA72&gt;0,Data!K8,"")</f>
        <v/>
      </c>
      <c r="K72" s="106" t="str">
        <f>IF('Front St'!AA72&gt;0,Data!K9,"")</f>
        <v/>
      </c>
      <c r="L72" s="106" t="str">
        <f>IF(Haxby!AA72&gt;0,Data!K10,"")</f>
        <v/>
      </c>
      <c r="M72" s="106" t="str">
        <f>IF(Helmsley!AA72&gt;0,Data!K11,"")</f>
        <v/>
      </c>
      <c r="N72" s="106" t="str">
        <f>IF('Jorvik G'!AA72&gt;0,Data!K12,"")</f>
        <v/>
      </c>
      <c r="O72" s="106" t="str">
        <f>IF(Kirkbymoorside!AA72&gt;0,Data!K13,"")</f>
        <v/>
      </c>
      <c r="P72" s="106" t="str">
        <f>IF(Millfield!AA72&gt;0,Data!K14,"")</f>
        <v/>
      </c>
      <c r="Q72" s="106" t="str">
        <f>IF('My Health'!AA72&gt;0,Data!K15,"")</f>
        <v/>
      </c>
      <c r="R72" s="106" t="str">
        <f>IF(OSM!AA72&gt;0,Data!K16,"")</f>
        <v/>
      </c>
      <c r="S72" s="106" t="str">
        <f>IF(Petergate!AA72&gt;0,Data!K17,"")</f>
        <v/>
      </c>
      <c r="T72" s="106" t="str">
        <f>IF(Pickering!AA72&gt;0,Data!K18,"")</f>
        <v/>
      </c>
      <c r="U72" s="106" t="str">
        <f>IF(Pocklington!AA72&gt;0,Data!K19,"")</f>
        <v/>
      </c>
      <c r="V72" s="106" t="str">
        <f>IF(Posterngate!AA72&gt;0,Data!K20,"")</f>
        <v/>
      </c>
      <c r="W72" s="106" t="str">
        <f>IF(Priory!AA72&gt;0,Data!K21,"")</f>
        <v/>
      </c>
      <c r="X72" s="106" t="str">
        <f>IF('Scott Rd'!AA72&gt;0,Data!K22,"")</f>
        <v/>
      </c>
      <c r="Y72" s="106" t="str">
        <f>IF(Sherburn!AA72&gt;0,Data!K23,"")</f>
        <v/>
      </c>
      <c r="Z72" s="106" t="str">
        <f>IF('South Milford'!AA72&gt;0,Data!K24,"")</f>
        <v/>
      </c>
      <c r="AA72" s="106" t="str">
        <f>IF(Stillington!AA72&gt;0,Data!K25,"")</f>
        <v/>
      </c>
      <c r="AB72" s="106" t="str">
        <f>IF(Tadcaster!AA72&gt;0,Data!K26,"")</f>
        <v/>
      </c>
      <c r="AC72" s="106" t="str">
        <f>IF(Terrington!AA72&gt;0,Data!K27,"")</f>
        <v/>
      </c>
      <c r="AD72" s="106" t="str">
        <f>IF(Tollerton!AA72&gt;0,Data!K28,"")</f>
        <v/>
      </c>
      <c r="AE72" s="106" t="str">
        <f>IF(Unity!AA72&gt;0,Data!K29,"")</f>
        <v/>
      </c>
      <c r="AF72" s="106" t="str">
        <f>IF(YMG!AA72&gt;0,Data!K30,"")</f>
        <v/>
      </c>
      <c r="AG72" s="150"/>
    </row>
    <row r="73" spans="1:33" ht="15.75" x14ac:dyDescent="0.25">
      <c r="A73" s="78" t="str">
        <f>'CCG Financial Totals'!A74</f>
        <v>Tramadol/Paracetamol (Tramacet) to Co-Codamol</v>
      </c>
      <c r="B73" s="106">
        <f t="shared" si="3"/>
        <v>0</v>
      </c>
      <c r="D73" s="106" t="str">
        <f>IF('Beech Grove'!AA73&gt;0,Data!K2,"")</f>
        <v/>
      </c>
      <c r="E73" s="106" t="str">
        <f>IF('Beech Tree'!AA73&gt;0,Data!K3,"")</f>
        <v/>
      </c>
      <c r="F73" s="106" t="str">
        <f>IF(CMP!AA73&gt;0,Data!K4,"")</f>
        <v/>
      </c>
      <c r="G73" s="106" t="str">
        <f>IF('Dalton T'!AA73&gt;0,Data!K5,"")</f>
        <v/>
      </c>
      <c r="H73" s="106" t="str">
        <f>IF('East Parade'!AA73&gt;0,Data!K6,"")</f>
        <v/>
      </c>
      <c r="I73" s="106" t="str">
        <f>IF(Elvington!AA73&gt;0,Data!K7,"")</f>
        <v/>
      </c>
      <c r="J73" s="106" t="str">
        <f>IF(Escrick!AA73&gt;0,Data!K8,"")</f>
        <v/>
      </c>
      <c r="K73" s="106" t="str">
        <f>IF('Front St'!AA73&gt;0,Data!K9,"")</f>
        <v/>
      </c>
      <c r="L73" s="106" t="str">
        <f>IF(Haxby!AA73&gt;0,Data!K10,"")</f>
        <v/>
      </c>
      <c r="M73" s="106" t="str">
        <f>IF(Helmsley!AA73&gt;0,Data!K11,"")</f>
        <v/>
      </c>
      <c r="N73" s="106" t="str">
        <f>IF('Jorvik G'!AA73&gt;0,Data!K12,"")</f>
        <v/>
      </c>
      <c r="O73" s="106" t="str">
        <f>IF(Kirkbymoorside!AA73&gt;0,Data!K13,"")</f>
        <v/>
      </c>
      <c r="P73" s="106" t="str">
        <f>IF(Millfield!AA73&gt;0,Data!K14,"")</f>
        <v/>
      </c>
      <c r="Q73" s="106" t="str">
        <f>IF('My Health'!AA73&gt;0,Data!K15,"")</f>
        <v/>
      </c>
      <c r="R73" s="106" t="str">
        <f>IF(OSM!AA73&gt;0,Data!K16,"")</f>
        <v/>
      </c>
      <c r="S73" s="106" t="str">
        <f>IF(Petergate!AA73&gt;0,Data!K17,"")</f>
        <v/>
      </c>
      <c r="T73" s="106" t="str">
        <f>IF(Pickering!AA73&gt;0,Data!K18,"")</f>
        <v/>
      </c>
      <c r="U73" s="106" t="str">
        <f>IF(Pocklington!AA73&gt;0,Data!K19,"")</f>
        <v/>
      </c>
      <c r="V73" s="106" t="str">
        <f>IF(Posterngate!AA73&gt;0,Data!K20,"")</f>
        <v/>
      </c>
      <c r="W73" s="106" t="str">
        <f>IF(Priory!AA73&gt;0,Data!K21,"")</f>
        <v/>
      </c>
      <c r="X73" s="106" t="str">
        <f>IF('Scott Rd'!AA73&gt;0,Data!K22,"")</f>
        <v/>
      </c>
      <c r="Y73" s="106" t="str">
        <f>IF(Sherburn!AA73&gt;0,Data!K23,"")</f>
        <v/>
      </c>
      <c r="Z73" s="106" t="str">
        <f>IF('South Milford'!AA73&gt;0,Data!K24,"")</f>
        <v/>
      </c>
      <c r="AA73" s="106" t="str">
        <f>IF(Stillington!AA73&gt;0,Data!K25,"")</f>
        <v/>
      </c>
      <c r="AB73" s="106" t="str">
        <f>IF(Tadcaster!AA73&gt;0,Data!K26,"")</f>
        <v/>
      </c>
      <c r="AC73" s="106" t="str">
        <f>IF(Terrington!AA73&gt;0,Data!K27,"")</f>
        <v/>
      </c>
      <c r="AD73" s="106" t="str">
        <f>IF(Tollerton!AA73&gt;0,Data!K28,"")</f>
        <v/>
      </c>
      <c r="AE73" s="106" t="str">
        <f>IF(Unity!AA73&gt;0,Data!K29,"")</f>
        <v/>
      </c>
      <c r="AF73" s="106" t="str">
        <f>IF(YMG!AA73&gt;0,Data!K30,"")</f>
        <v/>
      </c>
      <c r="AG73" s="150"/>
    </row>
    <row r="74" spans="1:33" ht="15.75" x14ac:dyDescent="0.25">
      <c r="A74" s="78" t="str">
        <f>'CCG Financial Totals'!A75</f>
        <v>Almo/Ele/Frova/Rizatriptan to Suma/Zolm/Naratriptan</v>
      </c>
      <c r="B74" s="106">
        <f t="shared" si="3"/>
        <v>0</v>
      </c>
      <c r="D74" s="106" t="str">
        <f>IF('Beech Grove'!AA74&gt;0,Data!K2,"")</f>
        <v/>
      </c>
      <c r="E74" s="106" t="str">
        <f>IF('Beech Tree'!AA74&gt;0,Data!K3,"")</f>
        <v/>
      </c>
      <c r="F74" s="106" t="str">
        <f>IF(CMP!AA74&gt;0,Data!K4,"")</f>
        <v/>
      </c>
      <c r="G74" s="106" t="str">
        <f>IF('Dalton T'!AA74&gt;0,Data!K5,"")</f>
        <v/>
      </c>
      <c r="H74" s="106" t="str">
        <f>IF('East Parade'!AA74&gt;0,Data!K6,"")</f>
        <v/>
      </c>
      <c r="I74" s="106" t="str">
        <f>IF(Elvington!AA74&gt;0,Data!K7,"")</f>
        <v/>
      </c>
      <c r="J74" s="106" t="str">
        <f>IF(Escrick!AA74&gt;0,Data!K8,"")</f>
        <v/>
      </c>
      <c r="K74" s="106" t="str">
        <f>IF('Front St'!AA74&gt;0,Data!K9,"")</f>
        <v/>
      </c>
      <c r="L74" s="106" t="str">
        <f>IF(Haxby!AA74&gt;0,Data!K10,"")</f>
        <v/>
      </c>
      <c r="M74" s="106" t="str">
        <f>IF(Helmsley!AA74&gt;0,Data!K11,"")</f>
        <v/>
      </c>
      <c r="N74" s="106" t="str">
        <f>IF('Jorvik G'!AA74&gt;0,Data!K12,"")</f>
        <v/>
      </c>
      <c r="O74" s="106" t="str">
        <f>IF(Kirkbymoorside!AA74&gt;0,Data!K13,"")</f>
        <v/>
      </c>
      <c r="P74" s="106" t="str">
        <f>IF(Millfield!AA74&gt;0,Data!K14,"")</f>
        <v/>
      </c>
      <c r="Q74" s="106" t="str">
        <f>IF('My Health'!AA74&gt;0,Data!K15,"")</f>
        <v/>
      </c>
      <c r="R74" s="106" t="str">
        <f>IF(OSM!AA74&gt;0,Data!K16,"")</f>
        <v/>
      </c>
      <c r="S74" s="106" t="str">
        <f>IF(Petergate!AA74&gt;0,Data!K17,"")</f>
        <v/>
      </c>
      <c r="T74" s="106" t="str">
        <f>IF(Pickering!AA74&gt;0,Data!K18,"")</f>
        <v/>
      </c>
      <c r="U74" s="106" t="str">
        <f>IF(Pocklington!AA74&gt;0,Data!K19,"")</f>
        <v/>
      </c>
      <c r="V74" s="106" t="str">
        <f>IF(Posterngate!AA74&gt;0,Data!K20,"")</f>
        <v/>
      </c>
      <c r="W74" s="106" t="str">
        <f>IF(Priory!AA74&gt;0,Data!K21,"")</f>
        <v/>
      </c>
      <c r="X74" s="106" t="str">
        <f>IF('Scott Rd'!AA74&gt;0,Data!K22,"")</f>
        <v/>
      </c>
      <c r="Y74" s="106" t="str">
        <f>IF(Sherburn!AA74&gt;0,Data!K23,"")</f>
        <v/>
      </c>
      <c r="Z74" s="106" t="str">
        <f>IF('South Milford'!AA74&gt;0,Data!K24,"")</f>
        <v/>
      </c>
      <c r="AA74" s="106" t="str">
        <f>IF(Stillington!AA74&gt;0,Data!K25,"")</f>
        <v/>
      </c>
      <c r="AB74" s="106" t="str">
        <f>IF(Tadcaster!AA74&gt;0,Data!K26,"")</f>
        <v/>
      </c>
      <c r="AC74" s="106" t="str">
        <f>IF(Terrington!AA74&gt;0,Data!K27,"")</f>
        <v/>
      </c>
      <c r="AD74" s="106" t="str">
        <f>IF(Tollerton!AA74&gt;0,Data!K28,"")</f>
        <v/>
      </c>
      <c r="AE74" s="106" t="str">
        <f>IF(Unity!AA74&gt;0,Data!K29,"")</f>
        <v/>
      </c>
      <c r="AF74" s="106" t="str">
        <f>IF(YMG!AA74&gt;0,Data!K30,"")</f>
        <v/>
      </c>
      <c r="AG74" s="150"/>
    </row>
    <row r="75" spans="1:33" ht="15.75" x14ac:dyDescent="0.25">
      <c r="A75" s="78" t="str">
        <f>'CCG Financial Totals'!A76</f>
        <v>Rizatriptan 10mg lyophilisates to 10mg orodispersible tablets</v>
      </c>
      <c r="B75" s="106">
        <f t="shared" si="3"/>
        <v>143102</v>
      </c>
      <c r="D75" s="106" t="str">
        <f>IF('Beech Grove'!AA75&gt;0,Data!K2,"")</f>
        <v/>
      </c>
      <c r="E75" s="106" t="str">
        <f>IF('Beech Tree'!AA75&gt;0,Data!K3,"")</f>
        <v/>
      </c>
      <c r="F75" s="106" t="str">
        <f>IF(CMP!AA75&gt;0,Data!K4,"")</f>
        <v/>
      </c>
      <c r="G75" s="106" t="str">
        <f>IF('Dalton T'!AA75&gt;0,Data!K5,"")</f>
        <v/>
      </c>
      <c r="H75" s="106" t="str">
        <f>IF('East Parade'!AA75&gt;0,Data!K6,"")</f>
        <v/>
      </c>
      <c r="I75" s="106">
        <f>IF(Elvington!AA75&gt;0,Data!K7,"")</f>
        <v>7261</v>
      </c>
      <c r="J75" s="106" t="str">
        <f>IF(Escrick!AA75&gt;0,Data!K8,"")</f>
        <v/>
      </c>
      <c r="K75" s="106">
        <f>IF('Front St'!AA75&gt;0,Data!K9,"")</f>
        <v>4303</v>
      </c>
      <c r="L75" s="106" t="str">
        <f>IF(Haxby!AA75&gt;0,Data!K10,"")</f>
        <v/>
      </c>
      <c r="M75" s="106" t="str">
        <f>IF(Helmsley!AA75&gt;0,Data!K11,"")</f>
        <v/>
      </c>
      <c r="N75" s="106">
        <f>IF('Jorvik G'!AA75&gt;0,Data!K12,"")</f>
        <v>19844</v>
      </c>
      <c r="O75" s="106" t="str">
        <f>IF(Kirkbymoorside!AA75&gt;0,Data!K13,"")</f>
        <v/>
      </c>
      <c r="P75" s="106" t="str">
        <f>IF(Millfield!AA75&gt;0,Data!K14,"")</f>
        <v/>
      </c>
      <c r="Q75" s="106">
        <f>IF('My Health'!AA75&gt;0,Data!K15,"")</f>
        <v>18667</v>
      </c>
      <c r="R75" s="106" t="str">
        <f>IF(OSM!AA75&gt;0,Data!K16,"")</f>
        <v/>
      </c>
      <c r="S75" s="106" t="str">
        <f>IF(Petergate!AA75&gt;0,Data!K17,"")</f>
        <v/>
      </c>
      <c r="T75" s="106">
        <f>IF(Pickering!AA75&gt;0,Data!K18,"")</f>
        <v>10517</v>
      </c>
      <c r="U75" s="106">
        <f>IF(Pocklington!AA75&gt;0,Data!K19,"")</f>
        <v>15456</v>
      </c>
      <c r="V75" s="106" t="str">
        <f>IF(Posterngate!AA75&gt;0,Data!K20,"")</f>
        <v/>
      </c>
      <c r="W75" s="106">
        <f>IF(Priory!AA75&gt;0,Data!K21,"")</f>
        <v>55366</v>
      </c>
      <c r="X75" s="106" t="str">
        <f>IF('Scott Rd'!AA75&gt;0,Data!K22,"")</f>
        <v/>
      </c>
      <c r="Y75" s="106" t="str">
        <f>IF(Sherburn!AA75&gt;0,Data!K23,"")</f>
        <v/>
      </c>
      <c r="Z75" s="106" t="str">
        <f>IF('South Milford'!AA75&gt;0,Data!K24,"")</f>
        <v/>
      </c>
      <c r="AA75" s="106">
        <f>IF(Stillington!AA75&gt;0,Data!K25,"")</f>
        <v>3221</v>
      </c>
      <c r="AB75" s="106">
        <f>IF(Tadcaster!AA75&gt;0,Data!K26,"")</f>
        <v>8467</v>
      </c>
      <c r="AC75" s="106" t="str">
        <f>IF(Terrington!AA75&gt;0,Data!K27,"")</f>
        <v/>
      </c>
      <c r="AD75" s="106" t="str">
        <f>IF(Tollerton!AA75&gt;0,Data!K28,"")</f>
        <v/>
      </c>
      <c r="AE75" s="106" t="str">
        <f>IF(Unity!AA75&gt;0,Data!K29,"")</f>
        <v/>
      </c>
      <c r="AF75" s="106" t="str">
        <f>IF(YMG!AA75&gt;0,Data!K30,"")</f>
        <v/>
      </c>
      <c r="AG75" s="150"/>
    </row>
    <row r="76" spans="1:33" ht="15.75" x14ac:dyDescent="0.25">
      <c r="A76" s="78" t="str">
        <f>'CCG Financial Totals'!A77</f>
        <v>Pregabalin TDS to BD &amp; Dose Optimisation</v>
      </c>
      <c r="B76" s="106">
        <f t="shared" si="3"/>
        <v>302354</v>
      </c>
      <c r="D76" s="106" t="str">
        <f>IF('Beech Grove'!AA76&gt;0,Data!K2,"")</f>
        <v/>
      </c>
      <c r="E76" s="106">
        <f>IF('Beech Tree'!AA76&gt;0,Data!K3,"")</f>
        <v>15771</v>
      </c>
      <c r="F76" s="106" t="str">
        <f>IF(CMP!AA76&gt;0,Data!K4,"")</f>
        <v/>
      </c>
      <c r="G76" s="106" t="str">
        <f>IF('Dalton T'!AA76&gt;0,Data!K5,"")</f>
        <v/>
      </c>
      <c r="H76" s="106" t="str">
        <f>IF('East Parade'!AA76&gt;0,Data!K6,"")</f>
        <v/>
      </c>
      <c r="I76" s="106">
        <f>IF(Elvington!AA76&gt;0,Data!K7,"")</f>
        <v>7261</v>
      </c>
      <c r="J76" s="106" t="str">
        <f>IF(Escrick!AA76&gt;0,Data!K8,"")</f>
        <v/>
      </c>
      <c r="K76" s="106">
        <f>IF('Front St'!AA76&gt;0,Data!K9,"")</f>
        <v>4303</v>
      </c>
      <c r="L76" s="106">
        <f>IF(Haxby!AA76&gt;0,Data!K10,"")</f>
        <v>32956</v>
      </c>
      <c r="M76" s="106">
        <f>IF(Helmsley!AA76&gt;0,Data!K11,"")</f>
        <v>3185</v>
      </c>
      <c r="N76" s="106">
        <f>IF('Jorvik G'!AA76&gt;0,Data!K12,"")</f>
        <v>19844</v>
      </c>
      <c r="O76" s="106" t="str">
        <f>IF(Kirkbymoorside!AA76&gt;0,Data!K13,"")</f>
        <v/>
      </c>
      <c r="P76" s="106">
        <f>IF(Millfield!AA76&gt;0,Data!K14,"")</f>
        <v>7285</v>
      </c>
      <c r="Q76" s="106">
        <f>IF('My Health'!AA76&gt;0,Data!K15,"")</f>
        <v>18667</v>
      </c>
      <c r="R76" s="106">
        <f>IF(OSM!AA76&gt;0,Data!K16,"")</f>
        <v>10517</v>
      </c>
      <c r="S76" s="106" t="str">
        <f>IF(Petergate!AA76&gt;0,Data!K17,"")</f>
        <v/>
      </c>
      <c r="T76" s="106">
        <f>IF(Pickering!AA76&gt;0,Data!K18,"")</f>
        <v>10517</v>
      </c>
      <c r="U76" s="106">
        <f>IF(Pocklington!AA76&gt;0,Data!K19,"")</f>
        <v>15456</v>
      </c>
      <c r="V76" s="106">
        <f>IF(Posterngate!AA76&gt;0,Data!K20,"")</f>
        <v>16187</v>
      </c>
      <c r="W76" s="106">
        <f>IF(Priory!AA76&gt;0,Data!K21,"")</f>
        <v>55366</v>
      </c>
      <c r="X76" s="106">
        <f>IF('Scott Rd'!AA76&gt;0,Data!K22,"")</f>
        <v>10963</v>
      </c>
      <c r="Y76" s="106">
        <f>IF(Sherburn!AA76&gt;0,Data!K23,"")</f>
        <v>8953</v>
      </c>
      <c r="Z76" s="106">
        <f>IF('South Milford'!AA76&gt;0,Data!K24,"")</f>
        <v>9673</v>
      </c>
      <c r="AA76" s="106">
        <f>IF(Stillington!AA76&gt;0,Data!K25,"")</f>
        <v>3221</v>
      </c>
      <c r="AB76" s="106">
        <f>IF(Tadcaster!AA76&gt;0,Data!K26,"")</f>
        <v>8467</v>
      </c>
      <c r="AC76" s="106" t="str">
        <f>IF(Terrington!AA76&gt;0,Data!K27,"")</f>
        <v/>
      </c>
      <c r="AD76" s="106" t="str">
        <f>IF(Tollerton!AA76&gt;0,Data!K28,"")</f>
        <v/>
      </c>
      <c r="AE76" s="106" t="str">
        <f>IF(Unity!AA76&gt;0,Data!K29,"")</f>
        <v/>
      </c>
      <c r="AF76" s="106">
        <f>IF(YMG!AA76&gt;0,Data!K30,"")</f>
        <v>43762</v>
      </c>
      <c r="AG76" s="150"/>
    </row>
    <row r="77" spans="1:33" ht="15.75" x14ac:dyDescent="0.25">
      <c r="A77" s="78" t="str">
        <f>'CCG Financial Totals'!A78</f>
        <v>Pregabalin (Lyrica) to Low Cost Brand (Anxiety only)</v>
      </c>
      <c r="B77" s="106">
        <f t="shared" si="3"/>
        <v>0</v>
      </c>
      <c r="D77" s="106" t="str">
        <f>IF('Beech Grove'!AA77&gt;0,Data!K2,"")</f>
        <v/>
      </c>
      <c r="E77" s="106" t="str">
        <f>IF('Beech Tree'!AA77&gt;0,Data!K3,"")</f>
        <v/>
      </c>
      <c r="F77" s="106" t="str">
        <f>IF(CMP!AA77&gt;0,Data!K4,"")</f>
        <v/>
      </c>
      <c r="G77" s="106" t="str">
        <f>IF('Dalton T'!AA77&gt;0,Data!K5,"")</f>
        <v/>
      </c>
      <c r="H77" s="106" t="str">
        <f>IF('East Parade'!AA77&gt;0,Data!K6,"")</f>
        <v/>
      </c>
      <c r="I77" s="106" t="str">
        <f>IF(Elvington!AA77&gt;0,Data!K7,"")</f>
        <v/>
      </c>
      <c r="J77" s="106" t="str">
        <f>IF(Escrick!AA77&gt;0,Data!K8,"")</f>
        <v/>
      </c>
      <c r="K77" s="106" t="str">
        <f>IF('Front St'!AA77&gt;0,Data!K9,"")</f>
        <v/>
      </c>
      <c r="L77" s="106" t="str">
        <f>IF(Haxby!AA77&gt;0,Data!K10,"")</f>
        <v/>
      </c>
      <c r="M77" s="106" t="str">
        <f>IF(Helmsley!AA77&gt;0,Data!K11,"")</f>
        <v/>
      </c>
      <c r="N77" s="106" t="str">
        <f>IF('Jorvik G'!AA77&gt;0,Data!K12,"")</f>
        <v/>
      </c>
      <c r="O77" s="106" t="str">
        <f>IF(Kirkbymoorside!AA77&gt;0,Data!K13,"")</f>
        <v/>
      </c>
      <c r="P77" s="106" t="str">
        <f>IF(Millfield!AA77&gt;0,Data!K14,"")</f>
        <v/>
      </c>
      <c r="Q77" s="106" t="str">
        <f>IF('My Health'!AA77&gt;0,Data!K15,"")</f>
        <v/>
      </c>
      <c r="R77" s="106" t="str">
        <f>IF(OSM!AA77&gt;0,Data!K16,"")</f>
        <v/>
      </c>
      <c r="S77" s="106" t="str">
        <f>IF(Petergate!AA77&gt;0,Data!K17,"")</f>
        <v/>
      </c>
      <c r="T77" s="106" t="str">
        <f>IF(Pickering!AA77&gt;0,Data!K18,"")</f>
        <v/>
      </c>
      <c r="U77" s="106" t="str">
        <f>IF(Pocklington!AA77&gt;0,Data!K19,"")</f>
        <v/>
      </c>
      <c r="V77" s="106" t="str">
        <f>IF(Posterngate!AA77&gt;0,Data!K20,"")</f>
        <v/>
      </c>
      <c r="W77" s="106" t="str">
        <f>IF(Priory!AA77&gt;0,Data!K21,"")</f>
        <v/>
      </c>
      <c r="X77" s="106" t="str">
        <f>IF('Scott Rd'!AA77&gt;0,Data!K22,"")</f>
        <v/>
      </c>
      <c r="Y77" s="106" t="str">
        <f>IF(Sherburn!AA77&gt;0,Data!K23,"")</f>
        <v/>
      </c>
      <c r="Z77" s="106" t="str">
        <f>IF('South Milford'!AA77&gt;0,Data!K24,"")</f>
        <v/>
      </c>
      <c r="AA77" s="106" t="str">
        <f>IF(Stillington!AA77&gt;0,Data!K25,"")</f>
        <v/>
      </c>
      <c r="AB77" s="106" t="str">
        <f>IF(Tadcaster!AA77&gt;0,Data!K26,"")</f>
        <v/>
      </c>
      <c r="AC77" s="106" t="str">
        <f>IF(Terrington!AA77&gt;0,Data!K27,"")</f>
        <v/>
      </c>
      <c r="AD77" s="106" t="str">
        <f>IF(Tollerton!AA77&gt;0,Data!K28,"")</f>
        <v/>
      </c>
      <c r="AE77" s="106" t="str">
        <f>IF(Unity!AA77&gt;0,Data!K29,"")</f>
        <v/>
      </c>
      <c r="AF77" s="106" t="str">
        <f>IF(YMG!AA77&gt;0,Data!K30,"")</f>
        <v/>
      </c>
      <c r="AG77" s="150"/>
    </row>
    <row r="78" spans="1:33" ht="15.75" x14ac:dyDescent="0.25">
      <c r="A78" s="78" t="str">
        <f>'CCG Financial Totals'!A79</f>
        <v>Topiramate Capsules/Sprinkles to Tablets</v>
      </c>
      <c r="B78" s="106">
        <f t="shared" si="3"/>
        <v>0</v>
      </c>
      <c r="D78" s="106" t="str">
        <f>IF('Beech Grove'!AA78&gt;0,Data!K2,"")</f>
        <v/>
      </c>
      <c r="E78" s="106" t="str">
        <f>IF('Beech Tree'!AA78&gt;0,Data!K3,"")</f>
        <v/>
      </c>
      <c r="F78" s="106" t="str">
        <f>IF(CMP!AA78&gt;0,Data!K4,"")</f>
        <v/>
      </c>
      <c r="G78" s="106" t="str">
        <f>IF('Dalton T'!AA78&gt;0,Data!K5,"")</f>
        <v/>
      </c>
      <c r="H78" s="106" t="str">
        <f>IF('East Parade'!AA78&gt;0,Data!K6,"")</f>
        <v/>
      </c>
      <c r="I78" s="106" t="str">
        <f>IF(Elvington!AA78&gt;0,Data!K7,"")</f>
        <v/>
      </c>
      <c r="J78" s="106" t="str">
        <f>IF(Escrick!AA78&gt;0,Data!K8,"")</f>
        <v/>
      </c>
      <c r="K78" s="106" t="str">
        <f>IF('Front St'!AA78&gt;0,Data!K9,"")</f>
        <v/>
      </c>
      <c r="L78" s="106" t="str">
        <f>IF(Haxby!AA78&gt;0,Data!K10,"")</f>
        <v/>
      </c>
      <c r="M78" s="106" t="str">
        <f>IF(Helmsley!AA78&gt;0,Data!K11,"")</f>
        <v/>
      </c>
      <c r="N78" s="106" t="str">
        <f>IF('Jorvik G'!AA78&gt;0,Data!K12,"")</f>
        <v/>
      </c>
      <c r="O78" s="106" t="str">
        <f>IF(Kirkbymoorside!AA78&gt;0,Data!K13,"")</f>
        <v/>
      </c>
      <c r="P78" s="106" t="str">
        <f>IF(Millfield!AA78&gt;0,Data!K14,"")</f>
        <v/>
      </c>
      <c r="Q78" s="106" t="str">
        <f>IF('My Health'!AA78&gt;0,Data!K15,"")</f>
        <v/>
      </c>
      <c r="R78" s="106" t="str">
        <f>IF(OSM!AA78&gt;0,Data!K16,"")</f>
        <v/>
      </c>
      <c r="S78" s="106" t="str">
        <f>IF(Petergate!AA78&gt;0,Data!K17,"")</f>
        <v/>
      </c>
      <c r="T78" s="106" t="str">
        <f>IF(Pickering!AA78&gt;0,Data!K18,"")</f>
        <v/>
      </c>
      <c r="U78" s="106" t="str">
        <f>IF(Pocklington!AA78&gt;0,Data!K19,"")</f>
        <v/>
      </c>
      <c r="V78" s="106" t="str">
        <f>IF(Posterngate!AA78&gt;0,Data!K20,"")</f>
        <v/>
      </c>
      <c r="W78" s="106" t="str">
        <f>IF(Priory!AA78&gt;0,Data!K21,"")</f>
        <v/>
      </c>
      <c r="X78" s="106" t="str">
        <f>IF('Scott Rd'!AA78&gt;0,Data!K22,"")</f>
        <v/>
      </c>
      <c r="Y78" s="106" t="str">
        <f>IF(Sherburn!AA78&gt;0,Data!K23,"")</f>
        <v/>
      </c>
      <c r="Z78" s="106" t="str">
        <f>IF('South Milford'!AA78&gt;0,Data!K24,"")</f>
        <v/>
      </c>
      <c r="AA78" s="106" t="str">
        <f>IF(Stillington!AA78&gt;0,Data!K25,"")</f>
        <v/>
      </c>
      <c r="AB78" s="106" t="str">
        <f>IF(Tadcaster!AA78&gt;0,Data!K26,"")</f>
        <v/>
      </c>
      <c r="AC78" s="106" t="str">
        <f>IF(Terrington!AA78&gt;0,Data!K27,"")</f>
        <v/>
      </c>
      <c r="AD78" s="106" t="str">
        <f>IF(Tollerton!AA78&gt;0,Data!K28,"")</f>
        <v/>
      </c>
      <c r="AE78" s="106" t="str">
        <f>IF(Unity!AA78&gt;0,Data!K29,"")</f>
        <v/>
      </c>
      <c r="AF78" s="106" t="str">
        <f>IF(YMG!AA78&gt;0,Data!K30,"")</f>
        <v/>
      </c>
      <c r="AG78" s="150"/>
    </row>
    <row r="79" spans="1:33" ht="15.75" x14ac:dyDescent="0.25">
      <c r="A79" s="78" t="str">
        <f>'CCG Financial Totals'!A80</f>
        <v>Review/Stop Co-proxamol</v>
      </c>
      <c r="B79" s="106">
        <f t="shared" si="3"/>
        <v>0</v>
      </c>
      <c r="D79" s="106" t="str">
        <f>IF('Beech Grove'!AA79&gt;0,Data!K2,"")</f>
        <v/>
      </c>
      <c r="E79" s="106" t="str">
        <f>IF('Beech Tree'!AA79&gt;0,Data!K3,"")</f>
        <v/>
      </c>
      <c r="F79" s="106" t="str">
        <f>IF(CMP!AA79&gt;0,Data!K4,"")</f>
        <v/>
      </c>
      <c r="G79" s="106" t="str">
        <f>IF('Dalton T'!AA79&gt;0,Data!K5,"")</f>
        <v/>
      </c>
      <c r="H79" s="106" t="str">
        <f>IF('East Parade'!AA79&gt;0,Data!K6,"")</f>
        <v/>
      </c>
      <c r="I79" s="106" t="str">
        <f>IF(Elvington!AA79&gt;0,Data!K7,"")</f>
        <v/>
      </c>
      <c r="J79" s="106" t="str">
        <f>IF(Escrick!AA79&gt;0,Data!K8,"")</f>
        <v/>
      </c>
      <c r="K79" s="106" t="str">
        <f>IF('Front St'!AA79&gt;0,Data!K9,"")</f>
        <v/>
      </c>
      <c r="L79" s="106" t="str">
        <f>IF(Haxby!AA79&gt;0,Data!K10,"")</f>
        <v/>
      </c>
      <c r="M79" s="106" t="str">
        <f>IF(Helmsley!AA79&gt;0,Data!K11,"")</f>
        <v/>
      </c>
      <c r="N79" s="106" t="str">
        <f>IF('Jorvik G'!AA79&gt;0,Data!K12,"")</f>
        <v/>
      </c>
      <c r="O79" s="106" t="str">
        <f>IF(Kirkbymoorside!AA79&gt;0,Data!K13,"")</f>
        <v/>
      </c>
      <c r="P79" s="106" t="str">
        <f>IF(Millfield!AA79&gt;0,Data!K14,"")</f>
        <v/>
      </c>
      <c r="Q79" s="106" t="str">
        <f>IF('My Health'!AA79&gt;0,Data!K15,"")</f>
        <v/>
      </c>
      <c r="R79" s="106" t="str">
        <f>IF(OSM!AA79&gt;0,Data!K16,"")</f>
        <v/>
      </c>
      <c r="S79" s="106" t="str">
        <f>IF(Petergate!AA79&gt;0,Data!K17,"")</f>
        <v/>
      </c>
      <c r="T79" s="106" t="str">
        <f>IF(Pickering!AA79&gt;0,Data!K18,"")</f>
        <v/>
      </c>
      <c r="U79" s="106" t="str">
        <f>IF(Pocklington!AA79&gt;0,Data!K19,"")</f>
        <v/>
      </c>
      <c r="V79" s="106" t="str">
        <f>IF(Posterngate!AA79&gt;0,Data!K20,"")</f>
        <v/>
      </c>
      <c r="W79" s="106" t="str">
        <f>IF(Priory!AA79&gt;0,Data!K21,"")</f>
        <v/>
      </c>
      <c r="X79" s="106" t="str">
        <f>IF('Scott Rd'!AA79&gt;0,Data!K22,"")</f>
        <v/>
      </c>
      <c r="Y79" s="106" t="str">
        <f>IF(Sherburn!AA79&gt;0,Data!K23,"")</f>
        <v/>
      </c>
      <c r="Z79" s="106" t="str">
        <f>IF('South Milford'!AA79&gt;0,Data!K24,"")</f>
        <v/>
      </c>
      <c r="AA79" s="106" t="str">
        <f>IF(Stillington!AA79&gt;0,Data!K25,"")</f>
        <v/>
      </c>
      <c r="AB79" s="106" t="str">
        <f>IF(Tadcaster!AA79&gt;0,Data!K26,"")</f>
        <v/>
      </c>
      <c r="AC79" s="106" t="str">
        <f>IF(Terrington!AA79&gt;0,Data!K27,"")</f>
        <v/>
      </c>
      <c r="AD79" s="106" t="str">
        <f>IF(Tollerton!AA79&gt;0,Data!K28,"")</f>
        <v/>
      </c>
      <c r="AE79" s="106" t="str">
        <f>IF(Unity!AA79&gt;0,Data!K29,"")</f>
        <v/>
      </c>
      <c r="AF79" s="106" t="str">
        <f>IF(YMG!AA79&gt;0,Data!K30,"")</f>
        <v/>
      </c>
      <c r="AG79" s="150"/>
    </row>
    <row r="80" spans="1:33" ht="15.75" x14ac:dyDescent="0.25">
      <c r="A80" s="78" t="str">
        <f>'CCG Financial Totals'!A81</f>
        <v>aripiprazole dose optimisation</v>
      </c>
      <c r="B80" s="106">
        <f t="shared" si="3"/>
        <v>0</v>
      </c>
      <c r="D80" s="106" t="str">
        <f>IF('Beech Grove'!AA80&gt;0,Data!K2,"")</f>
        <v/>
      </c>
      <c r="E80" s="106" t="str">
        <f>IF('Beech Tree'!AA80&gt;0,Data!K3,"")</f>
        <v/>
      </c>
      <c r="F80" s="106" t="str">
        <f>IF(CMP!AA80&gt;0,Data!K4,"")</f>
        <v/>
      </c>
      <c r="G80" s="106" t="str">
        <f>IF('Dalton T'!AA80&gt;0,Data!K5,"")</f>
        <v/>
      </c>
      <c r="H80" s="106" t="str">
        <f>IF('East Parade'!AA80&gt;0,Data!K6,"")</f>
        <v/>
      </c>
      <c r="I80" s="106" t="str">
        <f>IF(Elvington!AA80&gt;0,Data!K7,"")</f>
        <v/>
      </c>
      <c r="J80" s="106" t="str">
        <f>IF(Escrick!AA80&gt;0,Data!K8,"")</f>
        <v/>
      </c>
      <c r="K80" s="106" t="str">
        <f>IF('Front St'!AA80&gt;0,Data!K9,"")</f>
        <v/>
      </c>
      <c r="L80" s="106" t="str">
        <f>IF(Haxby!AA80&gt;0,Data!K10,"")</f>
        <v/>
      </c>
      <c r="M80" s="106" t="str">
        <f>IF(Helmsley!AA80&gt;0,Data!K11,"")</f>
        <v/>
      </c>
      <c r="N80" s="106" t="str">
        <f>IF('Jorvik G'!AA80&gt;0,Data!K12,"")</f>
        <v/>
      </c>
      <c r="O80" s="106" t="str">
        <f>IF(Kirkbymoorside!AA80&gt;0,Data!K13,"")</f>
        <v/>
      </c>
      <c r="P80" s="106" t="str">
        <f>IF(Millfield!AA80&gt;0,Data!K14,"")</f>
        <v/>
      </c>
      <c r="Q80" s="106" t="str">
        <f>IF('My Health'!AA80&gt;0,Data!K15,"")</f>
        <v/>
      </c>
      <c r="R80" s="106" t="str">
        <f>IF(OSM!AA80&gt;0,Data!K16,"")</f>
        <v/>
      </c>
      <c r="S80" s="106" t="str">
        <f>IF(Petergate!AA80&gt;0,Data!K17,"")</f>
        <v/>
      </c>
      <c r="T80" s="106" t="str">
        <f>IF(Pickering!AA80&gt;0,Data!K18,"")</f>
        <v/>
      </c>
      <c r="U80" s="106" t="str">
        <f>IF(Pocklington!AA80&gt;0,Data!K19,"")</f>
        <v/>
      </c>
      <c r="V80" s="106" t="str">
        <f>IF(Posterngate!AA80&gt;0,Data!K20,"")</f>
        <v/>
      </c>
      <c r="W80" s="106" t="str">
        <f>IF(Priory!AA80&gt;0,Data!K21,"")</f>
        <v/>
      </c>
      <c r="X80" s="106" t="str">
        <f>IF('Scott Rd'!AA80&gt;0,Data!K22,"")</f>
        <v/>
      </c>
      <c r="Y80" s="106" t="str">
        <f>IF(Sherburn!AA80&gt;0,Data!K23,"")</f>
        <v/>
      </c>
      <c r="Z80" s="106" t="str">
        <f>IF('South Milford'!AA80&gt;0,Data!K24,"")</f>
        <v/>
      </c>
      <c r="AA80" s="106" t="str">
        <f>IF(Stillington!AA80&gt;0,Data!K25,"")</f>
        <v/>
      </c>
      <c r="AB80" s="106" t="str">
        <f>IF(Tadcaster!AA80&gt;0,Data!K26,"")</f>
        <v/>
      </c>
      <c r="AC80" s="106" t="str">
        <f>IF(Terrington!AA80&gt;0,Data!K27,"")</f>
        <v/>
      </c>
      <c r="AD80" s="106" t="str">
        <f>IF(Tollerton!AA80&gt;0,Data!K28,"")</f>
        <v/>
      </c>
      <c r="AE80" s="106" t="str">
        <f>IF(Unity!AA80&gt;0,Data!K29,"")</f>
        <v/>
      </c>
      <c r="AF80" s="106" t="str">
        <f>IF(YMG!AA80&gt;0,Data!K30,"")</f>
        <v/>
      </c>
      <c r="AG80" s="150"/>
    </row>
    <row r="81" spans="1:33" ht="15.75" x14ac:dyDescent="0.25">
      <c r="A81" s="78" t="str">
        <f>'CCG Financial Totals'!A82</f>
        <v>Parkinson's disease drugs - Sistravi</v>
      </c>
      <c r="B81" s="106">
        <f t="shared" si="3"/>
        <v>0</v>
      </c>
      <c r="D81" s="106" t="str">
        <f>IF('Beech Grove'!AA81&gt;0,Data!K2,"")</f>
        <v/>
      </c>
      <c r="E81" s="106" t="str">
        <f>IF('Beech Tree'!AA81&gt;0,Data!K3,"")</f>
        <v/>
      </c>
      <c r="F81" s="106" t="str">
        <f>IF(CMP!AA81&gt;0,Data!K4,"")</f>
        <v/>
      </c>
      <c r="G81" s="106" t="str">
        <f>IF('Dalton T'!AA81&gt;0,Data!K5,"")</f>
        <v/>
      </c>
      <c r="H81" s="106" t="str">
        <f>IF('East Parade'!AA81&gt;0,Data!K6,"")</f>
        <v/>
      </c>
      <c r="I81" s="106" t="str">
        <f>IF(Elvington!AA81&gt;0,Data!K7,"")</f>
        <v/>
      </c>
      <c r="J81" s="106" t="str">
        <f>IF(Escrick!AA81&gt;0,Data!K8,"")</f>
        <v/>
      </c>
      <c r="K81" s="106" t="str">
        <f>IF('Front St'!AA81&gt;0,Data!K9,"")</f>
        <v/>
      </c>
      <c r="L81" s="106" t="str">
        <f>IF(Haxby!AA81&gt;0,Data!K10,"")</f>
        <v/>
      </c>
      <c r="M81" s="106" t="str">
        <f>IF(Helmsley!AA81&gt;0,Data!K11,"")</f>
        <v/>
      </c>
      <c r="N81" s="106" t="str">
        <f>IF('Jorvik G'!AA81&gt;0,Data!K12,"")</f>
        <v/>
      </c>
      <c r="O81" s="106" t="str">
        <f>IF(Kirkbymoorside!AA81&gt;0,Data!K13,"")</f>
        <v/>
      </c>
      <c r="P81" s="106" t="str">
        <f>IF(Millfield!AA81&gt;0,Data!K14,"")</f>
        <v/>
      </c>
      <c r="Q81" s="106" t="str">
        <f>IF('My Health'!AA81&gt;0,Data!K15,"")</f>
        <v/>
      </c>
      <c r="R81" s="106" t="str">
        <f>IF(OSM!AA81&gt;0,Data!K16,"")</f>
        <v/>
      </c>
      <c r="S81" s="106" t="str">
        <f>IF(Petergate!AA81&gt;0,Data!K17,"")</f>
        <v/>
      </c>
      <c r="T81" s="106" t="str">
        <f>IF(Pickering!AA81&gt;0,Data!K18,"")</f>
        <v/>
      </c>
      <c r="U81" s="106" t="str">
        <f>IF(Pocklington!AA81&gt;0,Data!K19,"")</f>
        <v/>
      </c>
      <c r="V81" s="106" t="str">
        <f>IF(Posterngate!AA81&gt;0,Data!K20,"")</f>
        <v/>
      </c>
      <c r="W81" s="106" t="str">
        <f>IF(Priory!AA81&gt;0,Data!K21,"")</f>
        <v/>
      </c>
      <c r="X81" s="106" t="str">
        <f>IF('Scott Rd'!AA81&gt;0,Data!K22,"")</f>
        <v/>
      </c>
      <c r="Y81" s="106" t="str">
        <f>IF(Sherburn!AA81&gt;0,Data!K23,"")</f>
        <v/>
      </c>
      <c r="Z81" s="106" t="str">
        <f>IF('South Milford'!AA81&gt;0,Data!K24,"")</f>
        <v/>
      </c>
      <c r="AA81" s="106" t="str">
        <f>IF(Stillington!AA81&gt;0,Data!K25,"")</f>
        <v/>
      </c>
      <c r="AB81" s="106" t="str">
        <f>IF(Tadcaster!AA81&gt;0,Data!K26,"")</f>
        <v/>
      </c>
      <c r="AC81" s="106" t="str">
        <f>IF(Terrington!AA81&gt;0,Data!K27,"")</f>
        <v/>
      </c>
      <c r="AD81" s="106" t="str">
        <f>IF(Tollerton!AA81&gt;0,Data!K28,"")</f>
        <v/>
      </c>
      <c r="AE81" s="106" t="str">
        <f>IF(Unity!AA81&gt;0,Data!K29,"")</f>
        <v/>
      </c>
      <c r="AF81" s="106" t="str">
        <f>IF(YMG!AA81&gt;0,Data!K30,"")</f>
        <v/>
      </c>
      <c r="AG81" s="150"/>
    </row>
    <row r="82" spans="1:33" ht="15.75" x14ac:dyDescent="0.25">
      <c r="A82" s="78" t="str">
        <f>'CCG Financial Totals'!A83</f>
        <v>Parkinson's disease drugs - Ropinirole MR to branded generic</v>
      </c>
      <c r="B82" s="106">
        <f t="shared" si="3"/>
        <v>0</v>
      </c>
      <c r="D82" s="106" t="str">
        <f>IF('Beech Grove'!AA82&gt;0,Data!K2,"")</f>
        <v/>
      </c>
      <c r="E82" s="106" t="str">
        <f>IF('Beech Tree'!AA82&gt;0,Data!K3,"")</f>
        <v/>
      </c>
      <c r="F82" s="106" t="str">
        <f>IF(CMP!AA82&gt;0,Data!K4,"")</f>
        <v/>
      </c>
      <c r="G82" s="106" t="str">
        <f>IF('Dalton T'!AA82&gt;0,Data!K5,"")</f>
        <v/>
      </c>
      <c r="H82" s="106" t="str">
        <f>IF('East Parade'!AA82&gt;0,Data!K6,"")</f>
        <v/>
      </c>
      <c r="I82" s="106" t="str">
        <f>IF(Elvington!AA82&gt;0,Data!K7,"")</f>
        <v/>
      </c>
      <c r="J82" s="106" t="str">
        <f>IF(Escrick!AA82&gt;0,Data!K8,"")</f>
        <v/>
      </c>
      <c r="K82" s="106" t="str">
        <f>IF('Front St'!AA82&gt;0,Data!K9,"")</f>
        <v/>
      </c>
      <c r="L82" s="106" t="str">
        <f>IF(Haxby!AA82&gt;0,Data!K10,"")</f>
        <v/>
      </c>
      <c r="M82" s="106" t="str">
        <f>IF(Helmsley!AA82&gt;0,Data!K11,"")</f>
        <v/>
      </c>
      <c r="N82" s="106" t="str">
        <f>IF('Jorvik G'!AA82&gt;0,Data!K12,"")</f>
        <v/>
      </c>
      <c r="O82" s="106" t="str">
        <f>IF(Kirkbymoorside!AA82&gt;0,Data!K13,"")</f>
        <v/>
      </c>
      <c r="P82" s="106" t="str">
        <f>IF(Millfield!AA82&gt;0,Data!K14,"")</f>
        <v/>
      </c>
      <c r="Q82" s="106" t="str">
        <f>IF('My Health'!AA82&gt;0,Data!K15,"")</f>
        <v/>
      </c>
      <c r="R82" s="106" t="str">
        <f>IF(OSM!AA82&gt;0,Data!K16,"")</f>
        <v/>
      </c>
      <c r="S82" s="106" t="str">
        <f>IF(Petergate!AA82&gt;0,Data!K17,"")</f>
        <v/>
      </c>
      <c r="T82" s="106" t="str">
        <f>IF(Pickering!AA82&gt;0,Data!K18,"")</f>
        <v/>
      </c>
      <c r="U82" s="106" t="str">
        <f>IF(Pocklington!AA82&gt;0,Data!K19,"")</f>
        <v/>
      </c>
      <c r="V82" s="106" t="str">
        <f>IF(Posterngate!AA82&gt;0,Data!K20,"")</f>
        <v/>
      </c>
      <c r="W82" s="106" t="str">
        <f>IF(Priory!AA82&gt;0,Data!K21,"")</f>
        <v/>
      </c>
      <c r="X82" s="106" t="str">
        <f>IF('Scott Rd'!AA82&gt;0,Data!K22,"")</f>
        <v/>
      </c>
      <c r="Y82" s="106" t="str">
        <f>IF(Sherburn!AA82&gt;0,Data!K23,"")</f>
        <v/>
      </c>
      <c r="Z82" s="106" t="str">
        <f>IF('South Milford'!AA82&gt;0,Data!K24,"")</f>
        <v/>
      </c>
      <c r="AA82" s="106" t="str">
        <f>IF(Stillington!AA82&gt;0,Data!K25,"")</f>
        <v/>
      </c>
      <c r="AB82" s="106" t="str">
        <f>IF(Tadcaster!AA82&gt;0,Data!K26,"")</f>
        <v/>
      </c>
      <c r="AC82" s="106" t="str">
        <f>IF(Terrington!AA82&gt;0,Data!K27,"")</f>
        <v/>
      </c>
      <c r="AD82" s="106" t="str">
        <f>IF(Tollerton!AA82&gt;0,Data!K28,"")</f>
        <v/>
      </c>
      <c r="AE82" s="106" t="str">
        <f>IF(Unity!AA82&gt;0,Data!K29,"")</f>
        <v/>
      </c>
      <c r="AF82" s="106" t="str">
        <f>IF(YMG!AA82&gt;0,Data!K30,"")</f>
        <v/>
      </c>
      <c r="AG82" s="150"/>
    </row>
    <row r="83" spans="1:33" ht="15.75" x14ac:dyDescent="0.25">
      <c r="A83" s="78" t="str">
        <f>'CCG Financial Totals'!A84</f>
        <v>Buprenorphine patch to branded generic</v>
      </c>
      <c r="B83" s="106">
        <f t="shared" si="3"/>
        <v>201255</v>
      </c>
      <c r="D83" s="106" t="str">
        <f>IF('Beech Grove'!AA83&gt;0,Data!K2,"")</f>
        <v/>
      </c>
      <c r="E83" s="106">
        <f>IF('Beech Tree'!AA83&gt;0,Data!K3,"")</f>
        <v>15771</v>
      </c>
      <c r="F83" s="106" t="str">
        <f>IF(CMP!AA83&gt;0,Data!K4,"")</f>
        <v/>
      </c>
      <c r="G83" s="106" t="str">
        <f>IF('Dalton T'!AA83&gt;0,Data!K5,"")</f>
        <v/>
      </c>
      <c r="H83" s="106">
        <f>IF('East Parade'!AA83&gt;0,Data!K6,"")</f>
        <v>2091</v>
      </c>
      <c r="I83" s="106">
        <f>IF(Elvington!AA83&gt;0,Data!K7,"")</f>
        <v>7261</v>
      </c>
      <c r="J83" s="106" t="str">
        <f>IF(Escrick!AA83&gt;0,Data!K8,"")</f>
        <v/>
      </c>
      <c r="K83" s="106" t="str">
        <f>IF('Front St'!AA83&gt;0,Data!K9,"")</f>
        <v/>
      </c>
      <c r="L83" s="106" t="str">
        <f>IF(Haxby!AA83&gt;0,Data!K10,"")</f>
        <v/>
      </c>
      <c r="M83" s="106" t="str">
        <f>IF(Helmsley!AA83&gt;0,Data!K11,"")</f>
        <v/>
      </c>
      <c r="N83" s="106" t="str">
        <f>IF('Jorvik G'!AA83&gt;0,Data!K12,"")</f>
        <v/>
      </c>
      <c r="O83" s="106" t="str">
        <f>IF(Kirkbymoorside!AA83&gt;0,Data!K13,"")</f>
        <v/>
      </c>
      <c r="P83" s="106" t="str">
        <f>IF(Millfield!AA83&gt;0,Data!K14,"")</f>
        <v/>
      </c>
      <c r="Q83" s="106">
        <f>IF('My Health'!AA83&gt;0,Data!K15,"")</f>
        <v>18667</v>
      </c>
      <c r="R83" s="106">
        <f>IF(OSM!AA83&gt;0,Data!K16,"")</f>
        <v>10517</v>
      </c>
      <c r="S83" s="106" t="str">
        <f>IF(Petergate!AA83&gt;0,Data!K17,"")</f>
        <v/>
      </c>
      <c r="T83" s="106">
        <f>IF(Pickering!AA83&gt;0,Data!K18,"")</f>
        <v>10517</v>
      </c>
      <c r="U83" s="106">
        <f>IF(Pocklington!AA83&gt;0,Data!K19,"")</f>
        <v>15456</v>
      </c>
      <c r="V83" s="106" t="str">
        <f>IF(Posterngate!AA83&gt;0,Data!K20,"")</f>
        <v/>
      </c>
      <c r="W83" s="106">
        <f>IF(Priory!AA83&gt;0,Data!K21,"")</f>
        <v>55366</v>
      </c>
      <c r="X83" s="106" t="str">
        <f>IF('Scott Rd'!AA83&gt;0,Data!K22,"")</f>
        <v/>
      </c>
      <c r="Y83" s="106">
        <f>IF(Sherburn!AA83&gt;0,Data!K23,"")</f>
        <v>8953</v>
      </c>
      <c r="Z83" s="106">
        <f>IF('South Milford'!AA83&gt;0,Data!K24,"")</f>
        <v>9673</v>
      </c>
      <c r="AA83" s="106">
        <f>IF(Stillington!AA83&gt;0,Data!K25,"")</f>
        <v>3221</v>
      </c>
      <c r="AB83" s="106" t="str">
        <f>IF(Tadcaster!AA83&gt;0,Data!K26,"")</f>
        <v/>
      </c>
      <c r="AC83" s="106" t="str">
        <f>IF(Terrington!AA83&gt;0,Data!K27,"")</f>
        <v/>
      </c>
      <c r="AD83" s="106" t="str">
        <f>IF(Tollerton!AA83&gt;0,Data!K28,"")</f>
        <v/>
      </c>
      <c r="AE83" s="106" t="str">
        <f>IF(Unity!AA83&gt;0,Data!K29,"")</f>
        <v/>
      </c>
      <c r="AF83" s="106">
        <f>IF(YMG!AA83&gt;0,Data!K30,"")</f>
        <v>43762</v>
      </c>
      <c r="AG83" s="150"/>
    </row>
    <row r="84" spans="1:33" ht="15.75" x14ac:dyDescent="0.25">
      <c r="A84" s="78">
        <f>'CCG Financial Totals'!A85</f>
        <v>0</v>
      </c>
      <c r="B84" s="106">
        <f t="shared" si="3"/>
        <v>0</v>
      </c>
      <c r="D84" s="106" t="str">
        <f>IF('Beech Grove'!AA84&gt;0,Data!K2,"")</f>
        <v/>
      </c>
      <c r="E84" s="106" t="str">
        <f>IF('Beech Tree'!AA84&gt;0,Data!K3,"")</f>
        <v/>
      </c>
      <c r="F84" s="106" t="str">
        <f>IF(CMP!AA84&gt;0,Data!K4,"")</f>
        <v/>
      </c>
      <c r="G84" s="106" t="str">
        <f>IF('Dalton T'!AA84&gt;0,Data!K5,"")</f>
        <v/>
      </c>
      <c r="H84" s="106" t="str">
        <f>IF('East Parade'!AA84&gt;0,Data!K6,"")</f>
        <v/>
      </c>
      <c r="I84" s="106" t="str">
        <f>IF(Elvington!AA84&gt;0,Data!K7,"")</f>
        <v/>
      </c>
      <c r="J84" s="106" t="str">
        <f>IF(Escrick!AA84&gt;0,Data!K8,"")</f>
        <v/>
      </c>
      <c r="K84" s="106" t="str">
        <f>IF('Front St'!AA84&gt;0,Data!K9,"")</f>
        <v/>
      </c>
      <c r="L84" s="106" t="str">
        <f>IF(Haxby!AA84&gt;0,Data!K10,"")</f>
        <v/>
      </c>
      <c r="M84" s="106" t="str">
        <f>IF(Helmsley!AA84&gt;0,Data!K11,"")</f>
        <v/>
      </c>
      <c r="N84" s="106" t="str">
        <f>IF('Jorvik G'!AA84&gt;0,Data!K12,"")</f>
        <v/>
      </c>
      <c r="O84" s="106" t="str">
        <f>IF(Kirkbymoorside!AA84&gt;0,Data!K13,"")</f>
        <v/>
      </c>
      <c r="P84" s="106" t="str">
        <f>IF(Millfield!AA84&gt;0,Data!K14,"")</f>
        <v/>
      </c>
      <c r="Q84" s="106" t="str">
        <f>IF('My Health'!AA84&gt;0,Data!K15,"")</f>
        <v/>
      </c>
      <c r="R84" s="106" t="str">
        <f>IF(OSM!AA84&gt;0,Data!K16,"")</f>
        <v/>
      </c>
      <c r="S84" s="106" t="str">
        <f>IF(Petergate!AA84&gt;0,Data!K17,"")</f>
        <v/>
      </c>
      <c r="T84" s="106" t="str">
        <f>IF(Pickering!AA84&gt;0,Data!K18,"")</f>
        <v/>
      </c>
      <c r="U84" s="106" t="str">
        <f>IF(Pocklington!AA84&gt;0,Data!K19,"")</f>
        <v/>
      </c>
      <c r="V84" s="106" t="str">
        <f>IF(Posterngate!AA84&gt;0,Data!K20,"")</f>
        <v/>
      </c>
      <c r="W84" s="106" t="str">
        <f>IF(Priory!AA84&gt;0,Data!K21,"")</f>
        <v/>
      </c>
      <c r="X84" s="106" t="str">
        <f>IF('Scott Rd'!AA84&gt;0,Data!K22,"")</f>
        <v/>
      </c>
      <c r="Y84" s="106" t="str">
        <f>IF(Sherburn!AA84&gt;0,Data!K23,"")</f>
        <v/>
      </c>
      <c r="Z84" s="106" t="str">
        <f>IF('South Milford'!AA84&gt;0,Data!K24,"")</f>
        <v/>
      </c>
      <c r="AA84" s="106" t="str">
        <f>IF(Stillington!AA84&gt;0,Data!K25,"")</f>
        <v/>
      </c>
      <c r="AB84" s="106" t="str">
        <f>IF(Tadcaster!AA84&gt;0,Data!K26,"")</f>
        <v/>
      </c>
      <c r="AC84" s="106" t="str">
        <f>IF(Terrington!AA84&gt;0,Data!K27,"")</f>
        <v/>
      </c>
      <c r="AD84" s="106" t="str">
        <f>IF(Tollerton!AA84&gt;0,Data!K28,"")</f>
        <v/>
      </c>
      <c r="AE84" s="106" t="str">
        <f>IF(Unity!AA84&gt;0,Data!K29,"")</f>
        <v/>
      </c>
      <c r="AF84" s="106" t="str">
        <f>IF(YMG!AA84&gt;0,Data!K30,"")</f>
        <v/>
      </c>
      <c r="AG84" s="150"/>
    </row>
    <row r="85" spans="1:33" ht="15.75" x14ac:dyDescent="0.25">
      <c r="A85" s="78">
        <f>'CCG Financial Totals'!A86</f>
        <v>0</v>
      </c>
      <c r="B85" s="106">
        <f t="shared" si="3"/>
        <v>0</v>
      </c>
      <c r="D85" s="106" t="str">
        <f>IF('Beech Grove'!AA85&gt;0,Data!K2,"")</f>
        <v/>
      </c>
      <c r="E85" s="106" t="str">
        <f>IF('Beech Tree'!AA85&gt;0,Data!K3,"")</f>
        <v/>
      </c>
      <c r="F85" s="106" t="str">
        <f>IF(CMP!AA85&gt;0,Data!K4,"")</f>
        <v/>
      </c>
      <c r="G85" s="106" t="str">
        <f>IF('Dalton T'!AA85&gt;0,Data!K5,"")</f>
        <v/>
      </c>
      <c r="H85" s="106" t="str">
        <f>IF('East Parade'!AA85&gt;0,Data!K6,"")</f>
        <v/>
      </c>
      <c r="I85" s="106" t="str">
        <f>IF(Elvington!AA85&gt;0,Data!K7,"")</f>
        <v/>
      </c>
      <c r="J85" s="106" t="str">
        <f>IF(Escrick!AA85&gt;0,Data!K8,"")</f>
        <v/>
      </c>
      <c r="K85" s="106" t="str">
        <f>IF('Front St'!AA85&gt;0,Data!K9,"")</f>
        <v/>
      </c>
      <c r="L85" s="106" t="str">
        <f>IF(Haxby!AA85&gt;0,Data!K10,"")</f>
        <v/>
      </c>
      <c r="M85" s="106" t="str">
        <f>IF(Helmsley!AA85&gt;0,Data!K11,"")</f>
        <v/>
      </c>
      <c r="N85" s="106" t="str">
        <f>IF('Jorvik G'!AA85&gt;0,Data!K12,"")</f>
        <v/>
      </c>
      <c r="O85" s="106" t="str">
        <f>IF(Kirkbymoorside!AA85&gt;0,Data!K13,"")</f>
        <v/>
      </c>
      <c r="P85" s="106" t="str">
        <f>IF(Millfield!AA85&gt;0,Data!K14,"")</f>
        <v/>
      </c>
      <c r="Q85" s="106" t="str">
        <f>IF('My Health'!AA85&gt;0,Data!K15,"")</f>
        <v/>
      </c>
      <c r="R85" s="106" t="str">
        <f>IF(OSM!AA85&gt;0,Data!K16,"")</f>
        <v/>
      </c>
      <c r="S85" s="106" t="str">
        <f>IF(Petergate!AA85&gt;0,Data!K17,"")</f>
        <v/>
      </c>
      <c r="T85" s="106" t="str">
        <f>IF(Pickering!AA85&gt;0,Data!K18,"")</f>
        <v/>
      </c>
      <c r="U85" s="106" t="str">
        <f>IF(Pocklington!AA85&gt;0,Data!K19,"")</f>
        <v/>
      </c>
      <c r="V85" s="106" t="str">
        <f>IF(Posterngate!AA85&gt;0,Data!K20,"")</f>
        <v/>
      </c>
      <c r="W85" s="106" t="str">
        <f>IF(Priory!AA85&gt;0,Data!K21,"")</f>
        <v/>
      </c>
      <c r="X85" s="106" t="str">
        <f>IF('Scott Rd'!AA85&gt;0,Data!K22,"")</f>
        <v/>
      </c>
      <c r="Y85" s="106" t="str">
        <f>IF(Sherburn!AA85&gt;0,Data!K23,"")</f>
        <v/>
      </c>
      <c r="Z85" s="106" t="str">
        <f>IF('South Milford'!AA85&gt;0,Data!K24,"")</f>
        <v/>
      </c>
      <c r="AA85" s="106" t="str">
        <f>IF(Stillington!AA85&gt;0,Data!K25,"")</f>
        <v/>
      </c>
      <c r="AB85" s="106" t="str">
        <f>IF(Tadcaster!AA85&gt;0,Data!K26,"")</f>
        <v/>
      </c>
      <c r="AC85" s="106" t="str">
        <f>IF(Terrington!AA85&gt;0,Data!K27,"")</f>
        <v/>
      </c>
      <c r="AD85" s="106" t="str">
        <f>IF(Tollerton!AA85&gt;0,Data!K28,"")</f>
        <v/>
      </c>
      <c r="AE85" s="106" t="str">
        <f>IF(Unity!AA85&gt;0,Data!K29,"")</f>
        <v/>
      </c>
      <c r="AF85" s="106" t="str">
        <f>IF(YMG!AA85&gt;0,Data!K30,"")</f>
        <v/>
      </c>
      <c r="AG85" s="150"/>
    </row>
    <row r="86" spans="1:33" ht="15.75" x14ac:dyDescent="0.25">
      <c r="A86" s="78">
        <f>'CCG Financial Totals'!A87</f>
        <v>0</v>
      </c>
      <c r="B86" s="106">
        <f t="shared" si="3"/>
        <v>0</v>
      </c>
      <c r="D86" s="106" t="str">
        <f>IF('Beech Grove'!AA86&gt;0,Data!K2,"")</f>
        <v/>
      </c>
      <c r="E86" s="106" t="str">
        <f>IF('Beech Tree'!AA86&gt;0,Data!K3,"")</f>
        <v/>
      </c>
      <c r="F86" s="106" t="str">
        <f>IF(CMP!AA86&gt;0,Data!K4,"")</f>
        <v/>
      </c>
      <c r="G86" s="106" t="str">
        <f>IF('Dalton T'!AA86&gt;0,Data!K5,"")</f>
        <v/>
      </c>
      <c r="H86" s="106" t="str">
        <f>IF('East Parade'!AA86&gt;0,Data!K6,"")</f>
        <v/>
      </c>
      <c r="I86" s="106" t="str">
        <f>IF(Elvington!AA86&gt;0,Data!K7,"")</f>
        <v/>
      </c>
      <c r="J86" s="106" t="str">
        <f>IF(Escrick!AA86&gt;0,Data!K8,"")</f>
        <v/>
      </c>
      <c r="K86" s="106" t="str">
        <f>IF('Front St'!AA86&gt;0,Data!K9,"")</f>
        <v/>
      </c>
      <c r="L86" s="106" t="str">
        <f>IF(Haxby!AA86&gt;0,Data!K10,"")</f>
        <v/>
      </c>
      <c r="M86" s="106" t="str">
        <f>IF(Helmsley!AA86&gt;0,Data!K11,"")</f>
        <v/>
      </c>
      <c r="N86" s="106" t="str">
        <f>IF('Jorvik G'!AA86&gt;0,Data!K12,"")</f>
        <v/>
      </c>
      <c r="O86" s="106" t="str">
        <f>IF(Kirkbymoorside!AA86&gt;0,Data!K13,"")</f>
        <v/>
      </c>
      <c r="P86" s="106" t="str">
        <f>IF(Millfield!AA86&gt;0,Data!K14,"")</f>
        <v/>
      </c>
      <c r="Q86" s="106" t="str">
        <f>IF('My Health'!AA86&gt;0,Data!K15,"")</f>
        <v/>
      </c>
      <c r="R86" s="106" t="str">
        <f>IF(OSM!AA86&gt;0,Data!K16,"")</f>
        <v/>
      </c>
      <c r="S86" s="106" t="str">
        <f>IF(Petergate!AA86&gt;0,Data!K17,"")</f>
        <v/>
      </c>
      <c r="T86" s="106" t="str">
        <f>IF(Pickering!AA86&gt;0,Data!K18,"")</f>
        <v/>
      </c>
      <c r="U86" s="106" t="str">
        <f>IF(Pocklington!AA86&gt;0,Data!K19,"")</f>
        <v/>
      </c>
      <c r="V86" s="106" t="str">
        <f>IF(Posterngate!AA86&gt;0,Data!K20,"")</f>
        <v/>
      </c>
      <c r="W86" s="106" t="str">
        <f>IF(Priory!AA86&gt;0,Data!K21,"")</f>
        <v/>
      </c>
      <c r="X86" s="106" t="str">
        <f>IF('Scott Rd'!AA86&gt;0,Data!K22,"")</f>
        <v/>
      </c>
      <c r="Y86" s="106" t="str">
        <f>IF(Sherburn!AA86&gt;0,Data!K23,"")</f>
        <v/>
      </c>
      <c r="Z86" s="106" t="str">
        <f>IF('South Milford'!AA86&gt;0,Data!K24,"")</f>
        <v/>
      </c>
      <c r="AA86" s="106" t="str">
        <f>IF(Stillington!AA86&gt;0,Data!K25,"")</f>
        <v/>
      </c>
      <c r="AB86" s="106" t="str">
        <f>IF(Tadcaster!AA86&gt;0,Data!K26,"")</f>
        <v/>
      </c>
      <c r="AC86" s="106" t="str">
        <f>IF(Terrington!AA86&gt;0,Data!K27,"")</f>
        <v/>
      </c>
      <c r="AD86" s="106" t="str">
        <f>IF(Tollerton!AA86&gt;0,Data!K28,"")</f>
        <v/>
      </c>
      <c r="AE86" s="106" t="str">
        <f>IF(Unity!AA86&gt;0,Data!K29,"")</f>
        <v/>
      </c>
      <c r="AF86" s="106" t="str">
        <f>IF(YMG!AA86&gt;0,Data!K30,"")</f>
        <v/>
      </c>
      <c r="AG86" s="150"/>
    </row>
    <row r="87" spans="1:33" ht="15.75" x14ac:dyDescent="0.25">
      <c r="A87" s="78">
        <f>'CCG Financial Totals'!A88</f>
        <v>0</v>
      </c>
      <c r="B87" s="106">
        <f t="shared" si="3"/>
        <v>0</v>
      </c>
      <c r="D87" s="106" t="str">
        <f>IF('Beech Grove'!AA87&gt;0,Data!K2,"")</f>
        <v/>
      </c>
      <c r="E87" s="106" t="str">
        <f>IF('Beech Tree'!AA87&gt;0,Data!K3,"")</f>
        <v/>
      </c>
      <c r="F87" s="106" t="str">
        <f>IF(CMP!AA87&gt;0,Data!K4,"")</f>
        <v/>
      </c>
      <c r="G87" s="106" t="str">
        <f>IF('Dalton T'!AA87&gt;0,Data!K5,"")</f>
        <v/>
      </c>
      <c r="H87" s="106" t="str">
        <f>IF('East Parade'!AA87&gt;0,Data!K6,"")</f>
        <v/>
      </c>
      <c r="I87" s="106" t="str">
        <f>IF(Elvington!AA87&gt;0,Data!K7,"")</f>
        <v/>
      </c>
      <c r="J87" s="106" t="str">
        <f>IF(Escrick!AA87&gt;0,Data!K8,"")</f>
        <v/>
      </c>
      <c r="K87" s="106" t="str">
        <f>IF('Front St'!AA87&gt;0,Data!K9,"")</f>
        <v/>
      </c>
      <c r="L87" s="106" t="str">
        <f>IF(Haxby!AA87&gt;0,Data!K10,"")</f>
        <v/>
      </c>
      <c r="M87" s="106" t="str">
        <f>IF(Helmsley!AA87&gt;0,Data!K11,"")</f>
        <v/>
      </c>
      <c r="N87" s="106" t="str">
        <f>IF('Jorvik G'!AA87&gt;0,Data!K12,"")</f>
        <v/>
      </c>
      <c r="O87" s="106" t="str">
        <f>IF(Kirkbymoorside!AA87&gt;0,Data!K13,"")</f>
        <v/>
      </c>
      <c r="P87" s="106" t="str">
        <f>IF(Millfield!AA87&gt;0,Data!K14,"")</f>
        <v/>
      </c>
      <c r="Q87" s="106" t="str">
        <f>IF('My Health'!AA87&gt;0,Data!K15,"")</f>
        <v/>
      </c>
      <c r="R87" s="106" t="str">
        <f>IF(OSM!AA87&gt;0,Data!K16,"")</f>
        <v/>
      </c>
      <c r="S87" s="106" t="str">
        <f>IF(Petergate!AA87&gt;0,Data!K17,"")</f>
        <v/>
      </c>
      <c r="T87" s="106" t="str">
        <f>IF(Pickering!AA87&gt;0,Data!K18,"")</f>
        <v/>
      </c>
      <c r="U87" s="106" t="str">
        <f>IF(Pocklington!AA87&gt;0,Data!K19,"")</f>
        <v/>
      </c>
      <c r="V87" s="106" t="str">
        <f>IF(Posterngate!AA87&gt;0,Data!K20,"")</f>
        <v/>
      </c>
      <c r="W87" s="106" t="str">
        <f>IF(Priory!AA87&gt;0,Data!K21,"")</f>
        <v/>
      </c>
      <c r="X87" s="106" t="str">
        <f>IF('Scott Rd'!AA87&gt;0,Data!K22,"")</f>
        <v/>
      </c>
      <c r="Y87" s="106" t="str">
        <f>IF(Sherburn!AA87&gt;0,Data!K23,"")</f>
        <v/>
      </c>
      <c r="Z87" s="106" t="str">
        <f>IF('South Milford'!AA87&gt;0,Data!K24,"")</f>
        <v/>
      </c>
      <c r="AA87" s="106" t="str">
        <f>IF(Stillington!AA87&gt;0,Data!K25,"")</f>
        <v/>
      </c>
      <c r="AB87" s="106" t="str">
        <f>IF(Tadcaster!AA87&gt;0,Data!K26,"")</f>
        <v/>
      </c>
      <c r="AC87" s="106" t="str">
        <f>IF(Terrington!AA87&gt;0,Data!K27,"")</f>
        <v/>
      </c>
      <c r="AD87" s="106" t="str">
        <f>IF(Tollerton!AA87&gt;0,Data!K28,"")</f>
        <v/>
      </c>
      <c r="AE87" s="106" t="str">
        <f>IF(Unity!AA87&gt;0,Data!K29,"")</f>
        <v/>
      </c>
      <c r="AF87" s="106" t="str">
        <f>IF(YMG!AA87&gt;0,Data!K30,"")</f>
        <v/>
      </c>
      <c r="AG87" s="150"/>
    </row>
    <row r="88" spans="1:33" ht="15.75" x14ac:dyDescent="0.25">
      <c r="A88" s="85" t="str">
        <f>'CCG Financial Totals'!A89</f>
        <v>Other</v>
      </c>
      <c r="B88" s="106">
        <f t="shared" si="3"/>
        <v>10517</v>
      </c>
      <c r="D88" s="106" t="str">
        <f>IF('Beech Grove'!AA88&gt;0,Data!K2,"")</f>
        <v/>
      </c>
      <c r="E88" s="106" t="str">
        <f>IF('Beech Tree'!AA88&gt;0,Data!K3,"")</f>
        <v/>
      </c>
      <c r="F88" s="106" t="str">
        <f>IF(CMP!AA88&gt;0,Data!K4,"")</f>
        <v/>
      </c>
      <c r="G88" s="106" t="str">
        <f>IF('Dalton T'!AA88&gt;0,Data!K5,"")</f>
        <v/>
      </c>
      <c r="H88" s="106" t="str">
        <f>IF('East Parade'!AA88&gt;0,Data!K6,"")</f>
        <v/>
      </c>
      <c r="I88" s="106" t="str">
        <f>IF(Elvington!AA88&gt;0,Data!K7,"")</f>
        <v/>
      </c>
      <c r="J88" s="106" t="str">
        <f>IF(Escrick!AA88&gt;0,Data!K8,"")</f>
        <v/>
      </c>
      <c r="K88" s="106" t="str">
        <f>IF('Front St'!AA88&gt;0,Data!K9,"")</f>
        <v/>
      </c>
      <c r="L88" s="106" t="str">
        <f>IF(Haxby!AA88&gt;0,Data!K10,"")</f>
        <v/>
      </c>
      <c r="M88" s="106" t="str">
        <f>IF(Helmsley!AA88&gt;0,Data!K11,"")</f>
        <v/>
      </c>
      <c r="N88" s="106" t="str">
        <f>IF('Jorvik G'!AA88&gt;0,Data!K12,"")</f>
        <v/>
      </c>
      <c r="O88" s="106" t="str">
        <f>IF(Kirkbymoorside!AA88&gt;0,Data!K13,"")</f>
        <v/>
      </c>
      <c r="P88" s="106" t="str">
        <f>IF(Millfield!AA88&gt;0,Data!K14,"")</f>
        <v/>
      </c>
      <c r="Q88" s="106" t="str">
        <f>IF('My Health'!AA88&gt;0,Data!K15,"")</f>
        <v/>
      </c>
      <c r="R88" s="106">
        <f>IF(OSM!AA88&gt;0,Data!K16,"")</f>
        <v>10517</v>
      </c>
      <c r="S88" s="106" t="str">
        <f>IF(Petergate!AA88&gt;0,Data!K17,"")</f>
        <v/>
      </c>
      <c r="T88" s="106" t="str">
        <f>IF(Pickering!AA88&gt;0,Data!K18,"")</f>
        <v/>
      </c>
      <c r="U88" s="106" t="str">
        <f>IF(Pocklington!AA88&gt;0,Data!K19,"")</f>
        <v/>
      </c>
      <c r="V88" s="106" t="str">
        <f>IF(Posterngate!AA88&gt;0,Data!K20,"")</f>
        <v/>
      </c>
      <c r="W88" s="106" t="str">
        <f>IF(Priory!AA88&gt;0,Data!K21,"")</f>
        <v/>
      </c>
      <c r="X88" s="106" t="str">
        <f>IF('Scott Rd'!AA88&gt;0,Data!K22,"")</f>
        <v/>
      </c>
      <c r="Y88" s="106" t="str">
        <f>IF(Sherburn!AA88&gt;0,Data!K23,"")</f>
        <v/>
      </c>
      <c r="Z88" s="106" t="str">
        <f>IF('South Milford'!AA88&gt;0,Data!K24,"")</f>
        <v/>
      </c>
      <c r="AA88" s="106" t="str">
        <f>IF(Stillington!AA88&gt;0,Data!K25,"")</f>
        <v/>
      </c>
      <c r="AB88" s="106" t="str">
        <f>IF(Tadcaster!AA88&gt;0,Data!K26,"")</f>
        <v/>
      </c>
      <c r="AC88" s="106" t="str">
        <f>IF(Terrington!AA88&gt;0,Data!K27,"")</f>
        <v/>
      </c>
      <c r="AD88" s="106" t="str">
        <f>IF(Tollerton!AA88&gt;0,Data!K28,"")</f>
        <v/>
      </c>
      <c r="AE88" s="106" t="str">
        <f>IF(Unity!AA88&gt;0,Data!K29,"")</f>
        <v/>
      </c>
      <c r="AF88" s="106" t="str">
        <f>IF(YMG!AA88&gt;0,Data!K30,"")</f>
        <v/>
      </c>
      <c r="AG88" s="150"/>
    </row>
    <row r="89" spans="1:33" ht="15.75" x14ac:dyDescent="0.25">
      <c r="A89" s="21"/>
      <c r="B89" s="151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51"/>
    </row>
    <row r="90" spans="1:33" ht="15.75" x14ac:dyDescent="0.25">
      <c r="A90" s="51" t="str">
        <f>'CCG Financial Totals'!A91</f>
        <v>5 - Infections</v>
      </c>
      <c r="B90" s="151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51"/>
    </row>
    <row r="91" spans="1:33" ht="15.75" x14ac:dyDescent="0.25">
      <c r="A91" s="78" t="str">
        <f>'CCG Financial Totals'!A92</f>
        <v>Azithromycin 250mg capsules to tablets</v>
      </c>
      <c r="B91" s="106">
        <f t="shared" ref="B91:B101" si="4">SUM(D91:AF91)</f>
        <v>0</v>
      </c>
      <c r="D91" s="106" t="str">
        <f>IF('Beech Grove'!AA91&gt;0,Data!K2,"")</f>
        <v/>
      </c>
      <c r="E91" s="106" t="str">
        <f>IF('Beech Tree'!AA91&gt;0,Data!K3,"")</f>
        <v/>
      </c>
      <c r="F91" s="106" t="str">
        <f>IF(CMP!AA91&gt;0,Data!K4,"")</f>
        <v/>
      </c>
      <c r="G91" s="106" t="str">
        <f>IF('Dalton T'!AA91&gt;0,Data!K5,"")</f>
        <v/>
      </c>
      <c r="H91" s="106" t="str">
        <f>IF('East Parade'!AA91&gt;0,Data!K6,"")</f>
        <v/>
      </c>
      <c r="I91" s="106" t="str">
        <f>IF(Elvington!AA91&gt;0,Data!K7,"")</f>
        <v/>
      </c>
      <c r="J91" s="106" t="str">
        <f>IF(Escrick!AA91&gt;0,Data!K8,"")</f>
        <v/>
      </c>
      <c r="K91" s="106" t="str">
        <f>IF('Front St'!AA91&gt;0,Data!K9,"")</f>
        <v/>
      </c>
      <c r="L91" s="106" t="str">
        <f>IF(Haxby!AA91&gt;0,Data!K10,"")</f>
        <v/>
      </c>
      <c r="M91" s="106" t="str">
        <f>IF(Helmsley!AA91&gt;0,Data!K11,"")</f>
        <v/>
      </c>
      <c r="N91" s="106" t="str">
        <f>IF('Jorvik G'!AA91&gt;0,Data!K12,"")</f>
        <v/>
      </c>
      <c r="O91" s="106" t="str">
        <f>IF(Kirkbymoorside!AA91&gt;0,Data!K13,"")</f>
        <v/>
      </c>
      <c r="P91" s="106" t="str">
        <f>IF(Millfield!AA91&gt;0,Data!K14,"")</f>
        <v/>
      </c>
      <c r="Q91" s="106" t="str">
        <f>IF('My Health'!AA91&gt;0,Data!K15,"")</f>
        <v/>
      </c>
      <c r="R91" s="106" t="str">
        <f>IF(OSM!AA91&gt;0,Data!K16,"")</f>
        <v/>
      </c>
      <c r="S91" s="106" t="str">
        <f>IF(Petergate!AA91&gt;0,Data!K17,"")</f>
        <v/>
      </c>
      <c r="T91" s="106" t="str">
        <f>IF(Pickering!AA91&gt;0,Data!K18,"")</f>
        <v/>
      </c>
      <c r="U91" s="106" t="str">
        <f>IF(Pocklington!AA91&gt;0,Data!K19,"")</f>
        <v/>
      </c>
      <c r="V91" s="106" t="str">
        <f>IF(Posterngate!AA91&gt;0,Data!K20,"")</f>
        <v/>
      </c>
      <c r="W91" s="106" t="str">
        <f>IF(Priory!AA91&gt;0,Data!K21,"")</f>
        <v/>
      </c>
      <c r="X91" s="106" t="str">
        <f>IF('Scott Rd'!AA91&gt;0,Data!K22,"")</f>
        <v/>
      </c>
      <c r="Y91" s="106" t="str">
        <f>IF(Sherburn!AA91&gt;0,Data!K23,"")</f>
        <v/>
      </c>
      <c r="Z91" s="106" t="str">
        <f>IF('South Milford'!AA91&gt;0,Data!K24,"")</f>
        <v/>
      </c>
      <c r="AA91" s="106" t="str">
        <f>IF(Stillington!AA91&gt;0,Data!K25,"")</f>
        <v/>
      </c>
      <c r="AB91" s="106" t="str">
        <f>IF(Tadcaster!AA91&gt;0,Data!K26,"")</f>
        <v/>
      </c>
      <c r="AC91" s="106" t="str">
        <f>IF(Terrington!AA91&gt;0,Data!K27,"")</f>
        <v/>
      </c>
      <c r="AD91" s="106" t="str">
        <f>IF(Tollerton!AA91&gt;0,Data!K28,"")</f>
        <v/>
      </c>
      <c r="AE91" s="106" t="str">
        <f>IF(Unity!AA91&gt;0,Data!K29,"")</f>
        <v/>
      </c>
      <c r="AF91" s="106" t="str">
        <f>IF(YMG!AA91&gt;0,Data!K30,"")</f>
        <v/>
      </c>
      <c r="AG91" s="150"/>
    </row>
    <row r="92" spans="1:33" ht="15.75" x14ac:dyDescent="0.25">
      <c r="A92" s="78" t="str">
        <f>'CCG Financial Totals'!A93</f>
        <v>Erythromycin 250mg EC caps (inc. Stearate) to 250mg EC tabs</v>
      </c>
      <c r="B92" s="106">
        <f t="shared" si="4"/>
        <v>0</v>
      </c>
      <c r="D92" s="106" t="str">
        <f>IF('Beech Grove'!AA92&gt;0,Data!K2,"")</f>
        <v/>
      </c>
      <c r="E92" s="106" t="str">
        <f>IF('Beech Tree'!AA92&gt;0,Data!K3,"")</f>
        <v/>
      </c>
      <c r="F92" s="106" t="str">
        <f>IF(CMP!AA92&gt;0,Data!K4,"")</f>
        <v/>
      </c>
      <c r="G92" s="106" t="str">
        <f>IF('Dalton T'!AA92&gt;0,Data!K5,"")</f>
        <v/>
      </c>
      <c r="H92" s="106" t="str">
        <f>IF('East Parade'!AA92&gt;0,Data!K6,"")</f>
        <v/>
      </c>
      <c r="I92" s="106" t="str">
        <f>IF(Elvington!AA92&gt;0,Data!K7,"")</f>
        <v/>
      </c>
      <c r="J92" s="106" t="str">
        <f>IF(Escrick!AA92&gt;0,Data!K8,"")</f>
        <v/>
      </c>
      <c r="K92" s="106" t="str">
        <f>IF('Front St'!AA92&gt;0,Data!K9,"")</f>
        <v/>
      </c>
      <c r="L92" s="106" t="str">
        <f>IF(Haxby!AA92&gt;0,Data!K10,"")</f>
        <v/>
      </c>
      <c r="M92" s="106" t="str">
        <f>IF(Helmsley!AA92&gt;0,Data!K11,"")</f>
        <v/>
      </c>
      <c r="N92" s="106" t="str">
        <f>IF('Jorvik G'!AA92&gt;0,Data!K12,"")</f>
        <v/>
      </c>
      <c r="O92" s="106" t="str">
        <f>IF(Kirkbymoorside!AA92&gt;0,Data!K13,"")</f>
        <v/>
      </c>
      <c r="P92" s="106" t="str">
        <f>IF(Millfield!AA92&gt;0,Data!K14,"")</f>
        <v/>
      </c>
      <c r="Q92" s="106" t="str">
        <f>IF('My Health'!AA92&gt;0,Data!K15,"")</f>
        <v/>
      </c>
      <c r="R92" s="106" t="str">
        <f>IF(OSM!AA92&gt;0,Data!K16,"")</f>
        <v/>
      </c>
      <c r="S92" s="106" t="str">
        <f>IF(Petergate!AA92&gt;0,Data!K17,"")</f>
        <v/>
      </c>
      <c r="T92" s="106" t="str">
        <f>IF(Pickering!AA92&gt;0,Data!K18,"")</f>
        <v/>
      </c>
      <c r="U92" s="106" t="str">
        <f>IF(Pocklington!AA92&gt;0,Data!K19,"")</f>
        <v/>
      </c>
      <c r="V92" s="106" t="str">
        <f>IF(Posterngate!AA92&gt;0,Data!K20,"")</f>
        <v/>
      </c>
      <c r="W92" s="106" t="str">
        <f>IF(Priory!AA92&gt;0,Data!K21,"")</f>
        <v/>
      </c>
      <c r="X92" s="106" t="str">
        <f>IF('Scott Rd'!AA92&gt;0,Data!K22,"")</f>
        <v/>
      </c>
      <c r="Y92" s="106" t="str">
        <f>IF(Sherburn!AA92&gt;0,Data!K23,"")</f>
        <v/>
      </c>
      <c r="Z92" s="106" t="str">
        <f>IF('South Milford'!AA92&gt;0,Data!K24,"")</f>
        <v/>
      </c>
      <c r="AA92" s="106" t="str">
        <f>IF(Stillington!AA92&gt;0,Data!K25,"")</f>
        <v/>
      </c>
      <c r="AB92" s="106" t="str">
        <f>IF(Tadcaster!AA92&gt;0,Data!K26,"")</f>
        <v/>
      </c>
      <c r="AC92" s="106" t="str">
        <f>IF(Terrington!AA92&gt;0,Data!K27,"")</f>
        <v/>
      </c>
      <c r="AD92" s="106" t="str">
        <f>IF(Tollerton!AA92&gt;0,Data!K28,"")</f>
        <v/>
      </c>
      <c r="AE92" s="106" t="str">
        <f>IF(Unity!AA92&gt;0,Data!K29,"")</f>
        <v/>
      </c>
      <c r="AF92" s="106" t="str">
        <f>IF(YMG!AA92&gt;0,Data!K30,"")</f>
        <v/>
      </c>
      <c r="AG92" s="150"/>
    </row>
    <row r="93" spans="1:33" ht="15.75" x14ac:dyDescent="0.25">
      <c r="A93" s="78">
        <f>'CCG Financial Totals'!A94</f>
        <v>0</v>
      </c>
      <c r="B93" s="106">
        <f t="shared" si="4"/>
        <v>0</v>
      </c>
      <c r="D93" s="106" t="str">
        <f>IF('Beech Grove'!AA93&gt;0,Data!K2,"")</f>
        <v/>
      </c>
      <c r="E93" s="106" t="str">
        <f>IF('Beech Tree'!AA93&gt;0,Data!K3,"")</f>
        <v/>
      </c>
      <c r="F93" s="106" t="str">
        <f>IF(CMP!AA93&gt;0,Data!K4,"")</f>
        <v/>
      </c>
      <c r="G93" s="106" t="str">
        <f>IF('Dalton T'!AA93&gt;0,Data!K5,"")</f>
        <v/>
      </c>
      <c r="H93" s="106" t="str">
        <f>IF('East Parade'!AA93&gt;0,Data!K6,"")</f>
        <v/>
      </c>
      <c r="I93" s="106" t="str">
        <f>IF(Elvington!AA93&gt;0,Data!K7,"")</f>
        <v/>
      </c>
      <c r="J93" s="106" t="str">
        <f>IF(Escrick!AA93&gt;0,Data!K8,"")</f>
        <v/>
      </c>
      <c r="K93" s="106" t="str">
        <f>IF('Front St'!AA93&gt;0,Data!K9,"")</f>
        <v/>
      </c>
      <c r="L93" s="106" t="str">
        <f>IF(Haxby!AA93&gt;0,Data!K10,"")</f>
        <v/>
      </c>
      <c r="M93" s="106" t="str">
        <f>IF(Helmsley!AA93&gt;0,Data!K11,"")</f>
        <v/>
      </c>
      <c r="N93" s="106" t="str">
        <f>IF('Jorvik G'!AA93&gt;0,Data!K12,"")</f>
        <v/>
      </c>
      <c r="O93" s="106" t="str">
        <f>IF(Kirkbymoorside!AA93&gt;0,Data!K13,"")</f>
        <v/>
      </c>
      <c r="P93" s="106" t="str">
        <f>IF(Millfield!AA93&gt;0,Data!K14,"")</f>
        <v/>
      </c>
      <c r="Q93" s="106" t="str">
        <f>IF('My Health'!AA93&gt;0,Data!K15,"")</f>
        <v/>
      </c>
      <c r="R93" s="106" t="str">
        <f>IF(OSM!AA93&gt;0,Data!K16,"")</f>
        <v/>
      </c>
      <c r="S93" s="106" t="str">
        <f>IF(Petergate!AA93&gt;0,Data!K17,"")</f>
        <v/>
      </c>
      <c r="T93" s="106" t="str">
        <f>IF(Pickering!AA93&gt;0,Data!K18,"")</f>
        <v/>
      </c>
      <c r="U93" s="106" t="str">
        <f>IF(Pocklington!AA93&gt;0,Data!K19,"")</f>
        <v/>
      </c>
      <c r="V93" s="106" t="str">
        <f>IF(Posterngate!AA93&gt;0,Data!K20,"")</f>
        <v/>
      </c>
      <c r="W93" s="106" t="str">
        <f>IF(Priory!AA93&gt;0,Data!K21,"")</f>
        <v/>
      </c>
      <c r="X93" s="106" t="str">
        <f>IF('Scott Rd'!AA93&gt;0,Data!K22,"")</f>
        <v/>
      </c>
      <c r="Y93" s="106" t="str">
        <f>IF(Sherburn!AA93&gt;0,Data!K23,"")</f>
        <v/>
      </c>
      <c r="Z93" s="106" t="str">
        <f>IF('South Milford'!AA93&gt;0,Data!K24,"")</f>
        <v/>
      </c>
      <c r="AA93" s="106" t="str">
        <f>IF(Stillington!AA93&gt;0,Data!K25,"")</f>
        <v/>
      </c>
      <c r="AB93" s="106" t="str">
        <f>IF(Tadcaster!AA93&gt;0,Data!K26,"")</f>
        <v/>
      </c>
      <c r="AC93" s="106" t="str">
        <f>IF(Terrington!AA93&gt;0,Data!K27,"")</f>
        <v/>
      </c>
      <c r="AD93" s="106" t="str">
        <f>IF(Tollerton!AA93&gt;0,Data!K28,"")</f>
        <v/>
      </c>
      <c r="AE93" s="106" t="str">
        <f>IF(Unity!AA93&gt;0,Data!K29,"")</f>
        <v/>
      </c>
      <c r="AF93" s="106" t="str">
        <f>IF(YMG!AA93&gt;0,Data!K30,"")</f>
        <v/>
      </c>
      <c r="AG93" s="150"/>
    </row>
    <row r="94" spans="1:33" ht="15.75" x14ac:dyDescent="0.25">
      <c r="A94" s="78">
        <f>'CCG Financial Totals'!A95</f>
        <v>0</v>
      </c>
      <c r="B94" s="106">
        <f t="shared" si="4"/>
        <v>0</v>
      </c>
      <c r="D94" s="106" t="str">
        <f>IF('Beech Grove'!AA94&gt;0,Data!K2,"")</f>
        <v/>
      </c>
      <c r="E94" s="106" t="str">
        <f>IF('Beech Tree'!AA94&gt;0,Data!K3,"")</f>
        <v/>
      </c>
      <c r="F94" s="106" t="str">
        <f>IF(CMP!AA94&gt;0,Data!K4,"")</f>
        <v/>
      </c>
      <c r="G94" s="106" t="str">
        <f>IF('Dalton T'!AA94&gt;0,Data!K5,"")</f>
        <v/>
      </c>
      <c r="H94" s="106" t="str">
        <f>IF('East Parade'!AA94&gt;0,Data!K6,"")</f>
        <v/>
      </c>
      <c r="I94" s="106" t="str">
        <f>IF(Elvington!AA94&gt;0,Data!K7,"")</f>
        <v/>
      </c>
      <c r="J94" s="106" t="str">
        <f>IF(Escrick!AA94&gt;0,Data!K8,"")</f>
        <v/>
      </c>
      <c r="K94" s="106" t="str">
        <f>IF('Front St'!AA94&gt;0,Data!K9,"")</f>
        <v/>
      </c>
      <c r="L94" s="106" t="str">
        <f>IF(Haxby!AA94&gt;0,Data!K10,"")</f>
        <v/>
      </c>
      <c r="M94" s="106" t="str">
        <f>IF(Helmsley!AA94&gt;0,Data!K11,"")</f>
        <v/>
      </c>
      <c r="N94" s="106" t="str">
        <f>IF('Jorvik G'!AA94&gt;0,Data!K12,"")</f>
        <v/>
      </c>
      <c r="O94" s="106" t="str">
        <f>IF(Kirkbymoorside!AA94&gt;0,Data!K13,"")</f>
        <v/>
      </c>
      <c r="P94" s="106" t="str">
        <f>IF(Millfield!AA94&gt;0,Data!K14,"")</f>
        <v/>
      </c>
      <c r="Q94" s="106" t="str">
        <f>IF('My Health'!AA94&gt;0,Data!K15,"")</f>
        <v/>
      </c>
      <c r="R94" s="106" t="str">
        <f>IF(OSM!AA94&gt;0,Data!K16,"")</f>
        <v/>
      </c>
      <c r="S94" s="106" t="str">
        <f>IF(Petergate!AA94&gt;0,Data!K17,"")</f>
        <v/>
      </c>
      <c r="T94" s="106" t="str">
        <f>IF(Pickering!AA94&gt;0,Data!K18,"")</f>
        <v/>
      </c>
      <c r="U94" s="106" t="str">
        <f>IF(Pocklington!AA94&gt;0,Data!K19,"")</f>
        <v/>
      </c>
      <c r="V94" s="106" t="str">
        <f>IF(Posterngate!AA94&gt;0,Data!K20,"")</f>
        <v/>
      </c>
      <c r="W94" s="106" t="str">
        <f>IF(Priory!AA94&gt;0,Data!K21,"")</f>
        <v/>
      </c>
      <c r="X94" s="106" t="str">
        <f>IF('Scott Rd'!AA94&gt;0,Data!K22,"")</f>
        <v/>
      </c>
      <c r="Y94" s="106" t="str">
        <f>IF(Sherburn!AA94&gt;0,Data!K23,"")</f>
        <v/>
      </c>
      <c r="Z94" s="106" t="str">
        <f>IF('South Milford'!AA94&gt;0,Data!K24,"")</f>
        <v/>
      </c>
      <c r="AA94" s="106" t="str">
        <f>IF(Stillington!AA94&gt;0,Data!K25,"")</f>
        <v/>
      </c>
      <c r="AB94" s="106" t="str">
        <f>IF(Tadcaster!AA94&gt;0,Data!K26,"")</f>
        <v/>
      </c>
      <c r="AC94" s="106" t="str">
        <f>IF(Terrington!AA94&gt;0,Data!K27,"")</f>
        <v/>
      </c>
      <c r="AD94" s="106" t="str">
        <f>IF(Tollerton!AA94&gt;0,Data!K28,"")</f>
        <v/>
      </c>
      <c r="AE94" s="106" t="str">
        <f>IF(Unity!AA94&gt;0,Data!K29,"")</f>
        <v/>
      </c>
      <c r="AF94" s="106" t="str">
        <f>IF(YMG!AA94&gt;0,Data!K30,"")</f>
        <v/>
      </c>
      <c r="AG94" s="150"/>
    </row>
    <row r="95" spans="1:33" ht="15.75" x14ac:dyDescent="0.25">
      <c r="A95" s="78">
        <f>'CCG Financial Totals'!A96</f>
        <v>0</v>
      </c>
      <c r="B95" s="106">
        <f t="shared" si="4"/>
        <v>0</v>
      </c>
      <c r="D95" s="106" t="str">
        <f>IF('Beech Grove'!AA95&gt;0,Data!K2,"")</f>
        <v/>
      </c>
      <c r="E95" s="106" t="str">
        <f>IF('Beech Tree'!AA95&gt;0,Data!K3,"")</f>
        <v/>
      </c>
      <c r="F95" s="106" t="str">
        <f>IF(CMP!AA95&gt;0,Data!K4,"")</f>
        <v/>
      </c>
      <c r="G95" s="106" t="str">
        <f>IF('Dalton T'!AA95&gt;0,Data!K5,"")</f>
        <v/>
      </c>
      <c r="H95" s="106" t="str">
        <f>IF('East Parade'!AA95&gt;0,Data!K6,"")</f>
        <v/>
      </c>
      <c r="I95" s="106" t="str">
        <f>IF(Elvington!AA95&gt;0,Data!K7,"")</f>
        <v/>
      </c>
      <c r="J95" s="106" t="str">
        <f>IF(Escrick!AA95&gt;0,Data!K8,"")</f>
        <v/>
      </c>
      <c r="K95" s="106" t="str">
        <f>IF('Front St'!AA95&gt;0,Data!K9,"")</f>
        <v/>
      </c>
      <c r="L95" s="106" t="str">
        <f>IF(Haxby!AA95&gt;0,Data!K10,"")</f>
        <v/>
      </c>
      <c r="M95" s="106" t="str">
        <f>IF(Helmsley!AA95&gt;0,Data!K11,"")</f>
        <v/>
      </c>
      <c r="N95" s="106" t="str">
        <f>IF('Jorvik G'!AA95&gt;0,Data!K12,"")</f>
        <v/>
      </c>
      <c r="O95" s="106" t="str">
        <f>IF(Kirkbymoorside!AA95&gt;0,Data!K13,"")</f>
        <v/>
      </c>
      <c r="P95" s="106" t="str">
        <f>IF(Millfield!AA95&gt;0,Data!K14,"")</f>
        <v/>
      </c>
      <c r="Q95" s="106" t="str">
        <f>IF('My Health'!AA95&gt;0,Data!K15,"")</f>
        <v/>
      </c>
      <c r="R95" s="106" t="str">
        <f>IF(OSM!AA95&gt;0,Data!K16,"")</f>
        <v/>
      </c>
      <c r="S95" s="106" t="str">
        <f>IF(Petergate!AA95&gt;0,Data!K17,"")</f>
        <v/>
      </c>
      <c r="T95" s="106" t="str">
        <f>IF(Pickering!AA95&gt;0,Data!K18,"")</f>
        <v/>
      </c>
      <c r="U95" s="106" t="str">
        <f>IF(Pocklington!AA95&gt;0,Data!K19,"")</f>
        <v/>
      </c>
      <c r="V95" s="106" t="str">
        <f>IF(Posterngate!AA95&gt;0,Data!K20,"")</f>
        <v/>
      </c>
      <c r="W95" s="106" t="str">
        <f>IF(Priory!AA95&gt;0,Data!K21,"")</f>
        <v/>
      </c>
      <c r="X95" s="106" t="str">
        <f>IF('Scott Rd'!AA95&gt;0,Data!K22,"")</f>
        <v/>
      </c>
      <c r="Y95" s="106" t="str">
        <f>IF(Sherburn!AA95&gt;0,Data!K23,"")</f>
        <v/>
      </c>
      <c r="Z95" s="106" t="str">
        <f>IF('South Milford'!AA95&gt;0,Data!K24,"")</f>
        <v/>
      </c>
      <c r="AA95" s="106" t="str">
        <f>IF(Stillington!AA95&gt;0,Data!K25,"")</f>
        <v/>
      </c>
      <c r="AB95" s="106" t="str">
        <f>IF(Tadcaster!AA95&gt;0,Data!K26,"")</f>
        <v/>
      </c>
      <c r="AC95" s="106" t="str">
        <f>IF(Terrington!AA95&gt;0,Data!K27,"")</f>
        <v/>
      </c>
      <c r="AD95" s="106" t="str">
        <f>IF(Tollerton!AA95&gt;0,Data!K28,"")</f>
        <v/>
      </c>
      <c r="AE95" s="106" t="str">
        <f>IF(Unity!AA95&gt;0,Data!K29,"")</f>
        <v/>
      </c>
      <c r="AF95" s="106" t="str">
        <f>IF(YMG!AA95&gt;0,Data!K30,"")</f>
        <v/>
      </c>
      <c r="AG95" s="150"/>
    </row>
    <row r="96" spans="1:33" ht="15.75" x14ac:dyDescent="0.25">
      <c r="A96" s="78">
        <f>'CCG Financial Totals'!A97</f>
        <v>0</v>
      </c>
      <c r="B96" s="106">
        <f t="shared" si="4"/>
        <v>0</v>
      </c>
      <c r="D96" s="106" t="str">
        <f>IF('Beech Grove'!AA96&gt;0,Data!K2,"")</f>
        <v/>
      </c>
      <c r="E96" s="106" t="str">
        <f>IF('Beech Tree'!AA96&gt;0,Data!K3,"")</f>
        <v/>
      </c>
      <c r="F96" s="106" t="str">
        <f>IF(CMP!AA96&gt;0,Data!K4,"")</f>
        <v/>
      </c>
      <c r="G96" s="106" t="str">
        <f>IF('Dalton T'!AA96&gt;0,Data!K5,"")</f>
        <v/>
      </c>
      <c r="H96" s="106" t="str">
        <f>IF('East Parade'!AA96&gt;0,Data!K6,"")</f>
        <v/>
      </c>
      <c r="I96" s="106" t="str">
        <f>IF(Elvington!AA96&gt;0,Data!K7,"")</f>
        <v/>
      </c>
      <c r="J96" s="106" t="str">
        <f>IF(Escrick!AA96&gt;0,Data!K8,"")</f>
        <v/>
      </c>
      <c r="K96" s="106" t="str">
        <f>IF('Front St'!AA96&gt;0,Data!K9,"")</f>
        <v/>
      </c>
      <c r="L96" s="106" t="str">
        <f>IF(Haxby!AA96&gt;0,Data!K10,"")</f>
        <v/>
      </c>
      <c r="M96" s="106" t="str">
        <f>IF(Helmsley!AA96&gt;0,Data!K11,"")</f>
        <v/>
      </c>
      <c r="N96" s="106" t="str">
        <f>IF('Jorvik G'!AA96&gt;0,Data!K12,"")</f>
        <v/>
      </c>
      <c r="O96" s="106" t="str">
        <f>IF(Kirkbymoorside!AA96&gt;0,Data!K13,"")</f>
        <v/>
      </c>
      <c r="P96" s="106" t="str">
        <f>IF(Millfield!AA96&gt;0,Data!K14,"")</f>
        <v/>
      </c>
      <c r="Q96" s="106" t="str">
        <f>IF('My Health'!AA96&gt;0,Data!K15,"")</f>
        <v/>
      </c>
      <c r="R96" s="106" t="str">
        <f>IF(OSM!AA96&gt;0,Data!K16,"")</f>
        <v/>
      </c>
      <c r="S96" s="106" t="str">
        <f>IF(Petergate!AA96&gt;0,Data!K17,"")</f>
        <v/>
      </c>
      <c r="T96" s="106" t="str">
        <f>IF(Pickering!AA96&gt;0,Data!K18,"")</f>
        <v/>
      </c>
      <c r="U96" s="106" t="str">
        <f>IF(Pocklington!AA96&gt;0,Data!K19,"")</f>
        <v/>
      </c>
      <c r="V96" s="106" t="str">
        <f>IF(Posterngate!AA96&gt;0,Data!K20,"")</f>
        <v/>
      </c>
      <c r="W96" s="106" t="str">
        <f>IF(Priory!AA96&gt;0,Data!K21,"")</f>
        <v/>
      </c>
      <c r="X96" s="106" t="str">
        <f>IF('Scott Rd'!AA96&gt;0,Data!K22,"")</f>
        <v/>
      </c>
      <c r="Y96" s="106" t="str">
        <f>IF(Sherburn!AA96&gt;0,Data!K23,"")</f>
        <v/>
      </c>
      <c r="Z96" s="106" t="str">
        <f>IF('South Milford'!AA96&gt;0,Data!K24,"")</f>
        <v/>
      </c>
      <c r="AA96" s="106" t="str">
        <f>IF(Stillington!AA96&gt;0,Data!K25,"")</f>
        <v/>
      </c>
      <c r="AB96" s="106" t="str">
        <f>IF(Tadcaster!AA96&gt;0,Data!K26,"")</f>
        <v/>
      </c>
      <c r="AC96" s="106" t="str">
        <f>IF(Terrington!AA96&gt;0,Data!K27,"")</f>
        <v/>
      </c>
      <c r="AD96" s="106" t="str">
        <f>IF(Tollerton!AA96&gt;0,Data!K28,"")</f>
        <v/>
      </c>
      <c r="AE96" s="106" t="str">
        <f>IF(Unity!AA96&gt;0,Data!K29,"")</f>
        <v/>
      </c>
      <c r="AF96" s="106" t="str">
        <f>IF(YMG!AA96&gt;0,Data!K30,"")</f>
        <v/>
      </c>
      <c r="AG96" s="150"/>
    </row>
    <row r="97" spans="1:33" ht="15.75" x14ac:dyDescent="0.25">
      <c r="A97" s="78">
        <f>'CCG Financial Totals'!A98</f>
        <v>0</v>
      </c>
      <c r="B97" s="106">
        <f t="shared" si="4"/>
        <v>0</v>
      </c>
      <c r="D97" s="106" t="str">
        <f>IF('Beech Grove'!AA97&gt;0,Data!K2,"")</f>
        <v/>
      </c>
      <c r="E97" s="106" t="str">
        <f>IF('Beech Tree'!AA97&gt;0,Data!K3,"")</f>
        <v/>
      </c>
      <c r="F97" s="106" t="str">
        <f>IF(CMP!AA97&gt;0,Data!K4,"")</f>
        <v/>
      </c>
      <c r="G97" s="106" t="str">
        <f>IF('Dalton T'!AA97&gt;0,Data!K5,"")</f>
        <v/>
      </c>
      <c r="H97" s="106" t="str">
        <f>IF('East Parade'!AA97&gt;0,Data!K6,"")</f>
        <v/>
      </c>
      <c r="I97" s="106" t="str">
        <f>IF(Elvington!AA97&gt;0,Data!K7,"")</f>
        <v/>
      </c>
      <c r="J97" s="106" t="str">
        <f>IF(Escrick!AA97&gt;0,Data!K8,"")</f>
        <v/>
      </c>
      <c r="K97" s="106" t="str">
        <f>IF('Front St'!AA97&gt;0,Data!K9,"")</f>
        <v/>
      </c>
      <c r="L97" s="106" t="str">
        <f>IF(Haxby!AA97&gt;0,Data!K10,"")</f>
        <v/>
      </c>
      <c r="M97" s="106" t="str">
        <f>IF(Helmsley!AA97&gt;0,Data!K11,"")</f>
        <v/>
      </c>
      <c r="N97" s="106" t="str">
        <f>IF('Jorvik G'!AA97&gt;0,Data!K12,"")</f>
        <v/>
      </c>
      <c r="O97" s="106" t="str">
        <f>IF(Kirkbymoorside!AA97&gt;0,Data!K13,"")</f>
        <v/>
      </c>
      <c r="P97" s="106" t="str">
        <f>IF(Millfield!AA97&gt;0,Data!K14,"")</f>
        <v/>
      </c>
      <c r="Q97" s="106" t="str">
        <f>IF('My Health'!AA97&gt;0,Data!K15,"")</f>
        <v/>
      </c>
      <c r="R97" s="106" t="str">
        <f>IF(OSM!AA97&gt;0,Data!K16,"")</f>
        <v/>
      </c>
      <c r="S97" s="106" t="str">
        <f>IF(Petergate!AA97&gt;0,Data!K17,"")</f>
        <v/>
      </c>
      <c r="T97" s="106" t="str">
        <f>IF(Pickering!AA97&gt;0,Data!K18,"")</f>
        <v/>
      </c>
      <c r="U97" s="106" t="str">
        <f>IF(Pocklington!AA97&gt;0,Data!K19,"")</f>
        <v/>
      </c>
      <c r="V97" s="106" t="str">
        <f>IF(Posterngate!AA97&gt;0,Data!K20,"")</f>
        <v/>
      </c>
      <c r="W97" s="106" t="str">
        <f>IF(Priory!AA97&gt;0,Data!K21,"")</f>
        <v/>
      </c>
      <c r="X97" s="106" t="str">
        <f>IF('Scott Rd'!AA97&gt;0,Data!K22,"")</f>
        <v/>
      </c>
      <c r="Y97" s="106" t="str">
        <f>IF(Sherburn!AA97&gt;0,Data!K23,"")</f>
        <v/>
      </c>
      <c r="Z97" s="106" t="str">
        <f>IF('South Milford'!AA97&gt;0,Data!K24,"")</f>
        <v/>
      </c>
      <c r="AA97" s="106" t="str">
        <f>IF(Stillington!AA97&gt;0,Data!K25,"")</f>
        <v/>
      </c>
      <c r="AB97" s="106" t="str">
        <f>IF(Tadcaster!AA97&gt;0,Data!K26,"")</f>
        <v/>
      </c>
      <c r="AC97" s="106" t="str">
        <f>IF(Terrington!AA97&gt;0,Data!K27,"")</f>
        <v/>
      </c>
      <c r="AD97" s="106" t="str">
        <f>IF(Tollerton!AA97&gt;0,Data!K28,"")</f>
        <v/>
      </c>
      <c r="AE97" s="106" t="str">
        <f>IF(Unity!AA97&gt;0,Data!K29,"")</f>
        <v/>
      </c>
      <c r="AF97" s="106" t="str">
        <f>IF(YMG!AA97&gt;0,Data!K30,"")</f>
        <v/>
      </c>
      <c r="AG97" s="150"/>
    </row>
    <row r="98" spans="1:33" ht="15.75" x14ac:dyDescent="0.25">
      <c r="A98" s="78">
        <f>'CCG Financial Totals'!A99</f>
        <v>0</v>
      </c>
      <c r="B98" s="106">
        <f t="shared" si="4"/>
        <v>0</v>
      </c>
      <c r="D98" s="106" t="str">
        <f>IF('Beech Grove'!AA98&gt;0,Data!K2,"")</f>
        <v/>
      </c>
      <c r="E98" s="106" t="str">
        <f>IF('Beech Tree'!AA98&gt;0,Data!K3,"")</f>
        <v/>
      </c>
      <c r="F98" s="106" t="str">
        <f>IF(CMP!AA98&gt;0,Data!K4,"")</f>
        <v/>
      </c>
      <c r="G98" s="106" t="str">
        <f>IF('Dalton T'!AA98&gt;0,Data!K5,"")</f>
        <v/>
      </c>
      <c r="H98" s="106" t="str">
        <f>IF('East Parade'!AA98&gt;0,Data!K6,"")</f>
        <v/>
      </c>
      <c r="I98" s="106" t="str">
        <f>IF(Elvington!AA98&gt;0,Data!K7,"")</f>
        <v/>
      </c>
      <c r="J98" s="106" t="str">
        <f>IF(Escrick!AA98&gt;0,Data!K8,"")</f>
        <v/>
      </c>
      <c r="K98" s="106" t="str">
        <f>IF('Front St'!AA98&gt;0,Data!K9,"")</f>
        <v/>
      </c>
      <c r="L98" s="106" t="str">
        <f>IF(Haxby!AA98&gt;0,Data!K10,"")</f>
        <v/>
      </c>
      <c r="M98" s="106" t="str">
        <f>IF(Helmsley!AA98&gt;0,Data!K11,"")</f>
        <v/>
      </c>
      <c r="N98" s="106" t="str">
        <f>IF('Jorvik G'!AA98&gt;0,Data!K12,"")</f>
        <v/>
      </c>
      <c r="O98" s="106" t="str">
        <f>IF(Kirkbymoorside!AA98&gt;0,Data!K13,"")</f>
        <v/>
      </c>
      <c r="P98" s="106" t="str">
        <f>IF(Millfield!AA98&gt;0,Data!K14,"")</f>
        <v/>
      </c>
      <c r="Q98" s="106" t="str">
        <f>IF('My Health'!AA98&gt;0,Data!K15,"")</f>
        <v/>
      </c>
      <c r="R98" s="106" t="str">
        <f>IF(OSM!AA98&gt;0,Data!K16,"")</f>
        <v/>
      </c>
      <c r="S98" s="106" t="str">
        <f>IF(Petergate!AA98&gt;0,Data!K17,"")</f>
        <v/>
      </c>
      <c r="T98" s="106" t="str">
        <f>IF(Pickering!AA98&gt;0,Data!K18,"")</f>
        <v/>
      </c>
      <c r="U98" s="106" t="str">
        <f>IF(Pocklington!AA98&gt;0,Data!K19,"")</f>
        <v/>
      </c>
      <c r="V98" s="106" t="str">
        <f>IF(Posterngate!AA98&gt;0,Data!K20,"")</f>
        <v/>
      </c>
      <c r="W98" s="106" t="str">
        <f>IF(Priory!AA98&gt;0,Data!K21,"")</f>
        <v/>
      </c>
      <c r="X98" s="106" t="str">
        <f>IF('Scott Rd'!AA98&gt;0,Data!K22,"")</f>
        <v/>
      </c>
      <c r="Y98" s="106" t="str">
        <f>IF(Sherburn!AA98&gt;0,Data!K23,"")</f>
        <v/>
      </c>
      <c r="Z98" s="106" t="str">
        <f>IF('South Milford'!AA98&gt;0,Data!K24,"")</f>
        <v/>
      </c>
      <c r="AA98" s="106" t="str">
        <f>IF(Stillington!AA98&gt;0,Data!K25,"")</f>
        <v/>
      </c>
      <c r="AB98" s="106" t="str">
        <f>IF(Tadcaster!AA98&gt;0,Data!K26,"")</f>
        <v/>
      </c>
      <c r="AC98" s="106" t="str">
        <f>IF(Terrington!AA98&gt;0,Data!K27,"")</f>
        <v/>
      </c>
      <c r="AD98" s="106" t="str">
        <f>IF(Tollerton!AA98&gt;0,Data!K28,"")</f>
        <v/>
      </c>
      <c r="AE98" s="106" t="str">
        <f>IF(Unity!AA98&gt;0,Data!K29,"")</f>
        <v/>
      </c>
      <c r="AF98" s="106" t="str">
        <f>IF(YMG!AA98&gt;0,Data!K30,"")</f>
        <v/>
      </c>
      <c r="AG98" s="150"/>
    </row>
    <row r="99" spans="1:33" ht="15.75" x14ac:dyDescent="0.25">
      <c r="A99" s="78">
        <f>'CCG Financial Totals'!A100</f>
        <v>0</v>
      </c>
      <c r="B99" s="106">
        <f t="shared" si="4"/>
        <v>0</v>
      </c>
      <c r="D99" s="106" t="str">
        <f>IF('Beech Grove'!AA99&gt;0,Data!K2,"")</f>
        <v/>
      </c>
      <c r="E99" s="106" t="str">
        <f>IF('Beech Tree'!AA99&gt;0,Data!K3,"")</f>
        <v/>
      </c>
      <c r="F99" s="106" t="str">
        <f>IF(CMP!AA99&gt;0,Data!K4,"")</f>
        <v/>
      </c>
      <c r="G99" s="106" t="str">
        <f>IF('Dalton T'!AA99&gt;0,Data!K5,"")</f>
        <v/>
      </c>
      <c r="H99" s="106" t="str">
        <f>IF('East Parade'!AA99&gt;0,Data!K6,"")</f>
        <v/>
      </c>
      <c r="I99" s="106" t="str">
        <f>IF(Elvington!AA99&gt;0,Data!K7,"")</f>
        <v/>
      </c>
      <c r="J99" s="106" t="str">
        <f>IF(Escrick!AA99&gt;0,Data!K8,"")</f>
        <v/>
      </c>
      <c r="K99" s="106" t="str">
        <f>IF('Front St'!AA99&gt;0,Data!K9,"")</f>
        <v/>
      </c>
      <c r="L99" s="106" t="str">
        <f>IF(Haxby!AA99&gt;0,Data!K10,"")</f>
        <v/>
      </c>
      <c r="M99" s="106" t="str">
        <f>IF(Helmsley!AA99&gt;0,Data!K11,"")</f>
        <v/>
      </c>
      <c r="N99" s="106" t="str">
        <f>IF('Jorvik G'!AA99&gt;0,Data!K12,"")</f>
        <v/>
      </c>
      <c r="O99" s="106" t="str">
        <f>IF(Kirkbymoorside!AA99&gt;0,Data!K13,"")</f>
        <v/>
      </c>
      <c r="P99" s="106" t="str">
        <f>IF(Millfield!AA99&gt;0,Data!K14,"")</f>
        <v/>
      </c>
      <c r="Q99" s="106" t="str">
        <f>IF('My Health'!AA99&gt;0,Data!K15,"")</f>
        <v/>
      </c>
      <c r="R99" s="106" t="str">
        <f>IF(OSM!AA99&gt;0,Data!K16,"")</f>
        <v/>
      </c>
      <c r="S99" s="106" t="str">
        <f>IF(Petergate!AA99&gt;0,Data!K17,"")</f>
        <v/>
      </c>
      <c r="T99" s="106" t="str">
        <f>IF(Pickering!AA99&gt;0,Data!K18,"")</f>
        <v/>
      </c>
      <c r="U99" s="106" t="str">
        <f>IF(Pocklington!AA99&gt;0,Data!K19,"")</f>
        <v/>
      </c>
      <c r="V99" s="106" t="str">
        <f>IF(Posterngate!AA99&gt;0,Data!K20,"")</f>
        <v/>
      </c>
      <c r="W99" s="106" t="str">
        <f>IF(Priory!AA99&gt;0,Data!K21,"")</f>
        <v/>
      </c>
      <c r="X99" s="106" t="str">
        <f>IF('Scott Rd'!AA99&gt;0,Data!K22,"")</f>
        <v/>
      </c>
      <c r="Y99" s="106" t="str">
        <f>IF(Sherburn!AA99&gt;0,Data!K23,"")</f>
        <v/>
      </c>
      <c r="Z99" s="106" t="str">
        <f>IF('South Milford'!AA99&gt;0,Data!K24,"")</f>
        <v/>
      </c>
      <c r="AA99" s="106" t="str">
        <f>IF(Stillington!AA99&gt;0,Data!K25,"")</f>
        <v/>
      </c>
      <c r="AB99" s="106" t="str">
        <f>IF(Tadcaster!AA99&gt;0,Data!K26,"")</f>
        <v/>
      </c>
      <c r="AC99" s="106" t="str">
        <f>IF(Terrington!AA99&gt;0,Data!K27,"")</f>
        <v/>
      </c>
      <c r="AD99" s="106" t="str">
        <f>IF(Tollerton!AA99&gt;0,Data!K28,"")</f>
        <v/>
      </c>
      <c r="AE99" s="106" t="str">
        <f>IF(Unity!AA99&gt;0,Data!K29,"")</f>
        <v/>
      </c>
      <c r="AF99" s="106" t="str">
        <f>IF(YMG!AA99&gt;0,Data!K30,"")</f>
        <v/>
      </c>
      <c r="AG99" s="150"/>
    </row>
    <row r="100" spans="1:33" ht="15.75" x14ac:dyDescent="0.25">
      <c r="A100" s="78">
        <f>'CCG Financial Totals'!A101</f>
        <v>0</v>
      </c>
      <c r="B100" s="106">
        <f t="shared" si="4"/>
        <v>0</v>
      </c>
      <c r="D100" s="106" t="str">
        <f>IF('Beech Grove'!AA100&gt;0,Data!K2,"")</f>
        <v/>
      </c>
      <c r="E100" s="106" t="str">
        <f>IF('Beech Tree'!AA100&gt;0,Data!K3,"")</f>
        <v/>
      </c>
      <c r="F100" s="106" t="str">
        <f>IF(CMP!AA100&gt;0,Data!K4,"")</f>
        <v/>
      </c>
      <c r="G100" s="106" t="str">
        <f>IF('Dalton T'!AA100&gt;0,Data!K5,"")</f>
        <v/>
      </c>
      <c r="H100" s="106" t="str">
        <f>IF('East Parade'!AA100&gt;0,Data!K6,"")</f>
        <v/>
      </c>
      <c r="I100" s="106" t="str">
        <f>IF(Elvington!AA100&gt;0,Data!K7,"")</f>
        <v/>
      </c>
      <c r="J100" s="106" t="str">
        <f>IF(Escrick!AA100&gt;0,Data!K8,"")</f>
        <v/>
      </c>
      <c r="K100" s="106" t="str">
        <f>IF('Front St'!AA100&gt;0,Data!K9,"")</f>
        <v/>
      </c>
      <c r="L100" s="106" t="str">
        <f>IF(Haxby!AA100&gt;0,Data!K10,"")</f>
        <v/>
      </c>
      <c r="M100" s="106" t="str">
        <f>IF(Helmsley!AA100&gt;0,Data!K11,"")</f>
        <v/>
      </c>
      <c r="N100" s="106" t="str">
        <f>IF('Jorvik G'!AA100&gt;0,Data!K12,"")</f>
        <v/>
      </c>
      <c r="O100" s="106" t="str">
        <f>IF(Kirkbymoorside!AA100&gt;0,Data!K13,"")</f>
        <v/>
      </c>
      <c r="P100" s="106" t="str">
        <f>IF(Millfield!AA100&gt;0,Data!K14,"")</f>
        <v/>
      </c>
      <c r="Q100" s="106" t="str">
        <f>IF('My Health'!AA100&gt;0,Data!K15,"")</f>
        <v/>
      </c>
      <c r="R100" s="106" t="str">
        <f>IF(OSM!AA100&gt;0,Data!K16,"")</f>
        <v/>
      </c>
      <c r="S100" s="106" t="str">
        <f>IF(Petergate!AA100&gt;0,Data!K17,"")</f>
        <v/>
      </c>
      <c r="T100" s="106" t="str">
        <f>IF(Pickering!AA100&gt;0,Data!K18,"")</f>
        <v/>
      </c>
      <c r="U100" s="106" t="str">
        <f>IF(Pocklington!AA100&gt;0,Data!K19,"")</f>
        <v/>
      </c>
      <c r="V100" s="106" t="str">
        <f>IF(Posterngate!AA100&gt;0,Data!K20,"")</f>
        <v/>
      </c>
      <c r="W100" s="106" t="str">
        <f>IF(Priory!AA100&gt;0,Data!K21,"")</f>
        <v/>
      </c>
      <c r="X100" s="106" t="str">
        <f>IF('Scott Rd'!AA100&gt;0,Data!K22,"")</f>
        <v/>
      </c>
      <c r="Y100" s="106" t="str">
        <f>IF(Sherburn!AA100&gt;0,Data!K23,"")</f>
        <v/>
      </c>
      <c r="Z100" s="106" t="str">
        <f>IF('South Milford'!AA100&gt;0,Data!K24,"")</f>
        <v/>
      </c>
      <c r="AA100" s="106" t="str">
        <f>IF(Stillington!AA100&gt;0,Data!K25,"")</f>
        <v/>
      </c>
      <c r="AB100" s="106" t="str">
        <f>IF(Tadcaster!AA100&gt;0,Data!K26,"")</f>
        <v/>
      </c>
      <c r="AC100" s="106" t="str">
        <f>IF(Terrington!AA100&gt;0,Data!K27,"")</f>
        <v/>
      </c>
      <c r="AD100" s="106" t="str">
        <f>IF(Tollerton!AA100&gt;0,Data!K28,"")</f>
        <v/>
      </c>
      <c r="AE100" s="106" t="str">
        <f>IF(Unity!AA100&gt;0,Data!K29,"")</f>
        <v/>
      </c>
      <c r="AF100" s="106" t="str">
        <f>IF(YMG!AA100&gt;0,Data!K30,"")</f>
        <v/>
      </c>
      <c r="AG100" s="150"/>
    </row>
    <row r="101" spans="1:33" ht="15.75" x14ac:dyDescent="0.25">
      <c r="A101" s="78" t="str">
        <f>'CCG Financial Totals'!A102</f>
        <v>Other</v>
      </c>
      <c r="B101" s="106">
        <f t="shared" si="4"/>
        <v>0</v>
      </c>
      <c r="D101" s="106" t="str">
        <f>IF('Beech Grove'!AA101&gt;0,Data!K2,"")</f>
        <v/>
      </c>
      <c r="E101" s="106" t="str">
        <f>IF('Beech Tree'!AA101&gt;0,Data!K3,"")</f>
        <v/>
      </c>
      <c r="F101" s="106" t="str">
        <f>IF(CMP!AA101&gt;0,Data!K4,"")</f>
        <v/>
      </c>
      <c r="G101" s="106" t="str">
        <f>IF('Dalton T'!AA101&gt;0,Data!K5,"")</f>
        <v/>
      </c>
      <c r="H101" s="106" t="str">
        <f>IF('East Parade'!AA101&gt;0,Data!K6,"")</f>
        <v/>
      </c>
      <c r="I101" s="106" t="str">
        <f>IF(Elvington!AA101&gt;0,Data!K7,"")</f>
        <v/>
      </c>
      <c r="J101" s="106" t="str">
        <f>IF(Escrick!AA101&gt;0,Data!K8,"")</f>
        <v/>
      </c>
      <c r="K101" s="106" t="str">
        <f>IF('Front St'!AA101&gt;0,Data!K9,"")</f>
        <v/>
      </c>
      <c r="L101" s="106" t="str">
        <f>IF(Haxby!AA101&gt;0,Data!K10,"")</f>
        <v/>
      </c>
      <c r="M101" s="106" t="str">
        <f>IF(Helmsley!AA101&gt;0,Data!K11,"")</f>
        <v/>
      </c>
      <c r="N101" s="106" t="str">
        <f>IF('Jorvik G'!AA101&gt;0,Data!K12,"")</f>
        <v/>
      </c>
      <c r="O101" s="106" t="str">
        <f>IF(Kirkbymoorside!AA101&gt;0,Data!K13,"")</f>
        <v/>
      </c>
      <c r="P101" s="106" t="str">
        <f>IF(Millfield!AA101&gt;0,Data!K14,"")</f>
        <v/>
      </c>
      <c r="Q101" s="106" t="str">
        <f>IF('My Health'!AA101&gt;0,Data!K15,"")</f>
        <v/>
      </c>
      <c r="R101" s="106" t="str">
        <f>IF(OSM!AA101&gt;0,Data!K16,"")</f>
        <v/>
      </c>
      <c r="S101" s="106" t="str">
        <f>IF(Petergate!AA101&gt;0,Data!K17,"")</f>
        <v/>
      </c>
      <c r="T101" s="106" t="str">
        <f>IF(Pickering!AA101&gt;0,Data!K18,"")</f>
        <v/>
      </c>
      <c r="U101" s="106" t="str">
        <f>IF(Pocklington!AA101&gt;0,Data!K19,"")</f>
        <v/>
      </c>
      <c r="V101" s="106" t="str">
        <f>IF(Posterngate!AA101&gt;0,Data!K20,"")</f>
        <v/>
      </c>
      <c r="W101" s="106" t="str">
        <f>IF(Priory!AA101&gt;0,Data!K21,"")</f>
        <v/>
      </c>
      <c r="X101" s="106" t="str">
        <f>IF('Scott Rd'!AA101&gt;0,Data!K22,"")</f>
        <v/>
      </c>
      <c r="Y101" s="106" t="str">
        <f>IF(Sherburn!AA101&gt;0,Data!K23,"")</f>
        <v/>
      </c>
      <c r="Z101" s="106" t="str">
        <f>IF('South Milford'!AA101&gt;0,Data!K24,"")</f>
        <v/>
      </c>
      <c r="AA101" s="106" t="str">
        <f>IF(Stillington!AA101&gt;0,Data!K25,"")</f>
        <v/>
      </c>
      <c r="AB101" s="106" t="str">
        <f>IF(Tadcaster!AA101&gt;0,Data!K26,"")</f>
        <v/>
      </c>
      <c r="AC101" s="106" t="str">
        <f>IF(Terrington!AA101&gt;0,Data!K27,"")</f>
        <v/>
      </c>
      <c r="AD101" s="106" t="str">
        <f>IF(Tollerton!AA101&gt;0,Data!K28,"")</f>
        <v/>
      </c>
      <c r="AE101" s="106" t="str">
        <f>IF(Unity!AA101&gt;0,Data!K29,"")</f>
        <v/>
      </c>
      <c r="AF101" s="106" t="str">
        <f>IF(YMG!AA101&gt;0,Data!K30,"")</f>
        <v/>
      </c>
      <c r="AG101" s="150"/>
    </row>
    <row r="102" spans="1:33" ht="15.75" x14ac:dyDescent="0.25">
      <c r="A102" s="22"/>
      <c r="B102" s="151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51"/>
    </row>
    <row r="103" spans="1:33" ht="15.75" x14ac:dyDescent="0.25">
      <c r="A103" s="51" t="str">
        <f>'CCG Financial Totals'!A104</f>
        <v xml:space="preserve"> 6 - Endocrine System</v>
      </c>
      <c r="B103" s="151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51"/>
    </row>
    <row r="104" spans="1:33" ht="15.75" x14ac:dyDescent="0.25">
      <c r="A104" s="78" t="str">
        <f>'CCG Financial Totals'!A105</f>
        <v>Existing DPP-4 inhibitor to Alogliptin</v>
      </c>
      <c r="B104" s="106">
        <f t="shared" ref="B104:B114" si="5">SUM(D104:AF104)</f>
        <v>0</v>
      </c>
      <c r="D104" s="106" t="str">
        <f>IF('Beech Grove'!AA104&gt;0,Data!K2,"")</f>
        <v/>
      </c>
      <c r="E104" s="106" t="str">
        <f>IF('Beech Tree'!AA104&gt;0,Data!K3,"")</f>
        <v/>
      </c>
      <c r="F104" s="106" t="str">
        <f>IF(CMP!AA104&gt;0,Data!K4,"")</f>
        <v/>
      </c>
      <c r="G104" s="106" t="str">
        <f>IF('Dalton T'!AA104&gt;0,Data!K5,"")</f>
        <v/>
      </c>
      <c r="H104" s="106" t="str">
        <f>IF('East Parade'!AA104&gt;0,Data!K6,"")</f>
        <v/>
      </c>
      <c r="I104" s="106" t="str">
        <f>IF(Elvington!AA104&gt;0,Data!K7,"")</f>
        <v/>
      </c>
      <c r="J104" s="106" t="str">
        <f>IF(Escrick!AA104&gt;0,Data!K8,"")</f>
        <v/>
      </c>
      <c r="K104" s="106" t="str">
        <f>IF('Front St'!AA104&gt;0,Data!K9,"")</f>
        <v/>
      </c>
      <c r="L104" s="106" t="str">
        <f>IF(Haxby!AA104&gt;0,Data!K10,"")</f>
        <v/>
      </c>
      <c r="M104" s="106" t="str">
        <f>IF(Helmsley!AA104&gt;0,Data!K11,"")</f>
        <v/>
      </c>
      <c r="N104" s="106" t="str">
        <f>IF('Jorvik G'!AA104&gt;0,Data!K12,"")</f>
        <v/>
      </c>
      <c r="O104" s="106" t="str">
        <f>IF(Kirkbymoorside!AA104&gt;0,Data!K13,"")</f>
        <v/>
      </c>
      <c r="P104" s="106" t="str">
        <f>IF(Millfield!AA104&gt;0,Data!K14,"")</f>
        <v/>
      </c>
      <c r="Q104" s="106" t="str">
        <f>IF('My Health'!AA104&gt;0,Data!K15,"")</f>
        <v/>
      </c>
      <c r="R104" s="106" t="str">
        <f>IF(OSM!AA104&gt;0,Data!K16,"")</f>
        <v/>
      </c>
      <c r="S104" s="106" t="str">
        <f>IF(Petergate!AA104&gt;0,Data!K17,"")</f>
        <v/>
      </c>
      <c r="T104" s="106" t="str">
        <f>IF(Pickering!AA104&gt;0,Data!K18,"")</f>
        <v/>
      </c>
      <c r="U104" s="106" t="str">
        <f>IF(Pocklington!AA104&gt;0,Data!K19,"")</f>
        <v/>
      </c>
      <c r="V104" s="106" t="str">
        <f>IF(Posterngate!AA104&gt;0,Data!K20,"")</f>
        <v/>
      </c>
      <c r="W104" s="106" t="str">
        <f>IF(Priory!AA104&gt;0,Data!K21,"")</f>
        <v/>
      </c>
      <c r="X104" s="106" t="str">
        <f>IF('Scott Rd'!AA104&gt;0,Data!K22,"")</f>
        <v/>
      </c>
      <c r="Y104" s="106" t="str">
        <f>IF(Sherburn!AA104&gt;0,Data!K23,"")</f>
        <v/>
      </c>
      <c r="Z104" s="106" t="str">
        <f>IF('South Milford'!AA104&gt;0,Data!K24,"")</f>
        <v/>
      </c>
      <c r="AA104" s="106" t="str">
        <f>IF(Stillington!AA104&gt;0,Data!K25,"")</f>
        <v/>
      </c>
      <c r="AB104" s="106" t="str">
        <f>IF(Tadcaster!AA104&gt;0,Data!K26,"")</f>
        <v/>
      </c>
      <c r="AC104" s="106" t="str">
        <f>IF(Terrington!AA104&gt;0,Data!K27,"")</f>
        <v/>
      </c>
      <c r="AD104" s="106" t="str">
        <f>IF(Tollerton!AA104&gt;0,Data!K28,"")</f>
        <v/>
      </c>
      <c r="AE104" s="106" t="str">
        <f>IF(Unity!AA104&gt;0,Data!K29,"")</f>
        <v/>
      </c>
      <c r="AF104" s="106" t="str">
        <f>IF(YMG!AA104&gt;0,Data!K30,"")</f>
        <v/>
      </c>
      <c r="AG104" s="150"/>
    </row>
    <row r="105" spans="1:33" ht="15.75" x14ac:dyDescent="0.25">
      <c r="A105" s="78" t="str">
        <f>'CCG Financial Totals'!A106</f>
        <v>Blood glucose test strips to CCG choice</v>
      </c>
      <c r="B105" s="106">
        <f t="shared" si="5"/>
        <v>0</v>
      </c>
      <c r="D105" s="106" t="str">
        <f>IF('Beech Grove'!AA105&gt;0,Data!K2,"")</f>
        <v/>
      </c>
      <c r="E105" s="106" t="str">
        <f>IF('Beech Tree'!AA105&gt;0,Data!K3,"")</f>
        <v/>
      </c>
      <c r="F105" s="106" t="str">
        <f>IF(CMP!AA105&gt;0,Data!K4,"")</f>
        <v/>
      </c>
      <c r="G105" s="106" t="str">
        <f>IF('Dalton T'!AA105&gt;0,Data!K5,"")</f>
        <v/>
      </c>
      <c r="H105" s="106" t="str">
        <f>IF('East Parade'!AA105&gt;0,Data!K6,"")</f>
        <v/>
      </c>
      <c r="I105" s="106" t="str">
        <f>IF(Elvington!AA105&gt;0,Data!K7,"")</f>
        <v/>
      </c>
      <c r="J105" s="106" t="str">
        <f>IF(Escrick!AA105&gt;0,Data!K8,"")</f>
        <v/>
      </c>
      <c r="K105" s="106" t="str">
        <f>IF('Front St'!AA105&gt;0,Data!K9,"")</f>
        <v/>
      </c>
      <c r="L105" s="106" t="str">
        <f>IF(Haxby!AA105&gt;0,Data!K10,"")</f>
        <v/>
      </c>
      <c r="M105" s="106" t="str">
        <f>IF(Helmsley!AA105&gt;0,Data!K11,"")</f>
        <v/>
      </c>
      <c r="N105" s="106" t="str">
        <f>IF('Jorvik G'!AA105&gt;0,Data!K12,"")</f>
        <v/>
      </c>
      <c r="O105" s="106" t="str">
        <f>IF(Kirkbymoorside!AA105&gt;0,Data!K13,"")</f>
        <v/>
      </c>
      <c r="P105" s="106" t="str">
        <f>IF(Millfield!AA105&gt;0,Data!K14,"")</f>
        <v/>
      </c>
      <c r="Q105" s="106" t="str">
        <f>IF('My Health'!AA105&gt;0,Data!K15,"")</f>
        <v/>
      </c>
      <c r="R105" s="106" t="str">
        <f>IF(OSM!AA105&gt;0,Data!K16,"")</f>
        <v/>
      </c>
      <c r="S105" s="106" t="str">
        <f>IF(Petergate!AA105&gt;0,Data!K17,"")</f>
        <v/>
      </c>
      <c r="T105" s="106" t="str">
        <f>IF(Pickering!AA105&gt;0,Data!K18,"")</f>
        <v/>
      </c>
      <c r="U105" s="106" t="str">
        <f>IF(Pocklington!AA105&gt;0,Data!K19,"")</f>
        <v/>
      </c>
      <c r="V105" s="106" t="str">
        <f>IF(Posterngate!AA105&gt;0,Data!K20,"")</f>
        <v/>
      </c>
      <c r="W105" s="106" t="str">
        <f>IF(Priory!AA105&gt;0,Data!K21,"")</f>
        <v/>
      </c>
      <c r="X105" s="106" t="str">
        <f>IF('Scott Rd'!AA105&gt;0,Data!K22,"")</f>
        <v/>
      </c>
      <c r="Y105" s="106" t="str">
        <f>IF(Sherburn!AA105&gt;0,Data!K23,"")</f>
        <v/>
      </c>
      <c r="Z105" s="106" t="str">
        <f>IF('South Milford'!AA105&gt;0,Data!K24,"")</f>
        <v/>
      </c>
      <c r="AA105" s="106" t="str">
        <f>IF(Stillington!AA105&gt;0,Data!K25,"")</f>
        <v/>
      </c>
      <c r="AB105" s="106" t="str">
        <f>IF(Tadcaster!AA105&gt;0,Data!K26,"")</f>
        <v/>
      </c>
      <c r="AC105" s="106" t="str">
        <f>IF(Terrington!AA105&gt;0,Data!K27,"")</f>
        <v/>
      </c>
      <c r="AD105" s="106" t="str">
        <f>IF(Tollerton!AA105&gt;0,Data!K28,"")</f>
        <v/>
      </c>
      <c r="AE105" s="106" t="str">
        <f>IF(Unity!AA105&gt;0,Data!K29,"")</f>
        <v/>
      </c>
      <c r="AF105" s="106" t="str">
        <f>IF(YMG!AA105&gt;0,Data!K30,"")</f>
        <v/>
      </c>
      <c r="AG105" s="150"/>
    </row>
    <row r="106" spans="1:33" ht="15.75" x14ac:dyDescent="0.25">
      <c r="A106" s="78" t="str">
        <f>'CCG Financial Totals'!A107</f>
        <v>Insulin Glargine to Biosimilar</v>
      </c>
      <c r="B106" s="106">
        <f t="shared" si="5"/>
        <v>0</v>
      </c>
      <c r="D106" s="106" t="str">
        <f>IF('Beech Grove'!AA106&gt;0,Data!K2,"")</f>
        <v/>
      </c>
      <c r="E106" s="106" t="str">
        <f>IF('Beech Tree'!AA106&gt;0,Data!K3,"")</f>
        <v/>
      </c>
      <c r="F106" s="106" t="str">
        <f>IF(CMP!AA106&gt;0,Data!K4,"")</f>
        <v/>
      </c>
      <c r="G106" s="106" t="str">
        <f>IF('Dalton T'!AA106&gt;0,Data!K5,"")</f>
        <v/>
      </c>
      <c r="H106" s="106" t="str">
        <f>IF('East Parade'!AA106&gt;0,Data!K6,"")</f>
        <v/>
      </c>
      <c r="I106" s="106" t="str">
        <f>IF(Elvington!AA106&gt;0,Data!K7,"")</f>
        <v/>
      </c>
      <c r="J106" s="106" t="str">
        <f>IF(Escrick!AA106&gt;0,Data!K8,"")</f>
        <v/>
      </c>
      <c r="K106" s="106" t="str">
        <f>IF('Front St'!AA106&gt;0,Data!K9,"")</f>
        <v/>
      </c>
      <c r="L106" s="106" t="str">
        <f>IF(Haxby!AA106&gt;0,Data!K10,"")</f>
        <v/>
      </c>
      <c r="M106" s="106" t="str">
        <f>IF(Helmsley!AA106&gt;0,Data!K11,"")</f>
        <v/>
      </c>
      <c r="N106" s="106" t="str">
        <f>IF('Jorvik G'!AA106&gt;0,Data!K12,"")</f>
        <v/>
      </c>
      <c r="O106" s="106" t="str">
        <f>IF(Kirkbymoorside!AA106&gt;0,Data!K13,"")</f>
        <v/>
      </c>
      <c r="P106" s="106" t="str">
        <f>IF(Millfield!AA106&gt;0,Data!K14,"")</f>
        <v/>
      </c>
      <c r="Q106" s="106" t="str">
        <f>IF('My Health'!AA106&gt;0,Data!K15,"")</f>
        <v/>
      </c>
      <c r="R106" s="106" t="str">
        <f>IF(OSM!AA106&gt;0,Data!K16,"")</f>
        <v/>
      </c>
      <c r="S106" s="106" t="str">
        <f>IF(Petergate!AA106&gt;0,Data!K17,"")</f>
        <v/>
      </c>
      <c r="T106" s="106" t="str">
        <f>IF(Pickering!AA106&gt;0,Data!K18,"")</f>
        <v/>
      </c>
      <c r="U106" s="106" t="str">
        <f>IF(Pocklington!AA106&gt;0,Data!K19,"")</f>
        <v/>
      </c>
      <c r="V106" s="106" t="str">
        <f>IF(Posterngate!AA106&gt;0,Data!K20,"")</f>
        <v/>
      </c>
      <c r="W106" s="106" t="str">
        <f>IF(Priory!AA106&gt;0,Data!K21,"")</f>
        <v/>
      </c>
      <c r="X106" s="106" t="str">
        <f>IF('Scott Rd'!AA106&gt;0,Data!K22,"")</f>
        <v/>
      </c>
      <c r="Y106" s="106" t="str">
        <f>IF(Sherburn!AA106&gt;0,Data!K23,"")</f>
        <v/>
      </c>
      <c r="Z106" s="106" t="str">
        <f>IF('South Milford'!AA106&gt;0,Data!K24,"")</f>
        <v/>
      </c>
      <c r="AA106" s="106" t="str">
        <f>IF(Stillington!AA106&gt;0,Data!K25,"")</f>
        <v/>
      </c>
      <c r="AB106" s="106" t="str">
        <f>IF(Tadcaster!AA106&gt;0,Data!K26,"")</f>
        <v/>
      </c>
      <c r="AC106" s="106" t="str">
        <f>IF(Terrington!AA106&gt;0,Data!K27,"")</f>
        <v/>
      </c>
      <c r="AD106" s="106" t="str">
        <f>IF(Tollerton!AA106&gt;0,Data!K28,"")</f>
        <v/>
      </c>
      <c r="AE106" s="106" t="str">
        <f>IF(Unity!AA106&gt;0,Data!K29,"")</f>
        <v/>
      </c>
      <c r="AF106" s="106" t="str">
        <f>IF(YMG!AA106&gt;0,Data!K30,"")</f>
        <v/>
      </c>
      <c r="AG106" s="150"/>
    </row>
    <row r="107" spans="1:33" ht="15.75" x14ac:dyDescent="0.25">
      <c r="A107" s="78" t="str">
        <f>'CCG Financial Totals'!A108</f>
        <v>Lancets to Low Cost Brand (Omnican/GlucoRx)</v>
      </c>
      <c r="B107" s="106">
        <f t="shared" si="5"/>
        <v>0</v>
      </c>
      <c r="D107" s="106" t="str">
        <f>IF('Beech Grove'!AA107&gt;0,Data!K2,"")</f>
        <v/>
      </c>
      <c r="E107" s="106" t="str">
        <f>IF('Beech Tree'!AA107&gt;0,Data!K3,"")</f>
        <v/>
      </c>
      <c r="F107" s="106" t="str">
        <f>IF(CMP!AA107&gt;0,Data!K4,"")</f>
        <v/>
      </c>
      <c r="G107" s="106" t="str">
        <f>IF('Dalton T'!AA107&gt;0,Data!K5,"")</f>
        <v/>
      </c>
      <c r="H107" s="106" t="str">
        <f>IF('East Parade'!AA107&gt;0,Data!K6,"")</f>
        <v/>
      </c>
      <c r="I107" s="106" t="str">
        <f>IF(Elvington!AA107&gt;0,Data!K7,"")</f>
        <v/>
      </c>
      <c r="J107" s="106" t="str">
        <f>IF(Escrick!AA107&gt;0,Data!K8,"")</f>
        <v/>
      </c>
      <c r="K107" s="106" t="str">
        <f>IF('Front St'!AA107&gt;0,Data!K9,"")</f>
        <v/>
      </c>
      <c r="L107" s="106" t="str">
        <f>IF(Haxby!AA107&gt;0,Data!K10,"")</f>
        <v/>
      </c>
      <c r="M107" s="106" t="str">
        <f>IF(Helmsley!AA107&gt;0,Data!K11,"")</f>
        <v/>
      </c>
      <c r="N107" s="106" t="str">
        <f>IF('Jorvik G'!AA107&gt;0,Data!K12,"")</f>
        <v/>
      </c>
      <c r="O107" s="106" t="str">
        <f>IF(Kirkbymoorside!AA107&gt;0,Data!K13,"")</f>
        <v/>
      </c>
      <c r="P107" s="106" t="str">
        <f>IF(Millfield!AA107&gt;0,Data!K14,"")</f>
        <v/>
      </c>
      <c r="Q107" s="106" t="str">
        <f>IF('My Health'!AA107&gt;0,Data!K15,"")</f>
        <v/>
      </c>
      <c r="R107" s="106" t="str">
        <f>IF(OSM!AA107&gt;0,Data!K16,"")</f>
        <v/>
      </c>
      <c r="S107" s="106" t="str">
        <f>IF(Petergate!AA107&gt;0,Data!K17,"")</f>
        <v/>
      </c>
      <c r="T107" s="106" t="str">
        <f>IF(Pickering!AA107&gt;0,Data!K18,"")</f>
        <v/>
      </c>
      <c r="U107" s="106" t="str">
        <f>IF(Pocklington!AA107&gt;0,Data!K19,"")</f>
        <v/>
      </c>
      <c r="V107" s="106" t="str">
        <f>IF(Posterngate!AA107&gt;0,Data!K20,"")</f>
        <v/>
      </c>
      <c r="W107" s="106" t="str">
        <f>IF(Priory!AA107&gt;0,Data!K21,"")</f>
        <v/>
      </c>
      <c r="X107" s="106" t="str">
        <f>IF('Scott Rd'!AA107&gt;0,Data!K22,"")</f>
        <v/>
      </c>
      <c r="Y107" s="106" t="str">
        <f>IF(Sherburn!AA107&gt;0,Data!K23,"")</f>
        <v/>
      </c>
      <c r="Z107" s="106" t="str">
        <f>IF('South Milford'!AA107&gt;0,Data!K24,"")</f>
        <v/>
      </c>
      <c r="AA107" s="106" t="str">
        <f>IF(Stillington!AA107&gt;0,Data!K25,"")</f>
        <v/>
      </c>
      <c r="AB107" s="106" t="str">
        <f>IF(Tadcaster!AA107&gt;0,Data!K26,"")</f>
        <v/>
      </c>
      <c r="AC107" s="106" t="str">
        <f>IF(Terrington!AA107&gt;0,Data!K27,"")</f>
        <v/>
      </c>
      <c r="AD107" s="106" t="str">
        <f>IF(Tollerton!AA107&gt;0,Data!K28,"")</f>
        <v/>
      </c>
      <c r="AE107" s="106" t="str">
        <f>IF(Unity!AA107&gt;0,Data!K29,"")</f>
        <v/>
      </c>
      <c r="AF107" s="106" t="str">
        <f>IF(YMG!AA107&gt;0,Data!K30,"")</f>
        <v/>
      </c>
      <c r="AG107" s="150"/>
    </row>
    <row r="108" spans="1:33" ht="15.75" x14ac:dyDescent="0.25">
      <c r="A108" s="78" t="str">
        <f>'CCG Financial Totals'!A109</f>
        <v>Needles to Low Cost Brand (Omnican/Trueplus/BD Micro-Fine)</v>
      </c>
      <c r="B108" s="106">
        <f t="shared" si="5"/>
        <v>0</v>
      </c>
      <c r="D108" s="106" t="str">
        <f>IF('Beech Grove'!AA108&gt;0,Data!K2,"")</f>
        <v/>
      </c>
      <c r="E108" s="106" t="str">
        <f>IF('Beech Tree'!AA108&gt;0,Data!K3,"")</f>
        <v/>
      </c>
      <c r="F108" s="106" t="str">
        <f>IF(CMP!AA108&gt;0,Data!K4,"")</f>
        <v/>
      </c>
      <c r="G108" s="106" t="str">
        <f>IF('Dalton T'!AA108&gt;0,Data!K5,"")</f>
        <v/>
      </c>
      <c r="H108" s="106" t="str">
        <f>IF('East Parade'!AA108&gt;0,Data!K6,"")</f>
        <v/>
      </c>
      <c r="I108" s="106" t="str">
        <f>IF(Elvington!AA108&gt;0,Data!K7,"")</f>
        <v/>
      </c>
      <c r="J108" s="106" t="str">
        <f>IF(Escrick!AA108&gt;0,Data!K8,"")</f>
        <v/>
      </c>
      <c r="K108" s="106" t="str">
        <f>IF('Front St'!AA108&gt;0,Data!K9,"")</f>
        <v/>
      </c>
      <c r="L108" s="106" t="str">
        <f>IF(Haxby!AA108&gt;0,Data!K10,"")</f>
        <v/>
      </c>
      <c r="M108" s="106" t="str">
        <f>IF(Helmsley!AA108&gt;0,Data!K11,"")</f>
        <v/>
      </c>
      <c r="N108" s="106" t="str">
        <f>IF('Jorvik G'!AA108&gt;0,Data!K12,"")</f>
        <v/>
      </c>
      <c r="O108" s="106" t="str">
        <f>IF(Kirkbymoorside!AA108&gt;0,Data!K13,"")</f>
        <v/>
      </c>
      <c r="P108" s="106" t="str">
        <f>IF(Millfield!AA108&gt;0,Data!K14,"")</f>
        <v/>
      </c>
      <c r="Q108" s="106" t="str">
        <f>IF('My Health'!AA108&gt;0,Data!K15,"")</f>
        <v/>
      </c>
      <c r="R108" s="106" t="str">
        <f>IF(OSM!AA108&gt;0,Data!K16,"")</f>
        <v/>
      </c>
      <c r="S108" s="106" t="str">
        <f>IF(Petergate!AA108&gt;0,Data!K17,"")</f>
        <v/>
      </c>
      <c r="T108" s="106" t="str">
        <f>IF(Pickering!AA108&gt;0,Data!K18,"")</f>
        <v/>
      </c>
      <c r="U108" s="106" t="str">
        <f>IF(Pocklington!AA108&gt;0,Data!K19,"")</f>
        <v/>
      </c>
      <c r="V108" s="106" t="str">
        <f>IF(Posterngate!AA108&gt;0,Data!K20,"")</f>
        <v/>
      </c>
      <c r="W108" s="106" t="str">
        <f>IF(Priory!AA108&gt;0,Data!K21,"")</f>
        <v/>
      </c>
      <c r="X108" s="106" t="str">
        <f>IF('Scott Rd'!AA108&gt;0,Data!K22,"")</f>
        <v/>
      </c>
      <c r="Y108" s="106" t="str">
        <f>IF(Sherburn!AA108&gt;0,Data!K23,"")</f>
        <v/>
      </c>
      <c r="Z108" s="106" t="str">
        <f>IF('South Milford'!AA108&gt;0,Data!K24,"")</f>
        <v/>
      </c>
      <c r="AA108" s="106" t="str">
        <f>IF(Stillington!AA108&gt;0,Data!K25,"")</f>
        <v/>
      </c>
      <c r="AB108" s="106" t="str">
        <f>IF(Tadcaster!AA108&gt;0,Data!K26,"")</f>
        <v/>
      </c>
      <c r="AC108" s="106" t="str">
        <f>IF(Terrington!AA108&gt;0,Data!K27,"")</f>
        <v/>
      </c>
      <c r="AD108" s="106" t="str">
        <f>IF(Tollerton!AA108&gt;0,Data!K28,"")</f>
        <v/>
      </c>
      <c r="AE108" s="106" t="str">
        <f>IF(Unity!AA108&gt;0,Data!K29,"")</f>
        <v/>
      </c>
      <c r="AF108" s="106" t="str">
        <f>IF(YMG!AA108&gt;0,Data!K30,"")</f>
        <v/>
      </c>
      <c r="AG108" s="150"/>
    </row>
    <row r="109" spans="1:33" ht="15.75" x14ac:dyDescent="0.25">
      <c r="A109" s="78" t="str">
        <f>'CCG Financial Totals'!A110</f>
        <v>liothyronine - review and consider discontinuing</v>
      </c>
      <c r="B109" s="106">
        <f t="shared" si="5"/>
        <v>0</v>
      </c>
      <c r="D109" s="106" t="str">
        <f>IF('Beech Grove'!AA109&gt;0,Data!K2,"")</f>
        <v/>
      </c>
      <c r="E109" s="106" t="str">
        <f>IF('Beech Tree'!AA109&gt;0,Data!K3,"")</f>
        <v/>
      </c>
      <c r="F109" s="106" t="str">
        <f>IF(CMP!AA109&gt;0,Data!K4,"")</f>
        <v/>
      </c>
      <c r="G109" s="106" t="str">
        <f>IF('Dalton T'!AA109&gt;0,Data!K5,"")</f>
        <v/>
      </c>
      <c r="H109" s="106" t="str">
        <f>IF('East Parade'!AA109&gt;0,Data!K6,"")</f>
        <v/>
      </c>
      <c r="I109" s="106" t="str">
        <f>IF(Elvington!AA109&gt;0,Data!K7,"")</f>
        <v/>
      </c>
      <c r="J109" s="106" t="str">
        <f>IF(Escrick!AA109&gt;0,Data!K8,"")</f>
        <v/>
      </c>
      <c r="K109" s="106" t="str">
        <f>IF('Front St'!AA109&gt;0,Data!K9,"")</f>
        <v/>
      </c>
      <c r="L109" s="106" t="str">
        <f>IF(Haxby!AA109&gt;0,Data!K10,"")</f>
        <v/>
      </c>
      <c r="M109" s="106" t="str">
        <f>IF(Helmsley!AA109&gt;0,Data!K11,"")</f>
        <v/>
      </c>
      <c r="N109" s="106" t="str">
        <f>IF('Jorvik G'!AA109&gt;0,Data!K12,"")</f>
        <v/>
      </c>
      <c r="O109" s="106" t="str">
        <f>IF(Kirkbymoorside!AA109&gt;0,Data!K13,"")</f>
        <v/>
      </c>
      <c r="P109" s="106" t="str">
        <f>IF(Millfield!AA109&gt;0,Data!K14,"")</f>
        <v/>
      </c>
      <c r="Q109" s="106" t="str">
        <f>IF('My Health'!AA109&gt;0,Data!K15,"")</f>
        <v/>
      </c>
      <c r="R109" s="106" t="str">
        <f>IF(OSM!AA109&gt;0,Data!K16,"")</f>
        <v/>
      </c>
      <c r="S109" s="106" t="str">
        <f>IF(Petergate!AA109&gt;0,Data!K17,"")</f>
        <v/>
      </c>
      <c r="T109" s="106" t="str">
        <f>IF(Pickering!AA109&gt;0,Data!K18,"")</f>
        <v/>
      </c>
      <c r="U109" s="106" t="str">
        <f>IF(Pocklington!AA109&gt;0,Data!K19,"")</f>
        <v/>
      </c>
      <c r="V109" s="106" t="str">
        <f>IF(Posterngate!AA109&gt;0,Data!K20,"")</f>
        <v/>
      </c>
      <c r="W109" s="106" t="str">
        <f>IF(Priory!AA109&gt;0,Data!K21,"")</f>
        <v/>
      </c>
      <c r="X109" s="106" t="str">
        <f>IF('Scott Rd'!AA109&gt;0,Data!K22,"")</f>
        <v/>
      </c>
      <c r="Y109" s="106" t="str">
        <f>IF(Sherburn!AA109&gt;0,Data!K23,"")</f>
        <v/>
      </c>
      <c r="Z109" s="106" t="str">
        <f>IF('South Milford'!AA109&gt;0,Data!K24,"")</f>
        <v/>
      </c>
      <c r="AA109" s="106" t="str">
        <f>IF(Stillington!AA109&gt;0,Data!K25,"")</f>
        <v/>
      </c>
      <c r="AB109" s="106" t="str">
        <f>IF(Tadcaster!AA109&gt;0,Data!K26,"")</f>
        <v/>
      </c>
      <c r="AC109" s="106" t="str">
        <f>IF(Terrington!AA109&gt;0,Data!K27,"")</f>
        <v/>
      </c>
      <c r="AD109" s="106" t="str">
        <f>IF(Tollerton!AA109&gt;0,Data!K28,"")</f>
        <v/>
      </c>
      <c r="AE109" s="106" t="str">
        <f>IF(Unity!AA109&gt;0,Data!K29,"")</f>
        <v/>
      </c>
      <c r="AF109" s="106" t="str">
        <f>IF(YMG!AA109&gt;0,Data!K30,"")</f>
        <v/>
      </c>
      <c r="AG109" s="150"/>
    </row>
    <row r="110" spans="1:33" ht="15.75" x14ac:dyDescent="0.25">
      <c r="A110" s="78">
        <f>'CCG Financial Totals'!A111</f>
        <v>0</v>
      </c>
      <c r="B110" s="106">
        <f t="shared" si="5"/>
        <v>0</v>
      </c>
      <c r="D110" s="106" t="str">
        <f>IF('Beech Grove'!AA110&gt;0,Data!K2,"")</f>
        <v/>
      </c>
      <c r="E110" s="106" t="str">
        <f>IF('Beech Tree'!AA110&gt;0,Data!K3,"")</f>
        <v/>
      </c>
      <c r="F110" s="106" t="str">
        <f>IF(CMP!AA110&gt;0,Data!K4,"")</f>
        <v/>
      </c>
      <c r="G110" s="106" t="str">
        <f>IF('Dalton T'!AA110&gt;0,Data!K5,"")</f>
        <v/>
      </c>
      <c r="H110" s="106" t="str">
        <f>IF('East Parade'!AA110&gt;0,Data!K6,"")</f>
        <v/>
      </c>
      <c r="I110" s="106" t="str">
        <f>IF(Elvington!AA110&gt;0,Data!K7,"")</f>
        <v/>
      </c>
      <c r="J110" s="106" t="str">
        <f>IF(Escrick!AA110&gt;0,Data!K8,"")</f>
        <v/>
      </c>
      <c r="K110" s="106" t="str">
        <f>IF('Front St'!AA110&gt;0,Data!K9,"")</f>
        <v/>
      </c>
      <c r="L110" s="106" t="str">
        <f>IF(Haxby!AA110&gt;0,Data!K10,"")</f>
        <v/>
      </c>
      <c r="M110" s="106" t="str">
        <f>IF(Helmsley!AA110&gt;0,Data!K11,"")</f>
        <v/>
      </c>
      <c r="N110" s="106" t="str">
        <f>IF('Jorvik G'!AA110&gt;0,Data!K12,"")</f>
        <v/>
      </c>
      <c r="O110" s="106" t="str">
        <f>IF(Kirkbymoorside!AA110&gt;0,Data!K13,"")</f>
        <v/>
      </c>
      <c r="P110" s="106" t="str">
        <f>IF(Millfield!AA110&gt;0,Data!K14,"")</f>
        <v/>
      </c>
      <c r="Q110" s="106" t="str">
        <f>IF('My Health'!AA110&gt;0,Data!K15,"")</f>
        <v/>
      </c>
      <c r="R110" s="106" t="str">
        <f>IF(OSM!AA110&gt;0,Data!K16,"")</f>
        <v/>
      </c>
      <c r="S110" s="106" t="str">
        <f>IF(Petergate!AA110&gt;0,Data!K17,"")</f>
        <v/>
      </c>
      <c r="T110" s="106" t="str">
        <f>IF(Pickering!AA110&gt;0,Data!K18,"")</f>
        <v/>
      </c>
      <c r="U110" s="106" t="str">
        <f>IF(Pocklington!AA110&gt;0,Data!K19,"")</f>
        <v/>
      </c>
      <c r="V110" s="106" t="str">
        <f>IF(Posterngate!AA110&gt;0,Data!K20,"")</f>
        <v/>
      </c>
      <c r="W110" s="106" t="str">
        <f>IF(Priory!AA110&gt;0,Data!K21,"")</f>
        <v/>
      </c>
      <c r="X110" s="106" t="str">
        <f>IF('Scott Rd'!AA110&gt;0,Data!K22,"")</f>
        <v/>
      </c>
      <c r="Y110" s="106" t="str">
        <f>IF(Sherburn!AA110&gt;0,Data!K23,"")</f>
        <v/>
      </c>
      <c r="Z110" s="106" t="str">
        <f>IF('South Milford'!AA110&gt;0,Data!K24,"")</f>
        <v/>
      </c>
      <c r="AA110" s="106" t="str">
        <f>IF(Stillington!AA110&gt;0,Data!K25,"")</f>
        <v/>
      </c>
      <c r="AB110" s="106" t="str">
        <f>IF(Tadcaster!AA110&gt;0,Data!K26,"")</f>
        <v/>
      </c>
      <c r="AC110" s="106" t="str">
        <f>IF(Terrington!AA110&gt;0,Data!K27,"")</f>
        <v/>
      </c>
      <c r="AD110" s="106" t="str">
        <f>IF(Tollerton!AA110&gt;0,Data!K28,"")</f>
        <v/>
      </c>
      <c r="AE110" s="106" t="str">
        <f>IF(Unity!AA110&gt;0,Data!K29,"")</f>
        <v/>
      </c>
      <c r="AF110" s="106" t="str">
        <f>IF(YMG!AA110&gt;0,Data!K30,"")</f>
        <v/>
      </c>
      <c r="AG110" s="150"/>
    </row>
    <row r="111" spans="1:33" ht="15.75" x14ac:dyDescent="0.25">
      <c r="A111" s="78">
        <f>'CCG Financial Totals'!A112</f>
        <v>0</v>
      </c>
      <c r="B111" s="106">
        <f t="shared" si="5"/>
        <v>0</v>
      </c>
      <c r="D111" s="106" t="str">
        <f>IF('Beech Grove'!AA111&gt;0,Data!K2,"")</f>
        <v/>
      </c>
      <c r="E111" s="106" t="str">
        <f>IF('Beech Tree'!AA111&gt;0,Data!K3,"")</f>
        <v/>
      </c>
      <c r="F111" s="106" t="str">
        <f>IF(CMP!AA111&gt;0,Data!K4,"")</f>
        <v/>
      </c>
      <c r="G111" s="106" t="str">
        <f>IF('Dalton T'!AA111&gt;0,Data!K5,"")</f>
        <v/>
      </c>
      <c r="H111" s="106" t="str">
        <f>IF('East Parade'!AA111&gt;0,Data!K6,"")</f>
        <v/>
      </c>
      <c r="I111" s="106" t="str">
        <f>IF(Elvington!AA111&gt;0,Data!K7,"")</f>
        <v/>
      </c>
      <c r="J111" s="106" t="str">
        <f>IF(Escrick!AA111&gt;0,Data!K8,"")</f>
        <v/>
      </c>
      <c r="K111" s="106" t="str">
        <f>IF('Front St'!AA111&gt;0,Data!K9,"")</f>
        <v/>
      </c>
      <c r="L111" s="106" t="str">
        <f>IF(Haxby!AA111&gt;0,Data!K10,"")</f>
        <v/>
      </c>
      <c r="M111" s="106" t="str">
        <f>IF(Helmsley!AA111&gt;0,Data!K11,"")</f>
        <v/>
      </c>
      <c r="N111" s="106" t="str">
        <f>IF('Jorvik G'!AA111&gt;0,Data!K12,"")</f>
        <v/>
      </c>
      <c r="O111" s="106" t="str">
        <f>IF(Kirkbymoorside!AA111&gt;0,Data!K13,"")</f>
        <v/>
      </c>
      <c r="P111" s="106" t="str">
        <f>IF(Millfield!AA111&gt;0,Data!K14,"")</f>
        <v/>
      </c>
      <c r="Q111" s="106" t="str">
        <f>IF('My Health'!AA111&gt;0,Data!K15,"")</f>
        <v/>
      </c>
      <c r="R111" s="106" t="str">
        <f>IF(OSM!AA111&gt;0,Data!K16,"")</f>
        <v/>
      </c>
      <c r="S111" s="106" t="str">
        <f>IF(Petergate!AA111&gt;0,Data!K17,"")</f>
        <v/>
      </c>
      <c r="T111" s="106" t="str">
        <f>IF(Pickering!AA111&gt;0,Data!K18,"")</f>
        <v/>
      </c>
      <c r="U111" s="106" t="str">
        <f>IF(Pocklington!AA111&gt;0,Data!K19,"")</f>
        <v/>
      </c>
      <c r="V111" s="106" t="str">
        <f>IF(Posterngate!AA111&gt;0,Data!K20,"")</f>
        <v/>
      </c>
      <c r="W111" s="106" t="str">
        <f>IF(Priory!AA111&gt;0,Data!K21,"")</f>
        <v/>
      </c>
      <c r="X111" s="106" t="str">
        <f>IF('Scott Rd'!AA111&gt;0,Data!K22,"")</f>
        <v/>
      </c>
      <c r="Y111" s="106" t="str">
        <f>IF(Sherburn!AA111&gt;0,Data!K23,"")</f>
        <v/>
      </c>
      <c r="Z111" s="106" t="str">
        <f>IF('South Milford'!AA111&gt;0,Data!K24,"")</f>
        <v/>
      </c>
      <c r="AA111" s="106" t="str">
        <f>IF(Stillington!AA111&gt;0,Data!K25,"")</f>
        <v/>
      </c>
      <c r="AB111" s="106" t="str">
        <f>IF(Tadcaster!AA111&gt;0,Data!K26,"")</f>
        <v/>
      </c>
      <c r="AC111" s="106" t="str">
        <f>IF(Terrington!AA111&gt;0,Data!K27,"")</f>
        <v/>
      </c>
      <c r="AD111" s="106" t="str">
        <f>IF(Tollerton!AA111&gt;0,Data!K28,"")</f>
        <v/>
      </c>
      <c r="AE111" s="106" t="str">
        <f>IF(Unity!AA111&gt;0,Data!K29,"")</f>
        <v/>
      </c>
      <c r="AF111" s="106" t="str">
        <f>IF(YMG!AA111&gt;0,Data!K30,"")</f>
        <v/>
      </c>
      <c r="AG111" s="150"/>
    </row>
    <row r="112" spans="1:33" ht="15.75" x14ac:dyDescent="0.25">
      <c r="A112" s="78">
        <f>'CCG Financial Totals'!A113</f>
        <v>0</v>
      </c>
      <c r="B112" s="106">
        <f t="shared" si="5"/>
        <v>0</v>
      </c>
      <c r="D112" s="106" t="str">
        <f>IF('Beech Grove'!AA112&gt;0,Data!K2,"")</f>
        <v/>
      </c>
      <c r="E112" s="106" t="str">
        <f>IF('Beech Tree'!AA112&gt;0,Data!K3,"")</f>
        <v/>
      </c>
      <c r="F112" s="106" t="str">
        <f>IF(CMP!AA112&gt;0,Data!K4,"")</f>
        <v/>
      </c>
      <c r="G112" s="106" t="str">
        <f>IF('Dalton T'!AA112&gt;0,Data!K5,"")</f>
        <v/>
      </c>
      <c r="H112" s="106" t="str">
        <f>IF('East Parade'!AA112&gt;0,Data!K6,"")</f>
        <v/>
      </c>
      <c r="I112" s="106" t="str">
        <f>IF(Elvington!AA112&gt;0,Data!K7,"")</f>
        <v/>
      </c>
      <c r="J112" s="106" t="str">
        <f>IF(Escrick!AA112&gt;0,Data!K8,"")</f>
        <v/>
      </c>
      <c r="K112" s="106" t="str">
        <f>IF('Front St'!AA112&gt;0,Data!K9,"")</f>
        <v/>
      </c>
      <c r="L112" s="106" t="str">
        <f>IF(Haxby!AA112&gt;0,Data!K10,"")</f>
        <v/>
      </c>
      <c r="M112" s="106" t="str">
        <f>IF(Helmsley!AA112&gt;0,Data!K11,"")</f>
        <v/>
      </c>
      <c r="N112" s="106" t="str">
        <f>IF('Jorvik G'!AA112&gt;0,Data!K12,"")</f>
        <v/>
      </c>
      <c r="O112" s="106" t="str">
        <f>IF(Kirkbymoorside!AA112&gt;0,Data!K13,"")</f>
        <v/>
      </c>
      <c r="P112" s="106" t="str">
        <f>IF(Millfield!AA112&gt;0,Data!K14,"")</f>
        <v/>
      </c>
      <c r="Q112" s="106" t="str">
        <f>IF('My Health'!AA112&gt;0,Data!K15,"")</f>
        <v/>
      </c>
      <c r="R112" s="106" t="str">
        <f>IF(OSM!AA112&gt;0,Data!K16,"")</f>
        <v/>
      </c>
      <c r="S112" s="106" t="str">
        <f>IF(Petergate!AA112&gt;0,Data!K17,"")</f>
        <v/>
      </c>
      <c r="T112" s="106" t="str">
        <f>IF(Pickering!AA112&gt;0,Data!K18,"")</f>
        <v/>
      </c>
      <c r="U112" s="106" t="str">
        <f>IF(Pocklington!AA112&gt;0,Data!K19,"")</f>
        <v/>
      </c>
      <c r="V112" s="106" t="str">
        <f>IF(Posterngate!AA112&gt;0,Data!K20,"")</f>
        <v/>
      </c>
      <c r="W112" s="106" t="str">
        <f>IF(Priory!AA112&gt;0,Data!K21,"")</f>
        <v/>
      </c>
      <c r="X112" s="106" t="str">
        <f>IF('Scott Rd'!AA112&gt;0,Data!K22,"")</f>
        <v/>
      </c>
      <c r="Y112" s="106" t="str">
        <f>IF(Sherburn!AA112&gt;0,Data!K23,"")</f>
        <v/>
      </c>
      <c r="Z112" s="106" t="str">
        <f>IF('South Milford'!AA112&gt;0,Data!K24,"")</f>
        <v/>
      </c>
      <c r="AA112" s="106" t="str">
        <f>IF(Stillington!AA112&gt;0,Data!K25,"")</f>
        <v/>
      </c>
      <c r="AB112" s="106" t="str">
        <f>IF(Tadcaster!AA112&gt;0,Data!K26,"")</f>
        <v/>
      </c>
      <c r="AC112" s="106" t="str">
        <f>IF(Terrington!AA112&gt;0,Data!K27,"")</f>
        <v/>
      </c>
      <c r="AD112" s="106" t="str">
        <f>IF(Tollerton!AA112&gt;0,Data!K28,"")</f>
        <v/>
      </c>
      <c r="AE112" s="106" t="str">
        <f>IF(Unity!AA112&gt;0,Data!K29,"")</f>
        <v/>
      </c>
      <c r="AF112" s="106" t="str">
        <f>IF(YMG!AA112&gt;0,Data!K30,"")</f>
        <v/>
      </c>
      <c r="AG112" s="150"/>
    </row>
    <row r="113" spans="1:33" ht="15.75" x14ac:dyDescent="0.25">
      <c r="A113" s="78">
        <f>'CCG Financial Totals'!A114</f>
        <v>0</v>
      </c>
      <c r="B113" s="106">
        <f t="shared" si="5"/>
        <v>0</v>
      </c>
      <c r="D113" s="106" t="str">
        <f>IF('Beech Grove'!AA113&gt;0,Data!K2,"")</f>
        <v/>
      </c>
      <c r="E113" s="106" t="str">
        <f>IF('Beech Tree'!AA113&gt;0,Data!K3,"")</f>
        <v/>
      </c>
      <c r="F113" s="106" t="str">
        <f>IF(CMP!AA113&gt;0,Data!K4,"")</f>
        <v/>
      </c>
      <c r="G113" s="106" t="str">
        <f>IF('Dalton T'!AA113&gt;0,Data!K5,"")</f>
        <v/>
      </c>
      <c r="H113" s="106" t="str">
        <f>IF('East Parade'!AA113&gt;0,Data!K6,"")</f>
        <v/>
      </c>
      <c r="I113" s="106" t="str">
        <f>IF(Elvington!AA113&gt;0,Data!K7,"")</f>
        <v/>
      </c>
      <c r="J113" s="106" t="str">
        <f>IF(Escrick!AA113&gt;0,Data!K8,"")</f>
        <v/>
      </c>
      <c r="K113" s="106" t="str">
        <f>IF('Front St'!AA113&gt;0,Data!K9,"")</f>
        <v/>
      </c>
      <c r="L113" s="106" t="str">
        <f>IF(Haxby!AA113&gt;0,Data!K10,"")</f>
        <v/>
      </c>
      <c r="M113" s="106" t="str">
        <f>IF(Helmsley!AA113&gt;0,Data!K11,"")</f>
        <v/>
      </c>
      <c r="N113" s="106" t="str">
        <f>IF('Jorvik G'!AA113&gt;0,Data!K12,"")</f>
        <v/>
      </c>
      <c r="O113" s="106" t="str">
        <f>IF(Kirkbymoorside!AA113&gt;0,Data!K13,"")</f>
        <v/>
      </c>
      <c r="P113" s="106" t="str">
        <f>IF(Millfield!AA113&gt;0,Data!K14,"")</f>
        <v/>
      </c>
      <c r="Q113" s="106" t="str">
        <f>IF('My Health'!AA113&gt;0,Data!K15,"")</f>
        <v/>
      </c>
      <c r="R113" s="106" t="str">
        <f>IF(OSM!AA113&gt;0,Data!K16,"")</f>
        <v/>
      </c>
      <c r="S113" s="106" t="str">
        <f>IF(Petergate!AA113&gt;0,Data!K17,"")</f>
        <v/>
      </c>
      <c r="T113" s="106" t="str">
        <f>IF(Pickering!AA113&gt;0,Data!K18,"")</f>
        <v/>
      </c>
      <c r="U113" s="106" t="str">
        <f>IF(Pocklington!AA113&gt;0,Data!K19,"")</f>
        <v/>
      </c>
      <c r="V113" s="106" t="str">
        <f>IF(Posterngate!AA113&gt;0,Data!K20,"")</f>
        <v/>
      </c>
      <c r="W113" s="106" t="str">
        <f>IF(Priory!AA113&gt;0,Data!K21,"")</f>
        <v/>
      </c>
      <c r="X113" s="106" t="str">
        <f>IF('Scott Rd'!AA113&gt;0,Data!K22,"")</f>
        <v/>
      </c>
      <c r="Y113" s="106" t="str">
        <f>IF(Sherburn!AA113&gt;0,Data!K23,"")</f>
        <v/>
      </c>
      <c r="Z113" s="106" t="str">
        <f>IF('South Milford'!AA113&gt;0,Data!K24,"")</f>
        <v/>
      </c>
      <c r="AA113" s="106" t="str">
        <f>IF(Stillington!AA113&gt;0,Data!K25,"")</f>
        <v/>
      </c>
      <c r="AB113" s="106" t="str">
        <f>IF(Tadcaster!AA113&gt;0,Data!K26,"")</f>
        <v/>
      </c>
      <c r="AC113" s="106" t="str">
        <f>IF(Terrington!AA113&gt;0,Data!K27,"")</f>
        <v/>
      </c>
      <c r="AD113" s="106" t="str">
        <f>IF(Tollerton!AA113&gt;0,Data!K28,"")</f>
        <v/>
      </c>
      <c r="AE113" s="106" t="str">
        <f>IF(Unity!AA113&gt;0,Data!K29,"")</f>
        <v/>
      </c>
      <c r="AF113" s="106" t="str">
        <f>IF(YMG!AA113&gt;0,Data!K30,"")</f>
        <v/>
      </c>
      <c r="AG113" s="150"/>
    </row>
    <row r="114" spans="1:33" ht="15.75" x14ac:dyDescent="0.25">
      <c r="A114" s="78" t="str">
        <f>'CCG Financial Totals'!A115</f>
        <v>Other</v>
      </c>
      <c r="B114" s="106">
        <f t="shared" si="5"/>
        <v>0</v>
      </c>
      <c r="D114" s="106" t="str">
        <f>IF('Beech Grove'!AA114&gt;0,Data!K2,"")</f>
        <v/>
      </c>
      <c r="E114" s="106" t="str">
        <f>IF('Beech Tree'!AA114&gt;0,Data!K3,"")</f>
        <v/>
      </c>
      <c r="F114" s="106" t="str">
        <f>IF(CMP!AA114&gt;0,Data!K4,"")</f>
        <v/>
      </c>
      <c r="G114" s="106" t="str">
        <f>IF('Dalton T'!AA114&gt;0,Data!K5,"")</f>
        <v/>
      </c>
      <c r="H114" s="106" t="str">
        <f>IF('East Parade'!AA114&gt;0,Data!K6,"")</f>
        <v/>
      </c>
      <c r="I114" s="106" t="str">
        <f>IF(Elvington!AA114&gt;0,Data!K7,"")</f>
        <v/>
      </c>
      <c r="J114" s="106" t="str">
        <f>IF(Escrick!AA114&gt;0,Data!K8,"")</f>
        <v/>
      </c>
      <c r="K114" s="106" t="str">
        <f>IF('Front St'!AA114&gt;0,Data!K9,"")</f>
        <v/>
      </c>
      <c r="L114" s="106" t="str">
        <f>IF(Haxby!AA114&gt;0,Data!K10,"")</f>
        <v/>
      </c>
      <c r="M114" s="106" t="str">
        <f>IF(Helmsley!AA114&gt;0,Data!K11,"")</f>
        <v/>
      </c>
      <c r="N114" s="106" t="str">
        <f>IF('Jorvik G'!AA114&gt;0,Data!K12,"")</f>
        <v/>
      </c>
      <c r="O114" s="106" t="str">
        <f>IF(Kirkbymoorside!AA114&gt;0,Data!K13,"")</f>
        <v/>
      </c>
      <c r="P114" s="106" t="str">
        <f>IF(Millfield!AA114&gt;0,Data!K14,"")</f>
        <v/>
      </c>
      <c r="Q114" s="106" t="str">
        <f>IF('My Health'!AA114&gt;0,Data!K15,"")</f>
        <v/>
      </c>
      <c r="R114" s="106" t="str">
        <f>IF(OSM!AA114&gt;0,Data!K16,"")</f>
        <v/>
      </c>
      <c r="S114" s="106" t="str">
        <f>IF(Petergate!AA114&gt;0,Data!K17,"")</f>
        <v/>
      </c>
      <c r="T114" s="106" t="str">
        <f>IF(Pickering!AA114&gt;0,Data!K18,"")</f>
        <v/>
      </c>
      <c r="U114" s="106" t="str">
        <f>IF(Pocklington!AA114&gt;0,Data!K19,"")</f>
        <v/>
      </c>
      <c r="V114" s="106" t="str">
        <f>IF(Posterngate!AA114&gt;0,Data!K20,"")</f>
        <v/>
      </c>
      <c r="W114" s="106" t="str">
        <f>IF(Priory!AA114&gt;0,Data!K21,"")</f>
        <v/>
      </c>
      <c r="X114" s="106" t="str">
        <f>IF('Scott Rd'!AA114&gt;0,Data!K22,"")</f>
        <v/>
      </c>
      <c r="Y114" s="106" t="str">
        <f>IF(Sherburn!AA114&gt;0,Data!K23,"")</f>
        <v/>
      </c>
      <c r="Z114" s="106" t="str">
        <f>IF('South Milford'!AA114&gt;0,Data!K24,"")</f>
        <v/>
      </c>
      <c r="AA114" s="106" t="str">
        <f>IF(Stillington!AA114&gt;0,Data!K25,"")</f>
        <v/>
      </c>
      <c r="AB114" s="106" t="str">
        <f>IF(Tadcaster!AA114&gt;0,Data!K26,"")</f>
        <v/>
      </c>
      <c r="AC114" s="106" t="str">
        <f>IF(Terrington!AA114&gt;0,Data!K27,"")</f>
        <v/>
      </c>
      <c r="AD114" s="106" t="str">
        <f>IF(Tollerton!AA114&gt;0,Data!K28,"")</f>
        <v/>
      </c>
      <c r="AE114" s="106" t="str">
        <f>IF(Unity!AA114&gt;0,Data!K29,"")</f>
        <v/>
      </c>
      <c r="AF114" s="106" t="str">
        <f>IF(YMG!AA114&gt;0,Data!K30,"")</f>
        <v/>
      </c>
      <c r="AG114" s="150"/>
    </row>
    <row r="115" spans="1:33" ht="15.75" x14ac:dyDescent="0.25">
      <c r="A115" s="22"/>
      <c r="B115" s="151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51"/>
    </row>
    <row r="116" spans="1:33" ht="18" customHeight="1" x14ac:dyDescent="0.25">
      <c r="A116" s="51" t="str">
        <f>'CCG Financial Totals'!A117</f>
        <v>7 - Obs, Gynae and Urinary Tract Disorders</v>
      </c>
      <c r="B116" s="151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51"/>
    </row>
    <row r="117" spans="1:33" ht="15.75" x14ac:dyDescent="0.25">
      <c r="A117" s="78" t="str">
        <f>'CCG Financial Totals'!A118</f>
        <v>Dutasteride 500mcg to Finasteride 5mg</v>
      </c>
      <c r="B117" s="106">
        <f t="shared" ref="B117:B127" si="6">SUM(D117:AF117)</f>
        <v>0</v>
      </c>
      <c r="D117" s="106" t="str">
        <f>IF('Beech Grove'!AA117&gt;0,Data!K2,"")</f>
        <v/>
      </c>
      <c r="E117" s="106" t="str">
        <f>IF('Beech Tree'!AA117&gt;0,Data!K3,"")</f>
        <v/>
      </c>
      <c r="F117" s="106" t="str">
        <f>IF(CMP!AA117&gt;0,Data!K4,"")</f>
        <v/>
      </c>
      <c r="G117" s="106" t="str">
        <f>IF('Dalton T'!AA117&gt;0,Data!K5,"")</f>
        <v/>
      </c>
      <c r="H117" s="106" t="str">
        <f>IF('East Parade'!AA117&gt;0,Data!K6,"")</f>
        <v/>
      </c>
      <c r="I117" s="106" t="str">
        <f>IF(Elvington!AA117&gt;0,Data!K7,"")</f>
        <v/>
      </c>
      <c r="J117" s="106" t="str">
        <f>IF(Escrick!AA117&gt;0,Data!K8,"")</f>
        <v/>
      </c>
      <c r="K117" s="106" t="str">
        <f>IF('Front St'!AA117&gt;0,Data!K9,"")</f>
        <v/>
      </c>
      <c r="L117" s="106" t="str">
        <f>IF(Haxby!AA117&gt;0,Data!K10,"")</f>
        <v/>
      </c>
      <c r="M117" s="106" t="str">
        <f>IF(Helmsley!AA117&gt;0,Data!K11,"")</f>
        <v/>
      </c>
      <c r="N117" s="106" t="str">
        <f>IF('Jorvik G'!AA117&gt;0,Data!K12,"")</f>
        <v/>
      </c>
      <c r="O117" s="106" t="str">
        <f>IF(Kirkbymoorside!AA117&gt;0,Data!K13,"")</f>
        <v/>
      </c>
      <c r="P117" s="106" t="str">
        <f>IF(Millfield!AA117&gt;0,Data!K14,"")</f>
        <v/>
      </c>
      <c r="Q117" s="106" t="str">
        <f>IF('My Health'!AA117&gt;0,Data!K15,"")</f>
        <v/>
      </c>
      <c r="R117" s="106" t="str">
        <f>IF(OSM!AA117&gt;0,Data!K16,"")</f>
        <v/>
      </c>
      <c r="S117" s="106" t="str">
        <f>IF(Petergate!AA117&gt;0,Data!K17,"")</f>
        <v/>
      </c>
      <c r="T117" s="106" t="str">
        <f>IF(Pickering!AA117&gt;0,Data!K18,"")</f>
        <v/>
      </c>
      <c r="U117" s="106" t="str">
        <f>IF(Pocklington!AA117&gt;0,Data!K19,"")</f>
        <v/>
      </c>
      <c r="V117" s="106" t="str">
        <f>IF(Posterngate!AA117&gt;0,Data!K20,"")</f>
        <v/>
      </c>
      <c r="W117" s="106" t="str">
        <f>IF(Priory!AA117&gt;0,Data!K21,"")</f>
        <v/>
      </c>
      <c r="X117" s="106" t="str">
        <f>IF('Scott Rd'!AA117&gt;0,Data!K22,"")</f>
        <v/>
      </c>
      <c r="Y117" s="106" t="str">
        <f>IF(Sherburn!AA117&gt;0,Data!K23,"")</f>
        <v/>
      </c>
      <c r="Z117" s="106" t="str">
        <f>IF('South Milford'!AA117&gt;0,Data!K24,"")</f>
        <v/>
      </c>
      <c r="AA117" s="106" t="str">
        <f>IF(Stillington!AA117&gt;0,Data!K25,"")</f>
        <v/>
      </c>
      <c r="AB117" s="106" t="str">
        <f>IF(Tadcaster!AA117&gt;0,Data!K26,"")</f>
        <v/>
      </c>
      <c r="AC117" s="106" t="str">
        <f>IF(Terrington!AA117&gt;0,Data!K27,"")</f>
        <v/>
      </c>
      <c r="AD117" s="106" t="str">
        <f>IF(Tollerton!AA117&gt;0,Data!K28,"")</f>
        <v/>
      </c>
      <c r="AE117" s="106" t="str">
        <f>IF(Unity!AA117&gt;0,Data!K29,"")</f>
        <v/>
      </c>
      <c r="AF117" s="106" t="str">
        <f>IF(YMG!AA117&gt;0,Data!K30,"")</f>
        <v/>
      </c>
      <c r="AG117" s="150"/>
    </row>
    <row r="118" spans="1:33" ht="15.75" x14ac:dyDescent="0.25">
      <c r="A118" s="78" t="str">
        <f>'CCG Financial Totals'!A119</f>
        <v>Alfuzosin 10mg MR to Tamsulosin 400mcg MR caps</v>
      </c>
      <c r="B118" s="106">
        <f t="shared" si="6"/>
        <v>0</v>
      </c>
      <c r="D118" s="106" t="str">
        <f>IF('Beech Grove'!AA118&gt;0,Data!K2,"")</f>
        <v/>
      </c>
      <c r="E118" s="106" t="str">
        <f>IF('Beech Tree'!AA118&gt;0,Data!K3,"")</f>
        <v/>
      </c>
      <c r="F118" s="106" t="str">
        <f>IF(CMP!AA118&gt;0,Data!K4,"")</f>
        <v/>
      </c>
      <c r="G118" s="106" t="str">
        <f>IF('Dalton T'!AA118&gt;0,Data!K5,"")</f>
        <v/>
      </c>
      <c r="H118" s="106" t="str">
        <f>IF('East Parade'!AA118&gt;0,Data!K6,"")</f>
        <v/>
      </c>
      <c r="I118" s="106" t="str">
        <f>IF(Elvington!AA118&gt;0,Data!K7,"")</f>
        <v/>
      </c>
      <c r="J118" s="106" t="str">
        <f>IF(Escrick!AA118&gt;0,Data!K8,"")</f>
        <v/>
      </c>
      <c r="K118" s="106" t="str">
        <f>IF('Front St'!AA118&gt;0,Data!K9,"")</f>
        <v/>
      </c>
      <c r="L118" s="106" t="str">
        <f>IF(Haxby!AA118&gt;0,Data!K10,"")</f>
        <v/>
      </c>
      <c r="M118" s="106" t="str">
        <f>IF(Helmsley!AA118&gt;0,Data!K11,"")</f>
        <v/>
      </c>
      <c r="N118" s="106" t="str">
        <f>IF('Jorvik G'!AA118&gt;0,Data!K12,"")</f>
        <v/>
      </c>
      <c r="O118" s="106" t="str">
        <f>IF(Kirkbymoorside!AA118&gt;0,Data!K13,"")</f>
        <v/>
      </c>
      <c r="P118" s="106" t="str">
        <f>IF(Millfield!AA118&gt;0,Data!K14,"")</f>
        <v/>
      </c>
      <c r="Q118" s="106" t="str">
        <f>IF('My Health'!AA118&gt;0,Data!K15,"")</f>
        <v/>
      </c>
      <c r="R118" s="106" t="str">
        <f>IF(OSM!AA118&gt;0,Data!K16,"")</f>
        <v/>
      </c>
      <c r="S118" s="106" t="str">
        <f>IF(Petergate!AA118&gt;0,Data!K17,"")</f>
        <v/>
      </c>
      <c r="T118" s="106" t="str">
        <f>IF(Pickering!AA118&gt;0,Data!K18,"")</f>
        <v/>
      </c>
      <c r="U118" s="106" t="str">
        <f>IF(Pocklington!AA118&gt;0,Data!K19,"")</f>
        <v/>
      </c>
      <c r="V118" s="106" t="str">
        <f>IF(Posterngate!AA118&gt;0,Data!K20,"")</f>
        <v/>
      </c>
      <c r="W118" s="106" t="str">
        <f>IF(Priory!AA118&gt;0,Data!K21,"")</f>
        <v/>
      </c>
      <c r="X118" s="106" t="str">
        <f>IF('Scott Rd'!AA118&gt;0,Data!K22,"")</f>
        <v/>
      </c>
      <c r="Y118" s="106" t="str">
        <f>IF(Sherburn!AA118&gt;0,Data!K23,"")</f>
        <v/>
      </c>
      <c r="Z118" s="106" t="str">
        <f>IF('South Milford'!AA118&gt;0,Data!K24,"")</f>
        <v/>
      </c>
      <c r="AA118" s="106" t="str">
        <f>IF(Stillington!AA118&gt;0,Data!K25,"")</f>
        <v/>
      </c>
      <c r="AB118" s="106" t="str">
        <f>IF(Tadcaster!AA118&gt;0,Data!K26,"")</f>
        <v/>
      </c>
      <c r="AC118" s="106" t="str">
        <f>IF(Terrington!AA118&gt;0,Data!K27,"")</f>
        <v/>
      </c>
      <c r="AD118" s="106" t="str">
        <f>IF(Tollerton!AA118&gt;0,Data!K28,"")</f>
        <v/>
      </c>
      <c r="AE118" s="106" t="str">
        <f>IF(Unity!AA118&gt;0,Data!K29,"")</f>
        <v/>
      </c>
      <c r="AF118" s="106" t="str">
        <f>IF(YMG!AA118&gt;0,Data!K30,"")</f>
        <v/>
      </c>
      <c r="AG118" s="150"/>
    </row>
    <row r="119" spans="1:33" ht="15.75" x14ac:dyDescent="0.25">
      <c r="A119" s="78" t="str">
        <f>'CCG Financial Totals'!A120</f>
        <v>Tamsulosin 400mcg MR tablets to MR capsules</v>
      </c>
      <c r="B119" s="106">
        <f t="shared" si="6"/>
        <v>191715</v>
      </c>
      <c r="D119" s="106" t="str">
        <f>IF('Beech Grove'!AA119&gt;0,Data!K2,"")</f>
        <v/>
      </c>
      <c r="E119" s="106" t="str">
        <f>IF('Beech Tree'!AA119&gt;0,Data!K3,"")</f>
        <v/>
      </c>
      <c r="F119" s="106" t="str">
        <f>IF(CMP!AA119&gt;0,Data!K4,"")</f>
        <v/>
      </c>
      <c r="G119" s="106" t="str">
        <f>IF('Dalton T'!AA119&gt;0,Data!K5,"")</f>
        <v/>
      </c>
      <c r="H119" s="106" t="str">
        <f>IF('East Parade'!AA119&gt;0,Data!K6,"")</f>
        <v/>
      </c>
      <c r="I119" s="106" t="str">
        <f>IF(Elvington!AA119&gt;0,Data!K7,"")</f>
        <v/>
      </c>
      <c r="J119" s="106" t="str">
        <f>IF(Escrick!AA119&gt;0,Data!K8,"")</f>
        <v/>
      </c>
      <c r="K119" s="106">
        <f>IF('Front St'!AA119&gt;0,Data!K9,"")</f>
        <v>4303</v>
      </c>
      <c r="L119" s="106">
        <f>IF(Haxby!AA119&gt;0,Data!K10,"")</f>
        <v>32956</v>
      </c>
      <c r="M119" s="106" t="str">
        <f>IF(Helmsley!AA119&gt;0,Data!K11,"")</f>
        <v/>
      </c>
      <c r="N119" s="106" t="str">
        <f>IF('Jorvik G'!AA119&gt;0,Data!K12,"")</f>
        <v/>
      </c>
      <c r="O119" s="106">
        <f>IF(Kirkbymoorside!AA119&gt;0,Data!K13,"")</f>
        <v>5954</v>
      </c>
      <c r="P119" s="106" t="str">
        <f>IF(Millfield!AA119&gt;0,Data!K14,"")</f>
        <v/>
      </c>
      <c r="Q119" s="106">
        <f>IF('My Health'!AA119&gt;0,Data!K15,"")</f>
        <v>18667</v>
      </c>
      <c r="R119" s="106">
        <f>IF(OSM!AA119&gt;0,Data!K16,"")</f>
        <v>10517</v>
      </c>
      <c r="S119" s="106" t="str">
        <f>IF(Petergate!AA119&gt;0,Data!K17,"")</f>
        <v/>
      </c>
      <c r="T119" s="106">
        <f>IF(Pickering!AA119&gt;0,Data!K18,"")</f>
        <v>10517</v>
      </c>
      <c r="U119" s="106" t="str">
        <f>IF(Pocklington!AA119&gt;0,Data!K19,"")</f>
        <v/>
      </c>
      <c r="V119" s="106" t="str">
        <f>IF(Posterngate!AA119&gt;0,Data!K20,"")</f>
        <v/>
      </c>
      <c r="W119" s="106">
        <f>IF(Priory!AA119&gt;0,Data!K21,"")</f>
        <v>55366</v>
      </c>
      <c r="X119" s="106" t="str">
        <f>IF('Scott Rd'!AA119&gt;0,Data!K22,"")</f>
        <v/>
      </c>
      <c r="Y119" s="106" t="str">
        <f>IF(Sherburn!AA119&gt;0,Data!K23,"")</f>
        <v/>
      </c>
      <c r="Z119" s="106">
        <f>IF('South Milford'!AA119&gt;0,Data!K24,"")</f>
        <v>9673</v>
      </c>
      <c r="AA119" s="106" t="str">
        <f>IF(Stillington!AA119&gt;0,Data!K25,"")</f>
        <v/>
      </c>
      <c r="AB119" s="106" t="str">
        <f>IF(Tadcaster!AA119&gt;0,Data!K26,"")</f>
        <v/>
      </c>
      <c r="AC119" s="106" t="str">
        <f>IF(Terrington!AA119&gt;0,Data!K27,"")</f>
        <v/>
      </c>
      <c r="AD119" s="106" t="str">
        <f>IF(Tollerton!AA119&gt;0,Data!K28,"")</f>
        <v/>
      </c>
      <c r="AE119" s="106" t="str">
        <f>IF(Unity!AA119&gt;0,Data!K29,"")</f>
        <v/>
      </c>
      <c r="AF119" s="106">
        <f>IF(YMG!AA119&gt;0,Data!K30,"")</f>
        <v>43762</v>
      </c>
      <c r="AG119" s="150"/>
    </row>
    <row r="120" spans="1:33" ht="15.75" x14ac:dyDescent="0.25">
      <c r="A120" s="78" t="str">
        <f>'CCG Financial Totals'!A121</f>
        <v>Tolterodine MR to Tolterodine tablets (BD)</v>
      </c>
      <c r="B120" s="106">
        <f t="shared" si="6"/>
        <v>32426</v>
      </c>
      <c r="D120" s="106" t="str">
        <f>IF('Beech Grove'!AA120&gt;0,Data!K2,"")</f>
        <v/>
      </c>
      <c r="E120" s="106" t="str">
        <f>IF('Beech Tree'!AA120&gt;0,Data!K3,"")</f>
        <v/>
      </c>
      <c r="F120" s="106" t="str">
        <f>IF(CMP!AA120&gt;0,Data!K4,"")</f>
        <v/>
      </c>
      <c r="G120" s="106" t="str">
        <f>IF('Dalton T'!AA120&gt;0,Data!K5,"")</f>
        <v/>
      </c>
      <c r="H120" s="106">
        <f>IF('East Parade'!AA120&gt;0,Data!K6,"")</f>
        <v>2091</v>
      </c>
      <c r="I120" s="106" t="str">
        <f>IF(Elvington!AA120&gt;0,Data!K7,"")</f>
        <v/>
      </c>
      <c r="J120" s="106" t="str">
        <f>IF(Escrick!AA120&gt;0,Data!K8,"")</f>
        <v/>
      </c>
      <c r="K120" s="106" t="str">
        <f>IF('Front St'!AA120&gt;0,Data!K9,"")</f>
        <v/>
      </c>
      <c r="L120" s="106" t="str">
        <f>IF(Haxby!AA120&gt;0,Data!K10,"")</f>
        <v/>
      </c>
      <c r="M120" s="106">
        <f>IF(Helmsley!AA120&gt;0,Data!K11,"")</f>
        <v>3185</v>
      </c>
      <c r="N120" s="106" t="str">
        <f>IF('Jorvik G'!AA120&gt;0,Data!K12,"")</f>
        <v/>
      </c>
      <c r="O120" s="106" t="str">
        <f>IF(Kirkbymoorside!AA120&gt;0,Data!K13,"")</f>
        <v/>
      </c>
      <c r="P120" s="106" t="str">
        <f>IF(Millfield!AA120&gt;0,Data!K14,"")</f>
        <v/>
      </c>
      <c r="Q120" s="106" t="str">
        <f>IF('My Health'!AA120&gt;0,Data!K15,"")</f>
        <v/>
      </c>
      <c r="R120" s="106" t="str">
        <f>IF(OSM!AA120&gt;0,Data!K16,"")</f>
        <v/>
      </c>
      <c r="S120" s="106" t="str">
        <f>IF(Petergate!AA120&gt;0,Data!K17,"")</f>
        <v/>
      </c>
      <c r="T120" s="106" t="str">
        <f>IF(Pickering!AA120&gt;0,Data!K18,"")</f>
        <v/>
      </c>
      <c r="U120" s="106" t="str">
        <f>IF(Pocklington!AA120&gt;0,Data!K19,"")</f>
        <v/>
      </c>
      <c r="V120" s="106">
        <f>IF(Posterngate!AA120&gt;0,Data!K20,"")</f>
        <v>16187</v>
      </c>
      <c r="W120" s="106" t="str">
        <f>IF(Priory!AA120&gt;0,Data!K21,"")</f>
        <v/>
      </c>
      <c r="X120" s="106">
        <f>IF('Scott Rd'!AA120&gt;0,Data!K22,"")</f>
        <v>10963</v>
      </c>
      <c r="Y120" s="106" t="str">
        <f>IF(Sherburn!AA120&gt;0,Data!K23,"")</f>
        <v/>
      </c>
      <c r="Z120" s="106" t="str">
        <f>IF('South Milford'!AA120&gt;0,Data!K24,"")</f>
        <v/>
      </c>
      <c r="AA120" s="106" t="str">
        <f>IF(Stillington!AA120&gt;0,Data!K25,"")</f>
        <v/>
      </c>
      <c r="AB120" s="106" t="str">
        <f>IF(Tadcaster!AA120&gt;0,Data!K26,"")</f>
        <v/>
      </c>
      <c r="AC120" s="106" t="str">
        <f>IF(Terrington!AA120&gt;0,Data!K27,"")</f>
        <v/>
      </c>
      <c r="AD120" s="106" t="str">
        <f>IF(Tollerton!AA120&gt;0,Data!K28,"")</f>
        <v/>
      </c>
      <c r="AE120" s="106" t="str">
        <f>IF(Unity!AA120&gt;0,Data!K29,"")</f>
        <v/>
      </c>
      <c r="AF120" s="106" t="str">
        <f>IF(YMG!AA120&gt;0,Data!K30,"")</f>
        <v/>
      </c>
      <c r="AG120" s="150"/>
    </row>
    <row r="121" spans="1:33" ht="15.75" x14ac:dyDescent="0.25">
      <c r="A121" s="78" t="str">
        <f>'CCG Financial Totals'!A122</f>
        <v>Trospium to Tolterodine tablets (BD)</v>
      </c>
      <c r="B121" s="106">
        <f t="shared" si="6"/>
        <v>0</v>
      </c>
      <c r="D121" s="106" t="str">
        <f>IF('Beech Grove'!AA121&gt;0,Data!K2,"")</f>
        <v/>
      </c>
      <c r="E121" s="106" t="str">
        <f>IF('Beech Tree'!AA121&gt;0,Data!K3,"")</f>
        <v/>
      </c>
      <c r="F121" s="106" t="str">
        <f>IF(CMP!AA121&gt;0,Data!K4,"")</f>
        <v/>
      </c>
      <c r="G121" s="106" t="str">
        <f>IF('Dalton T'!AA121&gt;0,Data!K5,"")</f>
        <v/>
      </c>
      <c r="H121" s="106" t="str">
        <f>IF('East Parade'!AA121&gt;0,Data!K6,"")</f>
        <v/>
      </c>
      <c r="I121" s="106" t="str">
        <f>IF(Elvington!AA121&gt;0,Data!K7,"")</f>
        <v/>
      </c>
      <c r="J121" s="106" t="str">
        <f>IF(Escrick!AA121&gt;0,Data!K8,"")</f>
        <v/>
      </c>
      <c r="K121" s="106" t="str">
        <f>IF('Front St'!AA121&gt;0,Data!K9,"")</f>
        <v/>
      </c>
      <c r="L121" s="106" t="str">
        <f>IF(Haxby!AA121&gt;0,Data!K10,"")</f>
        <v/>
      </c>
      <c r="M121" s="106" t="str">
        <f>IF(Helmsley!AA121&gt;0,Data!K11,"")</f>
        <v/>
      </c>
      <c r="N121" s="106" t="str">
        <f>IF('Jorvik G'!AA121&gt;0,Data!K12,"")</f>
        <v/>
      </c>
      <c r="O121" s="106" t="str">
        <f>IF(Kirkbymoorside!AA121&gt;0,Data!K13,"")</f>
        <v/>
      </c>
      <c r="P121" s="106" t="str">
        <f>IF(Millfield!AA121&gt;0,Data!K14,"")</f>
        <v/>
      </c>
      <c r="Q121" s="106" t="str">
        <f>IF('My Health'!AA121&gt;0,Data!K15,"")</f>
        <v/>
      </c>
      <c r="R121" s="106" t="str">
        <f>IF(OSM!AA121&gt;0,Data!K16,"")</f>
        <v/>
      </c>
      <c r="S121" s="106" t="str">
        <f>IF(Petergate!AA121&gt;0,Data!K17,"")</f>
        <v/>
      </c>
      <c r="T121" s="106" t="str">
        <f>IF(Pickering!AA121&gt;0,Data!K18,"")</f>
        <v/>
      </c>
      <c r="U121" s="106" t="str">
        <f>IF(Pocklington!AA121&gt;0,Data!K19,"")</f>
        <v/>
      </c>
      <c r="V121" s="106" t="str">
        <f>IF(Posterngate!AA121&gt;0,Data!K20,"")</f>
        <v/>
      </c>
      <c r="W121" s="106" t="str">
        <f>IF(Priory!AA121&gt;0,Data!K21,"")</f>
        <v/>
      </c>
      <c r="X121" s="106" t="str">
        <f>IF('Scott Rd'!AA121&gt;0,Data!K22,"")</f>
        <v/>
      </c>
      <c r="Y121" s="106" t="str">
        <f>IF(Sherburn!AA121&gt;0,Data!K23,"")</f>
        <v/>
      </c>
      <c r="Z121" s="106" t="str">
        <f>IF('South Milford'!AA121&gt;0,Data!K24,"")</f>
        <v/>
      </c>
      <c r="AA121" s="106" t="str">
        <f>IF(Stillington!AA121&gt;0,Data!K25,"")</f>
        <v/>
      </c>
      <c r="AB121" s="106" t="str">
        <f>IF(Tadcaster!AA121&gt;0,Data!K26,"")</f>
        <v/>
      </c>
      <c r="AC121" s="106" t="str">
        <f>IF(Terrington!AA121&gt;0,Data!K27,"")</f>
        <v/>
      </c>
      <c r="AD121" s="106" t="str">
        <f>IF(Tollerton!AA121&gt;0,Data!K28,"")</f>
        <v/>
      </c>
      <c r="AE121" s="106" t="str">
        <f>IF(Unity!AA121&gt;0,Data!K29,"")</f>
        <v/>
      </c>
      <c r="AF121" s="106" t="str">
        <f>IF(YMG!AA121&gt;0,Data!K30,"")</f>
        <v/>
      </c>
      <c r="AG121" s="150"/>
    </row>
    <row r="122" spans="1:33" ht="15.75" x14ac:dyDescent="0.25">
      <c r="A122" s="78" t="str">
        <f>'CCG Financial Totals'!A123</f>
        <v>Solifenacin to Tolterodine tablets (BD)</v>
      </c>
      <c r="B122" s="106">
        <f t="shared" si="6"/>
        <v>19408</v>
      </c>
      <c r="D122" s="106" t="str">
        <f>IF('Beech Grove'!AA122&gt;0,Data!K2,"")</f>
        <v/>
      </c>
      <c r="E122" s="106" t="str">
        <f>IF('Beech Tree'!AA122&gt;0,Data!K3,"")</f>
        <v/>
      </c>
      <c r="F122" s="106">
        <f>IF(CMP!AA122&gt;0,Data!K4,"")</f>
        <v>0</v>
      </c>
      <c r="G122" s="106" t="str">
        <f>IF('Dalton T'!AA122&gt;0,Data!K5,"")</f>
        <v/>
      </c>
      <c r="H122" s="106" t="str">
        <f>IF('East Parade'!AA122&gt;0,Data!K6,"")</f>
        <v/>
      </c>
      <c r="I122" s="106" t="str">
        <f>IF(Elvington!AA122&gt;0,Data!K7,"")</f>
        <v/>
      </c>
      <c r="J122" s="106" t="str">
        <f>IF(Escrick!AA122&gt;0,Data!K8,"")</f>
        <v/>
      </c>
      <c r="K122" s="106" t="str">
        <f>IF('Front St'!AA122&gt;0,Data!K9,"")</f>
        <v/>
      </c>
      <c r="L122" s="106" t="str">
        <f>IF(Haxby!AA122&gt;0,Data!K10,"")</f>
        <v/>
      </c>
      <c r="M122" s="106" t="str">
        <f>IF(Helmsley!AA122&gt;0,Data!K11,"")</f>
        <v/>
      </c>
      <c r="N122" s="106" t="str">
        <f>IF('Jorvik G'!AA122&gt;0,Data!K12,"")</f>
        <v/>
      </c>
      <c r="O122" s="106" t="str">
        <f>IF(Kirkbymoorside!AA122&gt;0,Data!K13,"")</f>
        <v/>
      </c>
      <c r="P122" s="106" t="str">
        <f>IF(Millfield!AA122&gt;0,Data!K14,"")</f>
        <v/>
      </c>
      <c r="Q122" s="106" t="str">
        <f>IF('My Health'!AA122&gt;0,Data!K15,"")</f>
        <v/>
      </c>
      <c r="R122" s="106" t="str">
        <f>IF(OSM!AA122&gt;0,Data!K16,"")</f>
        <v/>
      </c>
      <c r="S122" s="106" t="str">
        <f>IF(Petergate!AA122&gt;0,Data!K17,"")</f>
        <v/>
      </c>
      <c r="T122" s="106" t="str">
        <f>IF(Pickering!AA122&gt;0,Data!K18,"")</f>
        <v/>
      </c>
      <c r="U122" s="106" t="str">
        <f>IF(Pocklington!AA122&gt;0,Data!K19,"")</f>
        <v/>
      </c>
      <c r="V122" s="106">
        <f>IF(Posterngate!AA122&gt;0,Data!K20,"")</f>
        <v>16187</v>
      </c>
      <c r="W122" s="106" t="str">
        <f>IF(Priory!AA122&gt;0,Data!K21,"")</f>
        <v/>
      </c>
      <c r="X122" s="106" t="str">
        <f>IF('Scott Rd'!AA122&gt;0,Data!K22,"")</f>
        <v/>
      </c>
      <c r="Y122" s="106" t="str">
        <f>IF(Sherburn!AA122&gt;0,Data!K23,"")</f>
        <v/>
      </c>
      <c r="Z122" s="106" t="str">
        <f>IF('South Milford'!AA122&gt;0,Data!K24,"")</f>
        <v/>
      </c>
      <c r="AA122" s="106">
        <f>IF(Stillington!AA122&gt;0,Data!K25,"")</f>
        <v>3221</v>
      </c>
      <c r="AB122" s="106" t="str">
        <f>IF(Tadcaster!AA122&gt;0,Data!K26,"")</f>
        <v/>
      </c>
      <c r="AC122" s="106" t="str">
        <f>IF(Terrington!AA122&gt;0,Data!K27,"")</f>
        <v/>
      </c>
      <c r="AD122" s="106" t="str">
        <f>IF(Tollerton!AA122&gt;0,Data!K28,"")</f>
        <v/>
      </c>
      <c r="AE122" s="106" t="str">
        <f>IF(Unity!AA122&gt;0,Data!K29,"")</f>
        <v/>
      </c>
      <c r="AF122" s="106" t="str">
        <f>IF(YMG!AA122&gt;0,Data!K30,"")</f>
        <v/>
      </c>
      <c r="AG122" s="150"/>
    </row>
    <row r="123" spans="1:33" ht="15.75" x14ac:dyDescent="0.25">
      <c r="A123" s="78" t="str">
        <f>'CCG Financial Totals'!A124</f>
        <v>Vardenafil/Tadalafil/Avanafil to Sildenafil</v>
      </c>
      <c r="B123" s="106">
        <f t="shared" si="6"/>
        <v>43473</v>
      </c>
      <c r="D123" s="106" t="str">
        <f>IF('Beech Grove'!AA123&gt;0,Data!K2,"")</f>
        <v/>
      </c>
      <c r="E123" s="106" t="str">
        <f>IF('Beech Tree'!AA123&gt;0,Data!K3,"")</f>
        <v/>
      </c>
      <c r="F123" s="106">
        <f>IF(CMP!AA123&gt;0,Data!K4,"")</f>
        <v>0</v>
      </c>
      <c r="G123" s="106" t="str">
        <f>IF('Dalton T'!AA123&gt;0,Data!K5,"")</f>
        <v/>
      </c>
      <c r="H123" s="106" t="str">
        <f>IF('East Parade'!AA123&gt;0,Data!K6,"")</f>
        <v/>
      </c>
      <c r="I123" s="106" t="str">
        <f>IF(Elvington!AA123&gt;0,Data!K7,"")</f>
        <v/>
      </c>
      <c r="J123" s="106" t="str">
        <f>IF(Escrick!AA123&gt;0,Data!K8,"")</f>
        <v/>
      </c>
      <c r="K123" s="106" t="str">
        <f>IF('Front St'!AA123&gt;0,Data!K9,"")</f>
        <v/>
      </c>
      <c r="L123" s="106">
        <f>IF(Haxby!AA123&gt;0,Data!K10,"")</f>
        <v>32956</v>
      </c>
      <c r="M123" s="106" t="str">
        <f>IF(Helmsley!AA123&gt;0,Data!K11,"")</f>
        <v/>
      </c>
      <c r="N123" s="106" t="str">
        <f>IF('Jorvik G'!AA123&gt;0,Data!K12,"")</f>
        <v/>
      </c>
      <c r="O123" s="106" t="str">
        <f>IF(Kirkbymoorside!AA123&gt;0,Data!K13,"")</f>
        <v/>
      </c>
      <c r="P123" s="106" t="str">
        <f>IF(Millfield!AA123&gt;0,Data!K14,"")</f>
        <v/>
      </c>
      <c r="Q123" s="106" t="str">
        <f>IF('My Health'!AA123&gt;0,Data!K15,"")</f>
        <v/>
      </c>
      <c r="R123" s="106">
        <f>IF(OSM!AA123&gt;0,Data!K16,"")</f>
        <v>10517</v>
      </c>
      <c r="S123" s="106" t="str">
        <f>IF(Petergate!AA123&gt;0,Data!K17,"")</f>
        <v/>
      </c>
      <c r="T123" s="106" t="str">
        <f>IF(Pickering!AA123&gt;0,Data!K18,"")</f>
        <v/>
      </c>
      <c r="U123" s="106" t="str">
        <f>IF(Pocklington!AA123&gt;0,Data!K19,"")</f>
        <v/>
      </c>
      <c r="V123" s="106" t="str">
        <f>IF(Posterngate!AA123&gt;0,Data!K20,"")</f>
        <v/>
      </c>
      <c r="W123" s="106" t="str">
        <f>IF(Priory!AA123&gt;0,Data!K21,"")</f>
        <v/>
      </c>
      <c r="X123" s="106" t="str">
        <f>IF('Scott Rd'!AA123&gt;0,Data!K22,"")</f>
        <v/>
      </c>
      <c r="Y123" s="106" t="str">
        <f>IF(Sherburn!AA123&gt;0,Data!K23,"")</f>
        <v/>
      </c>
      <c r="Z123" s="106" t="str">
        <f>IF('South Milford'!AA123&gt;0,Data!K24,"")</f>
        <v/>
      </c>
      <c r="AA123" s="106" t="str">
        <f>IF(Stillington!AA123&gt;0,Data!K25,"")</f>
        <v/>
      </c>
      <c r="AB123" s="106" t="str">
        <f>IF(Tadcaster!AA123&gt;0,Data!K26,"")</f>
        <v/>
      </c>
      <c r="AC123" s="106" t="str">
        <f>IF(Terrington!AA123&gt;0,Data!K27,"")</f>
        <v/>
      </c>
      <c r="AD123" s="106" t="str">
        <f>IF(Tollerton!AA123&gt;0,Data!K28,"")</f>
        <v/>
      </c>
      <c r="AE123" s="106" t="str">
        <f>IF(Unity!AA123&gt;0,Data!K29,"")</f>
        <v/>
      </c>
      <c r="AF123" s="106" t="str">
        <f>IF(YMG!AA123&gt;0,Data!K30,"")</f>
        <v/>
      </c>
      <c r="AG123" s="150"/>
    </row>
    <row r="124" spans="1:33" ht="15.75" x14ac:dyDescent="0.25">
      <c r="A124" s="78" t="str">
        <f>'CCG Financial Totals'!A125</f>
        <v>Contraceptives to Low Cost Brand</v>
      </c>
      <c r="B124" s="106">
        <f t="shared" si="6"/>
        <v>0</v>
      </c>
      <c r="D124" s="106" t="str">
        <f>IF('Beech Grove'!AA124&gt;0,Data!K2,"")</f>
        <v/>
      </c>
      <c r="E124" s="106" t="str">
        <f>IF('Beech Tree'!AA124&gt;0,Data!K3,"")</f>
        <v/>
      </c>
      <c r="F124" s="106" t="str">
        <f>IF(CMP!AA124&gt;0,Data!K4,"")</f>
        <v/>
      </c>
      <c r="G124" s="106" t="str">
        <f>IF('Dalton T'!AA124&gt;0,Data!K5,"")</f>
        <v/>
      </c>
      <c r="H124" s="106" t="str">
        <f>IF('East Parade'!AA124&gt;0,Data!K6,"")</f>
        <v/>
      </c>
      <c r="I124" s="106" t="str">
        <f>IF(Elvington!AA124&gt;0,Data!K7,"")</f>
        <v/>
      </c>
      <c r="J124" s="106" t="str">
        <f>IF(Escrick!AA124&gt;0,Data!K8,"")</f>
        <v/>
      </c>
      <c r="K124" s="106" t="str">
        <f>IF('Front St'!AA124&gt;0,Data!K9,"")</f>
        <v/>
      </c>
      <c r="L124" s="106" t="str">
        <f>IF(Haxby!AA124&gt;0,Data!K10,"")</f>
        <v/>
      </c>
      <c r="M124" s="106" t="str">
        <f>IF(Helmsley!AA124&gt;0,Data!K11,"")</f>
        <v/>
      </c>
      <c r="N124" s="106" t="str">
        <f>IF('Jorvik G'!AA124&gt;0,Data!K12,"")</f>
        <v/>
      </c>
      <c r="O124" s="106" t="str">
        <f>IF(Kirkbymoorside!AA124&gt;0,Data!K13,"")</f>
        <v/>
      </c>
      <c r="P124" s="106" t="str">
        <f>IF(Millfield!AA124&gt;0,Data!K14,"")</f>
        <v/>
      </c>
      <c r="Q124" s="106" t="str">
        <f>IF('My Health'!AA124&gt;0,Data!K15,"")</f>
        <v/>
      </c>
      <c r="R124" s="106" t="str">
        <f>IF(OSM!AA124&gt;0,Data!K16,"")</f>
        <v/>
      </c>
      <c r="S124" s="106" t="str">
        <f>IF(Petergate!AA124&gt;0,Data!K17,"")</f>
        <v/>
      </c>
      <c r="T124" s="106" t="str">
        <f>IF(Pickering!AA124&gt;0,Data!K18,"")</f>
        <v/>
      </c>
      <c r="U124" s="106" t="str">
        <f>IF(Pocklington!AA124&gt;0,Data!K19,"")</f>
        <v/>
      </c>
      <c r="V124" s="106" t="str">
        <f>IF(Posterngate!AA124&gt;0,Data!K20,"")</f>
        <v/>
      </c>
      <c r="W124" s="106" t="str">
        <f>IF(Priory!AA124&gt;0,Data!K21,"")</f>
        <v/>
      </c>
      <c r="X124" s="106" t="str">
        <f>IF('Scott Rd'!AA124&gt;0,Data!K22,"")</f>
        <v/>
      </c>
      <c r="Y124" s="106" t="str">
        <f>IF(Sherburn!AA124&gt;0,Data!K23,"")</f>
        <v/>
      </c>
      <c r="Z124" s="106" t="str">
        <f>IF('South Milford'!AA124&gt;0,Data!K24,"")</f>
        <v/>
      </c>
      <c r="AA124" s="106" t="str">
        <f>IF(Stillington!AA124&gt;0,Data!K25,"")</f>
        <v/>
      </c>
      <c r="AB124" s="106" t="str">
        <f>IF(Tadcaster!AA124&gt;0,Data!K26,"")</f>
        <v/>
      </c>
      <c r="AC124" s="106" t="str">
        <f>IF(Terrington!AA124&gt;0,Data!K27,"")</f>
        <v/>
      </c>
      <c r="AD124" s="106" t="str">
        <f>IF(Tollerton!AA124&gt;0,Data!K28,"")</f>
        <v/>
      </c>
      <c r="AE124" s="106" t="str">
        <f>IF(Unity!AA124&gt;0,Data!K29,"")</f>
        <v/>
      </c>
      <c r="AF124" s="106" t="str">
        <f>IF(YMG!AA124&gt;0,Data!K30,"")</f>
        <v/>
      </c>
      <c r="AG124" s="150"/>
    </row>
    <row r="125" spans="1:33" ht="15.75" x14ac:dyDescent="0.25">
      <c r="A125" s="78">
        <f>'CCG Financial Totals'!A126</f>
        <v>0</v>
      </c>
      <c r="B125" s="106">
        <f t="shared" si="6"/>
        <v>0</v>
      </c>
      <c r="D125" s="106" t="str">
        <f>IF('Beech Grove'!AA125&gt;0,Data!K2,"")</f>
        <v/>
      </c>
      <c r="E125" s="106" t="str">
        <f>IF('Beech Tree'!AA125&gt;0,Data!K3,"")</f>
        <v/>
      </c>
      <c r="F125" s="106" t="str">
        <f>IF(CMP!AA125&gt;0,Data!K4,"")</f>
        <v/>
      </c>
      <c r="G125" s="106" t="str">
        <f>IF('Dalton T'!AA125&gt;0,Data!K5,"")</f>
        <v/>
      </c>
      <c r="H125" s="106" t="str">
        <f>IF('East Parade'!AA125&gt;0,Data!K6,"")</f>
        <v/>
      </c>
      <c r="I125" s="106" t="str">
        <f>IF(Elvington!AA125&gt;0,Data!K7,"")</f>
        <v/>
      </c>
      <c r="J125" s="106" t="str">
        <f>IF(Escrick!AA125&gt;0,Data!K8,"")</f>
        <v/>
      </c>
      <c r="K125" s="106" t="str">
        <f>IF('Front St'!AA125&gt;0,Data!K9,"")</f>
        <v/>
      </c>
      <c r="L125" s="106" t="str">
        <f>IF(Haxby!AA125&gt;0,Data!K10,"")</f>
        <v/>
      </c>
      <c r="M125" s="106" t="str">
        <f>IF(Helmsley!AA125&gt;0,Data!K11,"")</f>
        <v/>
      </c>
      <c r="N125" s="106" t="str">
        <f>IF('Jorvik G'!AA125&gt;0,Data!K12,"")</f>
        <v/>
      </c>
      <c r="O125" s="106" t="str">
        <f>IF(Kirkbymoorside!AA125&gt;0,Data!K13,"")</f>
        <v/>
      </c>
      <c r="P125" s="106" t="str">
        <f>IF(Millfield!AA125&gt;0,Data!K14,"")</f>
        <v/>
      </c>
      <c r="Q125" s="106" t="str">
        <f>IF('My Health'!AA125&gt;0,Data!K15,"")</f>
        <v/>
      </c>
      <c r="R125" s="106" t="str">
        <f>IF(OSM!AA125&gt;0,Data!K16,"")</f>
        <v/>
      </c>
      <c r="S125" s="106" t="str">
        <f>IF(Petergate!AA125&gt;0,Data!K17,"")</f>
        <v/>
      </c>
      <c r="T125" s="106" t="str">
        <f>IF(Pickering!AA125&gt;0,Data!K18,"")</f>
        <v/>
      </c>
      <c r="U125" s="106" t="str">
        <f>IF(Pocklington!AA125&gt;0,Data!K19,"")</f>
        <v/>
      </c>
      <c r="V125" s="106" t="str">
        <f>IF(Posterngate!AA125&gt;0,Data!K20,"")</f>
        <v/>
      </c>
      <c r="W125" s="106" t="str">
        <f>IF(Priory!AA125&gt;0,Data!K21,"")</f>
        <v/>
      </c>
      <c r="X125" s="106" t="str">
        <f>IF('Scott Rd'!AA125&gt;0,Data!K22,"")</f>
        <v/>
      </c>
      <c r="Y125" s="106" t="str">
        <f>IF(Sherburn!AA125&gt;0,Data!K23,"")</f>
        <v/>
      </c>
      <c r="Z125" s="106" t="str">
        <f>IF('South Milford'!AA125&gt;0,Data!K24,"")</f>
        <v/>
      </c>
      <c r="AA125" s="106" t="str">
        <f>IF(Stillington!AA125&gt;0,Data!K25,"")</f>
        <v/>
      </c>
      <c r="AB125" s="106" t="str">
        <f>IF(Tadcaster!AA125&gt;0,Data!K26,"")</f>
        <v/>
      </c>
      <c r="AC125" s="106" t="str">
        <f>IF(Terrington!AA125&gt;0,Data!K27,"")</f>
        <v/>
      </c>
      <c r="AD125" s="106" t="str">
        <f>IF(Tollerton!AA125&gt;0,Data!K28,"")</f>
        <v/>
      </c>
      <c r="AE125" s="106" t="str">
        <f>IF(Unity!AA125&gt;0,Data!K29,"")</f>
        <v/>
      </c>
      <c r="AF125" s="106" t="str">
        <f>IF(YMG!AA125&gt;0,Data!K30,"")</f>
        <v/>
      </c>
      <c r="AG125" s="150"/>
    </row>
    <row r="126" spans="1:33" ht="15.75" x14ac:dyDescent="0.25">
      <c r="A126" s="78">
        <f>'CCG Financial Totals'!A127</f>
        <v>0</v>
      </c>
      <c r="B126" s="106">
        <f t="shared" si="6"/>
        <v>0</v>
      </c>
      <c r="D126" s="106" t="str">
        <f>IF('Beech Grove'!AA126&gt;0,Data!K2,"")</f>
        <v/>
      </c>
      <c r="E126" s="106" t="str">
        <f>IF('Beech Tree'!AA126&gt;0,Data!K3,"")</f>
        <v/>
      </c>
      <c r="F126" s="106" t="str">
        <f>IF(CMP!AA126&gt;0,Data!K4,"")</f>
        <v/>
      </c>
      <c r="G126" s="106" t="str">
        <f>IF('Dalton T'!AA126&gt;0,Data!K5,"")</f>
        <v/>
      </c>
      <c r="H126" s="106" t="str">
        <f>IF('East Parade'!AA126&gt;0,Data!K6,"")</f>
        <v/>
      </c>
      <c r="I126" s="106" t="str">
        <f>IF(Elvington!AA126&gt;0,Data!K7,"")</f>
        <v/>
      </c>
      <c r="J126" s="106" t="str">
        <f>IF(Escrick!AA126&gt;0,Data!K8,"")</f>
        <v/>
      </c>
      <c r="K126" s="106" t="str">
        <f>IF('Front St'!AA126&gt;0,Data!K9,"")</f>
        <v/>
      </c>
      <c r="L126" s="106" t="str">
        <f>IF(Haxby!AA126&gt;0,Data!K10,"")</f>
        <v/>
      </c>
      <c r="M126" s="106" t="str">
        <f>IF(Helmsley!AA126&gt;0,Data!K11,"")</f>
        <v/>
      </c>
      <c r="N126" s="106" t="str">
        <f>IF('Jorvik G'!AA126&gt;0,Data!K12,"")</f>
        <v/>
      </c>
      <c r="O126" s="106" t="str">
        <f>IF(Kirkbymoorside!AA126&gt;0,Data!K13,"")</f>
        <v/>
      </c>
      <c r="P126" s="106" t="str">
        <f>IF(Millfield!AA126&gt;0,Data!K14,"")</f>
        <v/>
      </c>
      <c r="Q126" s="106" t="str">
        <f>IF('My Health'!AA126&gt;0,Data!K15,"")</f>
        <v/>
      </c>
      <c r="R126" s="106" t="str">
        <f>IF(OSM!AA126&gt;0,Data!K16,"")</f>
        <v/>
      </c>
      <c r="S126" s="106" t="str">
        <f>IF(Petergate!AA126&gt;0,Data!K17,"")</f>
        <v/>
      </c>
      <c r="T126" s="106" t="str">
        <f>IF(Pickering!AA126&gt;0,Data!K18,"")</f>
        <v/>
      </c>
      <c r="U126" s="106" t="str">
        <f>IF(Pocklington!AA126&gt;0,Data!K19,"")</f>
        <v/>
      </c>
      <c r="V126" s="106" t="str">
        <f>IF(Posterngate!AA126&gt;0,Data!K20,"")</f>
        <v/>
      </c>
      <c r="W126" s="106" t="str">
        <f>IF(Priory!AA126&gt;0,Data!K21,"")</f>
        <v/>
      </c>
      <c r="X126" s="106" t="str">
        <f>IF('Scott Rd'!AA126&gt;0,Data!K22,"")</f>
        <v/>
      </c>
      <c r="Y126" s="106" t="str">
        <f>IF(Sherburn!AA126&gt;0,Data!K23,"")</f>
        <v/>
      </c>
      <c r="Z126" s="106" t="str">
        <f>IF('South Milford'!AA126&gt;0,Data!K24,"")</f>
        <v/>
      </c>
      <c r="AA126" s="106" t="str">
        <f>IF(Stillington!AA126&gt;0,Data!K25,"")</f>
        <v/>
      </c>
      <c r="AB126" s="106" t="str">
        <f>IF(Tadcaster!AA126&gt;0,Data!K26,"")</f>
        <v/>
      </c>
      <c r="AC126" s="106" t="str">
        <f>IF(Terrington!AA126&gt;0,Data!K27,"")</f>
        <v/>
      </c>
      <c r="AD126" s="106" t="str">
        <f>IF(Tollerton!AA126&gt;0,Data!K28,"")</f>
        <v/>
      </c>
      <c r="AE126" s="106" t="str">
        <f>IF(Unity!AA126&gt;0,Data!K29,"")</f>
        <v/>
      </c>
      <c r="AF126" s="106" t="str">
        <f>IF(YMG!AA126&gt;0,Data!K30,"")</f>
        <v/>
      </c>
      <c r="AG126" s="150"/>
    </row>
    <row r="127" spans="1:33" ht="15.75" x14ac:dyDescent="0.25">
      <c r="A127" s="85" t="str">
        <f>'CCG Financial Totals'!A128</f>
        <v>Other</v>
      </c>
      <c r="B127" s="106">
        <f t="shared" si="6"/>
        <v>0</v>
      </c>
      <c r="D127" s="106" t="str">
        <f>IF('Beech Grove'!AA127&gt;0,Data!K2,"")</f>
        <v/>
      </c>
      <c r="E127" s="106" t="str">
        <f>IF('Beech Tree'!AA127&gt;0,Data!K3,"")</f>
        <v/>
      </c>
      <c r="F127" s="106" t="str">
        <f>IF(CMP!AA127&gt;0,Data!K4,"")</f>
        <v/>
      </c>
      <c r="G127" s="106" t="str">
        <f>IF('Dalton T'!AA127&gt;0,Data!K5,"")</f>
        <v/>
      </c>
      <c r="H127" s="106" t="str">
        <f>IF('East Parade'!AA127&gt;0,Data!K6,"")</f>
        <v/>
      </c>
      <c r="I127" s="106" t="str">
        <f>IF(Elvington!AA127&gt;0,Data!K7,"")</f>
        <v/>
      </c>
      <c r="J127" s="106" t="str">
        <f>IF(Escrick!AA127&gt;0,Data!K8,"")</f>
        <v/>
      </c>
      <c r="K127" s="106" t="str">
        <f>IF('Front St'!AA127&gt;0,Data!K9,"")</f>
        <v/>
      </c>
      <c r="L127" s="106" t="str">
        <f>IF(Haxby!AA127&gt;0,Data!K10,"")</f>
        <v/>
      </c>
      <c r="M127" s="106" t="str">
        <f>IF(Helmsley!AA127&gt;0,Data!K11,"")</f>
        <v/>
      </c>
      <c r="N127" s="106" t="str">
        <f>IF('Jorvik G'!AA127&gt;0,Data!K12,"")</f>
        <v/>
      </c>
      <c r="O127" s="106" t="str">
        <f>IF(Kirkbymoorside!AA127&gt;0,Data!K13,"")</f>
        <v/>
      </c>
      <c r="P127" s="106" t="str">
        <f>IF(Millfield!AA127&gt;0,Data!K14,"")</f>
        <v/>
      </c>
      <c r="Q127" s="106" t="str">
        <f>IF('My Health'!AA127&gt;0,Data!K15,"")</f>
        <v/>
      </c>
      <c r="R127" s="106" t="str">
        <f>IF(OSM!AA127&gt;0,Data!K16,"")</f>
        <v/>
      </c>
      <c r="S127" s="106" t="str">
        <f>IF(Petergate!AA127&gt;0,Data!K17,"")</f>
        <v/>
      </c>
      <c r="T127" s="106" t="str">
        <f>IF(Pickering!AA127&gt;0,Data!K18,"")</f>
        <v/>
      </c>
      <c r="U127" s="106" t="str">
        <f>IF(Pocklington!AA127&gt;0,Data!K19,"")</f>
        <v/>
      </c>
      <c r="V127" s="106" t="str">
        <f>IF(Posterngate!AA127&gt;0,Data!K20,"")</f>
        <v/>
      </c>
      <c r="W127" s="106" t="str">
        <f>IF(Priory!AA127&gt;0,Data!K21,"")</f>
        <v/>
      </c>
      <c r="X127" s="106" t="str">
        <f>IF('Scott Rd'!AA127&gt;0,Data!K22,"")</f>
        <v/>
      </c>
      <c r="Y127" s="106" t="str">
        <f>IF(Sherburn!AA127&gt;0,Data!K23,"")</f>
        <v/>
      </c>
      <c r="Z127" s="106" t="str">
        <f>IF('South Milford'!AA127&gt;0,Data!K24,"")</f>
        <v/>
      </c>
      <c r="AA127" s="106" t="str">
        <f>IF(Stillington!AA127&gt;0,Data!K25,"")</f>
        <v/>
      </c>
      <c r="AB127" s="106" t="str">
        <f>IF(Tadcaster!AA127&gt;0,Data!K26,"")</f>
        <v/>
      </c>
      <c r="AC127" s="106" t="str">
        <f>IF(Terrington!AA127&gt;0,Data!K27,"")</f>
        <v/>
      </c>
      <c r="AD127" s="106" t="str">
        <f>IF(Tollerton!AA127&gt;0,Data!K28,"")</f>
        <v/>
      </c>
      <c r="AE127" s="106" t="str">
        <f>IF(Unity!AA127&gt;0,Data!K29,"")</f>
        <v/>
      </c>
      <c r="AF127" s="106" t="str">
        <f>IF(YMG!AA127&gt;0,Data!K30,"")</f>
        <v/>
      </c>
      <c r="AG127" s="150"/>
    </row>
    <row r="128" spans="1:33" ht="15.75" x14ac:dyDescent="0.25">
      <c r="A128" s="21"/>
      <c r="B128" s="151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51"/>
    </row>
    <row r="129" spans="1:33" ht="15.75" x14ac:dyDescent="0.25">
      <c r="A129" s="51" t="str">
        <f>'CCG Financial Totals'!A130</f>
        <v>8 - Malignant Disease and Immunosuppression</v>
      </c>
      <c r="B129" s="151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51"/>
    </row>
    <row r="130" spans="1:33" ht="15.75" x14ac:dyDescent="0.25">
      <c r="A130" s="78">
        <f>'CCG Financial Totals'!A131</f>
        <v>0</v>
      </c>
      <c r="B130" s="106">
        <f>SUM(D130:AF130)</f>
        <v>0</v>
      </c>
      <c r="D130" s="106" t="str">
        <f>IF('Beech Grove'!AA130&gt;0,Data!K2,"")</f>
        <v/>
      </c>
      <c r="E130" s="106" t="str">
        <f>IF('Beech Tree'!AA130&gt;0,Data!K3,"")</f>
        <v/>
      </c>
      <c r="F130" s="106" t="str">
        <f>IF(CMP!AA130&gt;0,Data!K4,"")</f>
        <v/>
      </c>
      <c r="G130" s="106" t="str">
        <f>IF('Dalton T'!AA130&gt;0,Data!K5,"")</f>
        <v/>
      </c>
      <c r="H130" s="106" t="str">
        <f>IF('East Parade'!AA130&gt;0,Data!K6,"")</f>
        <v/>
      </c>
      <c r="I130" s="106" t="str">
        <f>IF(Elvington!AA130&gt;0,Data!K7,"")</f>
        <v/>
      </c>
      <c r="J130" s="106" t="str">
        <f>IF(Escrick!AA130&gt;0,Data!K8,"")</f>
        <v/>
      </c>
      <c r="K130" s="106" t="str">
        <f>IF('Front St'!AA130&gt;0,Data!K9,"")</f>
        <v/>
      </c>
      <c r="L130" s="106" t="str">
        <f>IF(Haxby!AA130&gt;0,Data!K10,"")</f>
        <v/>
      </c>
      <c r="M130" s="106" t="str">
        <f>IF(Helmsley!AA130&gt;0,Data!K11,"")</f>
        <v/>
      </c>
      <c r="N130" s="106" t="str">
        <f>IF('Jorvik G'!AA130&gt;0,Data!K12,"")</f>
        <v/>
      </c>
      <c r="O130" s="106" t="str">
        <f>IF(Kirkbymoorside!AA130&gt;0,Data!K13,"")</f>
        <v/>
      </c>
      <c r="P130" s="106" t="str">
        <f>IF(Millfield!AA130&gt;0,Data!K14,"")</f>
        <v/>
      </c>
      <c r="Q130" s="106" t="str">
        <f>IF('My Health'!AA130&gt;0,Data!K15,"")</f>
        <v/>
      </c>
      <c r="R130" s="106" t="str">
        <f>IF(OSM!AA130&gt;0,Data!K16,"")</f>
        <v/>
      </c>
      <c r="S130" s="106" t="str">
        <f>IF(Petergate!AA130&gt;0,Data!K17,"")</f>
        <v/>
      </c>
      <c r="T130" s="106" t="str">
        <f>IF(Pickering!AA130&gt;0,Data!K18,"")</f>
        <v/>
      </c>
      <c r="U130" s="106" t="str">
        <f>IF(Pocklington!AA130&gt;0,Data!K19,"")</f>
        <v/>
      </c>
      <c r="V130" s="106" t="str">
        <f>IF(Posterngate!AA130&gt;0,Data!K20,"")</f>
        <v/>
      </c>
      <c r="W130" s="106" t="str">
        <f>IF(Priory!AA130&gt;0,Data!K21,"")</f>
        <v/>
      </c>
      <c r="X130" s="106" t="str">
        <f>IF('Scott Rd'!AA130&gt;0,Data!K22,"")</f>
        <v/>
      </c>
      <c r="Y130" s="106" t="str">
        <f>IF(Sherburn!AA130&gt;0,Data!K23,"")</f>
        <v/>
      </c>
      <c r="Z130" s="106" t="str">
        <f>IF('South Milford'!AA130&gt;0,Data!K24,"")</f>
        <v/>
      </c>
      <c r="AA130" s="106" t="str">
        <f>IF(Stillington!AA130&gt;0,Data!K25,"")</f>
        <v/>
      </c>
      <c r="AB130" s="106" t="str">
        <f>IF(Tadcaster!AA130&gt;0,Data!K26,"")</f>
        <v/>
      </c>
      <c r="AC130" s="106" t="str">
        <f>IF(Terrington!AA130&gt;0,Data!K27,"")</f>
        <v/>
      </c>
      <c r="AD130" s="106" t="str">
        <f>IF(Tollerton!AA130&gt;0,Data!K28,"")</f>
        <v/>
      </c>
      <c r="AE130" s="106" t="str">
        <f>IF(Unity!AA130&gt;0,Data!K29,"")</f>
        <v/>
      </c>
      <c r="AF130" s="106" t="str">
        <f>IF(YMG!AA130&gt;0,Data!K30,"")</f>
        <v/>
      </c>
      <c r="AG130" s="150"/>
    </row>
    <row r="131" spans="1:33" ht="15.75" x14ac:dyDescent="0.25">
      <c r="A131" s="78">
        <f>'CCG Financial Totals'!A132</f>
        <v>0</v>
      </c>
      <c r="B131" s="106">
        <f>SUM(D131:AF131)</f>
        <v>0</v>
      </c>
      <c r="D131" s="106" t="str">
        <f>IF('Beech Grove'!AA131&gt;0,Data!K2,"")</f>
        <v/>
      </c>
      <c r="E131" s="106" t="str">
        <f>IF('Beech Tree'!AA131&gt;0,Data!K3,"")</f>
        <v/>
      </c>
      <c r="F131" s="106" t="str">
        <f>IF(CMP!AA131&gt;0,Data!K4,"")</f>
        <v/>
      </c>
      <c r="G131" s="106" t="str">
        <f>IF('Dalton T'!AA131&gt;0,Data!K5,"")</f>
        <v/>
      </c>
      <c r="H131" s="106" t="str">
        <f>IF('East Parade'!AA131&gt;0,Data!K6,"")</f>
        <v/>
      </c>
      <c r="I131" s="106" t="str">
        <f>IF(Elvington!AA131&gt;0,Data!K7,"")</f>
        <v/>
      </c>
      <c r="J131" s="106" t="str">
        <f>IF(Escrick!AA131&gt;0,Data!K8,"")</f>
        <v/>
      </c>
      <c r="K131" s="106" t="str">
        <f>IF('Front St'!AA131&gt;0,Data!K9,"")</f>
        <v/>
      </c>
      <c r="L131" s="106" t="str">
        <f>IF(Haxby!AA131&gt;0,Data!K10,"")</f>
        <v/>
      </c>
      <c r="M131" s="106" t="str">
        <f>IF(Helmsley!AA131&gt;0,Data!K11,"")</f>
        <v/>
      </c>
      <c r="N131" s="106" t="str">
        <f>IF('Jorvik G'!AA131&gt;0,Data!K12,"")</f>
        <v/>
      </c>
      <c r="O131" s="106" t="str">
        <f>IF(Kirkbymoorside!AA131&gt;0,Data!K13,"")</f>
        <v/>
      </c>
      <c r="P131" s="106" t="str">
        <f>IF(Millfield!AA131&gt;0,Data!K14,"")</f>
        <v/>
      </c>
      <c r="Q131" s="106" t="str">
        <f>IF('My Health'!AA131&gt;0,Data!K15,"")</f>
        <v/>
      </c>
      <c r="R131" s="106" t="str">
        <f>IF(OSM!AA131&gt;0,Data!K16,"")</f>
        <v/>
      </c>
      <c r="S131" s="106" t="str">
        <f>IF(Petergate!AA131&gt;0,Data!K17,"")</f>
        <v/>
      </c>
      <c r="T131" s="106" t="str">
        <f>IF(Pickering!AA131&gt;0,Data!K18,"")</f>
        <v/>
      </c>
      <c r="U131" s="106" t="str">
        <f>IF(Pocklington!AA131&gt;0,Data!K19,"")</f>
        <v/>
      </c>
      <c r="V131" s="106" t="str">
        <f>IF(Posterngate!AA131&gt;0,Data!K20,"")</f>
        <v/>
      </c>
      <c r="W131" s="106" t="str">
        <f>IF(Priory!AA131&gt;0,Data!K21,"")</f>
        <v/>
      </c>
      <c r="X131" s="106" t="str">
        <f>IF('Scott Rd'!AA131&gt;0,Data!K22,"")</f>
        <v/>
      </c>
      <c r="Y131" s="106" t="str">
        <f>IF(Sherburn!AA131&gt;0,Data!K23,"")</f>
        <v/>
      </c>
      <c r="Z131" s="106" t="str">
        <f>IF('South Milford'!AA131&gt;0,Data!K24,"")</f>
        <v/>
      </c>
      <c r="AA131" s="106" t="str">
        <f>IF(Stillington!AA131&gt;0,Data!K25,"")</f>
        <v/>
      </c>
      <c r="AB131" s="106" t="str">
        <f>IF(Tadcaster!AA131&gt;0,Data!K26,"")</f>
        <v/>
      </c>
      <c r="AC131" s="106" t="str">
        <f>IF(Terrington!AA131&gt;0,Data!K27,"")</f>
        <v/>
      </c>
      <c r="AD131" s="106" t="str">
        <f>IF(Tollerton!AA131&gt;0,Data!K28,"")</f>
        <v/>
      </c>
      <c r="AE131" s="106" t="str">
        <f>IF(Unity!AA131&gt;0,Data!K29,"")</f>
        <v/>
      </c>
      <c r="AF131" s="106" t="str">
        <f>IF(YMG!AA131&gt;0,Data!K30,"")</f>
        <v/>
      </c>
      <c r="AG131" s="150"/>
    </row>
    <row r="132" spans="1:33" ht="15.75" x14ac:dyDescent="0.25">
      <c r="A132" s="78">
        <f>'CCG Financial Totals'!A133</f>
        <v>0</v>
      </c>
      <c r="B132" s="106">
        <f>SUM(D132:AF132)</f>
        <v>0</v>
      </c>
      <c r="D132" s="106" t="str">
        <f>IF('Beech Grove'!AA132&gt;0,Data!K2,"")</f>
        <v/>
      </c>
      <c r="E132" s="106" t="str">
        <f>IF('Beech Tree'!AA132&gt;0,Data!K3,"")</f>
        <v/>
      </c>
      <c r="F132" s="106" t="str">
        <f>IF(CMP!AA132&gt;0,Data!K4,"")</f>
        <v/>
      </c>
      <c r="G132" s="106" t="str">
        <f>IF('Dalton T'!AA132&gt;0,Data!K5,"")</f>
        <v/>
      </c>
      <c r="H132" s="106" t="str">
        <f>IF('East Parade'!AA132&gt;0,Data!K6,"")</f>
        <v/>
      </c>
      <c r="I132" s="106" t="str">
        <f>IF(Elvington!AA132&gt;0,Data!K7,"")</f>
        <v/>
      </c>
      <c r="J132" s="106" t="str">
        <f>IF(Escrick!AA132&gt;0,Data!K8,"")</f>
        <v/>
      </c>
      <c r="K132" s="106" t="str">
        <f>IF('Front St'!AA132&gt;0,Data!K9,"")</f>
        <v/>
      </c>
      <c r="L132" s="106" t="str">
        <f>IF(Haxby!AA132&gt;0,Data!K10,"")</f>
        <v/>
      </c>
      <c r="M132" s="106" t="str">
        <f>IF(Helmsley!AA132&gt;0,Data!K11,"")</f>
        <v/>
      </c>
      <c r="N132" s="106" t="str">
        <f>IF('Jorvik G'!AA132&gt;0,Data!K12,"")</f>
        <v/>
      </c>
      <c r="O132" s="106" t="str">
        <f>IF(Kirkbymoorside!AA132&gt;0,Data!K13,"")</f>
        <v/>
      </c>
      <c r="P132" s="106" t="str">
        <f>IF(Millfield!AA132&gt;0,Data!K14,"")</f>
        <v/>
      </c>
      <c r="Q132" s="106" t="str">
        <f>IF('My Health'!AA132&gt;0,Data!K15,"")</f>
        <v/>
      </c>
      <c r="R132" s="106" t="str">
        <f>IF(OSM!AA132&gt;0,Data!K16,"")</f>
        <v/>
      </c>
      <c r="S132" s="106" t="str">
        <f>IF(Petergate!AA132&gt;0,Data!K17,"")</f>
        <v/>
      </c>
      <c r="T132" s="106" t="str">
        <f>IF(Pickering!AA132&gt;0,Data!K18,"")</f>
        <v/>
      </c>
      <c r="U132" s="106" t="str">
        <f>IF(Pocklington!AA132&gt;0,Data!K19,"")</f>
        <v/>
      </c>
      <c r="V132" s="106" t="str">
        <f>IF(Posterngate!AA132&gt;0,Data!K20,"")</f>
        <v/>
      </c>
      <c r="W132" s="106" t="str">
        <f>IF(Priory!AA132&gt;0,Data!K21,"")</f>
        <v/>
      </c>
      <c r="X132" s="106" t="str">
        <f>IF('Scott Rd'!AA132&gt;0,Data!K22,"")</f>
        <v/>
      </c>
      <c r="Y132" s="106" t="str">
        <f>IF(Sherburn!AA132&gt;0,Data!K23,"")</f>
        <v/>
      </c>
      <c r="Z132" s="106" t="str">
        <f>IF('South Milford'!AA132&gt;0,Data!K24,"")</f>
        <v/>
      </c>
      <c r="AA132" s="106" t="str">
        <f>IF(Stillington!AA132&gt;0,Data!K25,"")</f>
        <v/>
      </c>
      <c r="AB132" s="106" t="str">
        <f>IF(Tadcaster!AA132&gt;0,Data!K26,"")</f>
        <v/>
      </c>
      <c r="AC132" s="106" t="str">
        <f>IF(Terrington!AA132&gt;0,Data!K27,"")</f>
        <v/>
      </c>
      <c r="AD132" s="106" t="str">
        <f>IF(Tollerton!AA132&gt;0,Data!K28,"")</f>
        <v/>
      </c>
      <c r="AE132" s="106" t="str">
        <f>IF(Unity!AA132&gt;0,Data!K29,"")</f>
        <v/>
      </c>
      <c r="AF132" s="106" t="str">
        <f>IF(YMG!AA132&gt;0,Data!K30,"")</f>
        <v/>
      </c>
      <c r="AG132" s="150"/>
    </row>
    <row r="133" spans="1:33" ht="15.75" x14ac:dyDescent="0.25">
      <c r="A133" s="78">
        <f>'CCG Financial Totals'!A134</f>
        <v>0</v>
      </c>
      <c r="B133" s="106">
        <f>SUM(D133:AF133)</f>
        <v>0</v>
      </c>
      <c r="D133" s="106" t="str">
        <f>IF('Beech Grove'!AA133&gt;0,Data!K2,"")</f>
        <v/>
      </c>
      <c r="E133" s="106" t="str">
        <f>IF('Beech Tree'!AA133&gt;0,Data!K3,"")</f>
        <v/>
      </c>
      <c r="F133" s="106" t="str">
        <f>IF(CMP!AA133&gt;0,Data!K4,"")</f>
        <v/>
      </c>
      <c r="G133" s="106" t="str">
        <f>IF('Dalton T'!AA133&gt;0,Data!K5,"")</f>
        <v/>
      </c>
      <c r="H133" s="106" t="str">
        <f>IF('East Parade'!AA133&gt;0,Data!K6,"")</f>
        <v/>
      </c>
      <c r="I133" s="106" t="str">
        <f>IF(Elvington!AA133&gt;0,Data!K7,"")</f>
        <v/>
      </c>
      <c r="J133" s="106" t="str">
        <f>IF(Escrick!AA133&gt;0,Data!K8,"")</f>
        <v/>
      </c>
      <c r="K133" s="106" t="str">
        <f>IF('Front St'!AA133&gt;0,Data!K9,"")</f>
        <v/>
      </c>
      <c r="L133" s="106" t="str">
        <f>IF(Haxby!AA133&gt;0,Data!K10,"")</f>
        <v/>
      </c>
      <c r="M133" s="106" t="str">
        <f>IF(Helmsley!AA133&gt;0,Data!K11,"")</f>
        <v/>
      </c>
      <c r="N133" s="106" t="str">
        <f>IF('Jorvik G'!AA133&gt;0,Data!K12,"")</f>
        <v/>
      </c>
      <c r="O133" s="106" t="str">
        <f>IF(Kirkbymoorside!AA133&gt;0,Data!K13,"")</f>
        <v/>
      </c>
      <c r="P133" s="106" t="str">
        <f>IF(Millfield!AA133&gt;0,Data!K14,"")</f>
        <v/>
      </c>
      <c r="Q133" s="106" t="str">
        <f>IF('My Health'!AA133&gt;0,Data!K15,"")</f>
        <v/>
      </c>
      <c r="R133" s="106" t="str">
        <f>IF(OSM!AA133&gt;0,Data!K16,"")</f>
        <v/>
      </c>
      <c r="S133" s="106" t="str">
        <f>IF(Petergate!AA133&gt;0,Data!K17,"")</f>
        <v/>
      </c>
      <c r="T133" s="106" t="str">
        <f>IF(Pickering!AA133&gt;0,Data!K18,"")</f>
        <v/>
      </c>
      <c r="U133" s="106" t="str">
        <f>IF(Pocklington!AA133&gt;0,Data!K19,"")</f>
        <v/>
      </c>
      <c r="V133" s="106" t="str">
        <f>IF(Posterngate!AA133&gt;0,Data!K20,"")</f>
        <v/>
      </c>
      <c r="W133" s="106" t="str">
        <f>IF(Priory!AA133&gt;0,Data!K21,"")</f>
        <v/>
      </c>
      <c r="X133" s="106" t="str">
        <f>IF('Scott Rd'!AA133&gt;0,Data!K22,"")</f>
        <v/>
      </c>
      <c r="Y133" s="106" t="str">
        <f>IF(Sherburn!AA133&gt;0,Data!K23,"")</f>
        <v/>
      </c>
      <c r="Z133" s="106" t="str">
        <f>IF('South Milford'!AA133&gt;0,Data!K24,"")</f>
        <v/>
      </c>
      <c r="AA133" s="106" t="str">
        <f>IF(Stillington!AA133&gt;0,Data!K25,"")</f>
        <v/>
      </c>
      <c r="AB133" s="106" t="str">
        <f>IF(Tadcaster!AA133&gt;0,Data!K26,"")</f>
        <v/>
      </c>
      <c r="AC133" s="106" t="str">
        <f>IF(Terrington!AA133&gt;0,Data!K27,"")</f>
        <v/>
      </c>
      <c r="AD133" s="106" t="str">
        <f>IF(Tollerton!AA133&gt;0,Data!K28,"")</f>
        <v/>
      </c>
      <c r="AE133" s="106" t="str">
        <f>IF(Unity!AA133&gt;0,Data!K29,"")</f>
        <v/>
      </c>
      <c r="AF133" s="106" t="str">
        <f>IF(YMG!AA133&gt;0,Data!K30,"")</f>
        <v/>
      </c>
      <c r="AG133" s="150"/>
    </row>
    <row r="134" spans="1:33" ht="15.75" x14ac:dyDescent="0.25">
      <c r="A134" s="78" t="str">
        <f>'CCG Financial Totals'!A135</f>
        <v>Other</v>
      </c>
      <c r="B134" s="106">
        <f>SUM(D134:AF134)</f>
        <v>0</v>
      </c>
      <c r="D134" s="106" t="str">
        <f>IF('Beech Grove'!AA134&gt;0,Data!K2,"")</f>
        <v/>
      </c>
      <c r="E134" s="106" t="str">
        <f>IF('Beech Tree'!AA134&gt;0,Data!K3,"")</f>
        <v/>
      </c>
      <c r="F134" s="106" t="str">
        <f>IF(CMP!AA134&gt;0,Data!K4,"")</f>
        <v/>
      </c>
      <c r="G134" s="106" t="str">
        <f>IF('Dalton T'!AA134&gt;0,Data!K5,"")</f>
        <v/>
      </c>
      <c r="H134" s="106" t="str">
        <f>IF('East Parade'!AA134&gt;0,Data!K6,"")</f>
        <v/>
      </c>
      <c r="I134" s="106" t="str">
        <f>IF(Elvington!AA134&gt;0,Data!K7,"")</f>
        <v/>
      </c>
      <c r="J134" s="106" t="str">
        <f>IF(Escrick!AA134&gt;0,Data!K8,"")</f>
        <v/>
      </c>
      <c r="K134" s="106" t="str">
        <f>IF('Front St'!AA134&gt;0,Data!K9,"")</f>
        <v/>
      </c>
      <c r="L134" s="106" t="str">
        <f>IF(Haxby!AA134&gt;0,Data!K10,"")</f>
        <v/>
      </c>
      <c r="M134" s="106" t="str">
        <f>IF(Helmsley!AA134&gt;0,Data!K11,"")</f>
        <v/>
      </c>
      <c r="N134" s="106" t="str">
        <f>IF('Jorvik G'!AA134&gt;0,Data!K12,"")</f>
        <v/>
      </c>
      <c r="O134" s="106" t="str">
        <f>IF(Kirkbymoorside!AA134&gt;0,Data!K13,"")</f>
        <v/>
      </c>
      <c r="P134" s="106" t="str">
        <f>IF(Millfield!AA134&gt;0,Data!K14,"")</f>
        <v/>
      </c>
      <c r="Q134" s="106" t="str">
        <f>IF('My Health'!AA134&gt;0,Data!K15,"")</f>
        <v/>
      </c>
      <c r="R134" s="106" t="str">
        <f>IF(OSM!AA134&gt;0,Data!K16,"")</f>
        <v/>
      </c>
      <c r="S134" s="106" t="str">
        <f>IF(Petergate!AA134&gt;0,Data!K17,"")</f>
        <v/>
      </c>
      <c r="T134" s="106" t="str">
        <f>IF(Pickering!AA134&gt;0,Data!K18,"")</f>
        <v/>
      </c>
      <c r="U134" s="106" t="str">
        <f>IF(Pocklington!AA134&gt;0,Data!K19,"")</f>
        <v/>
      </c>
      <c r="V134" s="106" t="str">
        <f>IF(Posterngate!AA134&gt;0,Data!K20,"")</f>
        <v/>
      </c>
      <c r="W134" s="106" t="str">
        <f>IF(Priory!AA134&gt;0,Data!K21,"")</f>
        <v/>
      </c>
      <c r="X134" s="106" t="str">
        <f>IF('Scott Rd'!AA134&gt;0,Data!K22,"")</f>
        <v/>
      </c>
      <c r="Y134" s="106" t="str">
        <f>IF(Sherburn!AA134&gt;0,Data!K23,"")</f>
        <v/>
      </c>
      <c r="Z134" s="106" t="str">
        <f>IF('South Milford'!AA134&gt;0,Data!K24,"")</f>
        <v/>
      </c>
      <c r="AA134" s="106" t="str">
        <f>IF(Stillington!AA134&gt;0,Data!K25,"")</f>
        <v/>
      </c>
      <c r="AB134" s="106" t="str">
        <f>IF(Tadcaster!AA134&gt;0,Data!K26,"")</f>
        <v/>
      </c>
      <c r="AC134" s="106" t="str">
        <f>IF(Terrington!AA134&gt;0,Data!K27,"")</f>
        <v/>
      </c>
      <c r="AD134" s="106" t="str">
        <f>IF(Tollerton!AA134&gt;0,Data!K28,"")</f>
        <v/>
      </c>
      <c r="AE134" s="106" t="str">
        <f>IF(Unity!AA134&gt;0,Data!K29,"")</f>
        <v/>
      </c>
      <c r="AF134" s="106" t="str">
        <f>IF(YMG!AA134&gt;0,Data!K30,"")</f>
        <v/>
      </c>
      <c r="AG134" s="150"/>
    </row>
    <row r="135" spans="1:33" ht="15.75" x14ac:dyDescent="0.25">
      <c r="A135" s="22"/>
      <c r="B135" s="151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51"/>
    </row>
    <row r="136" spans="1:33" ht="15.75" x14ac:dyDescent="0.25">
      <c r="A136" s="51" t="str">
        <f>'CCG Financial Totals'!A137</f>
        <v>9 - Nutrition &amp; Blood</v>
      </c>
      <c r="B136" s="151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51"/>
    </row>
    <row r="137" spans="1:33" ht="15.75" x14ac:dyDescent="0.25">
      <c r="A137" s="78" t="str">
        <f>'CCG Financial Totals'!A138</f>
        <v>Review of Vitamin B Co Strong</v>
      </c>
      <c r="B137" s="106">
        <f t="shared" ref="B137:B147" si="7">SUM(D137:AF137)</f>
        <v>47438</v>
      </c>
      <c r="D137" s="106" t="str">
        <f>IF('Beech Grove'!AA137&gt;0,Data!K2,"")</f>
        <v/>
      </c>
      <c r="E137" s="106" t="str">
        <f>IF('Beech Tree'!AA137&gt;0,Data!K3,"")</f>
        <v/>
      </c>
      <c r="F137" s="106" t="str">
        <f>IF(CMP!AA137&gt;0,Data!K4,"")</f>
        <v/>
      </c>
      <c r="G137" s="106" t="str">
        <f>IF('Dalton T'!AA137&gt;0,Data!K5,"")</f>
        <v/>
      </c>
      <c r="H137" s="106" t="str">
        <f>IF('East Parade'!AA137&gt;0,Data!K6,"")</f>
        <v/>
      </c>
      <c r="I137" s="106" t="str">
        <f>IF(Elvington!AA137&gt;0,Data!K7,"")</f>
        <v/>
      </c>
      <c r="J137" s="106" t="str">
        <f>IF(Escrick!AA137&gt;0,Data!K8,"")</f>
        <v/>
      </c>
      <c r="K137" s="106" t="str">
        <f>IF('Front St'!AA137&gt;0,Data!K9,"")</f>
        <v/>
      </c>
      <c r="L137" s="106" t="str">
        <f>IF(Haxby!AA137&gt;0,Data!K10,"")</f>
        <v/>
      </c>
      <c r="M137" s="106">
        <f>IF(Helmsley!AA137&gt;0,Data!K11,"")</f>
        <v>3185</v>
      </c>
      <c r="N137" s="106">
        <f>IF('Jorvik G'!AA137&gt;0,Data!K12,"")</f>
        <v>19844</v>
      </c>
      <c r="O137" s="106" t="str">
        <f>IF(Kirkbymoorside!AA137&gt;0,Data!K13,"")</f>
        <v/>
      </c>
      <c r="P137" s="106" t="str">
        <f>IF(Millfield!AA137&gt;0,Data!K14,"")</f>
        <v/>
      </c>
      <c r="Q137" s="106" t="str">
        <f>IF('My Health'!AA137&gt;0,Data!K15,"")</f>
        <v/>
      </c>
      <c r="R137" s="106" t="str">
        <f>IF(OSM!AA137&gt;0,Data!K16,"")</f>
        <v/>
      </c>
      <c r="S137" s="106" t="str">
        <f>IF(Petergate!AA137&gt;0,Data!K17,"")</f>
        <v/>
      </c>
      <c r="T137" s="106" t="str">
        <f>IF(Pickering!AA137&gt;0,Data!K18,"")</f>
        <v/>
      </c>
      <c r="U137" s="106">
        <f>IF(Pocklington!AA137&gt;0,Data!K19,"")</f>
        <v>15456</v>
      </c>
      <c r="V137" s="106" t="str">
        <f>IF(Posterngate!AA137&gt;0,Data!K20,"")</f>
        <v/>
      </c>
      <c r="W137" s="106" t="str">
        <f>IF(Priory!AA137&gt;0,Data!K21,"")</f>
        <v/>
      </c>
      <c r="X137" s="106" t="str">
        <f>IF('Scott Rd'!AA137&gt;0,Data!K22,"")</f>
        <v/>
      </c>
      <c r="Y137" s="106">
        <f>IF(Sherburn!AA137&gt;0,Data!K23,"")</f>
        <v>8953</v>
      </c>
      <c r="Z137" s="106" t="str">
        <f>IF('South Milford'!AA137&gt;0,Data!K24,"")</f>
        <v/>
      </c>
      <c r="AA137" s="106" t="str">
        <f>IF(Stillington!AA137&gt;0,Data!K25,"")</f>
        <v/>
      </c>
      <c r="AB137" s="106" t="str">
        <f>IF(Tadcaster!AA137&gt;0,Data!K26,"")</f>
        <v/>
      </c>
      <c r="AC137" s="106" t="str">
        <f>IF(Terrington!AA137&gt;0,Data!K27,"")</f>
        <v/>
      </c>
      <c r="AD137" s="106" t="str">
        <f>IF(Tollerton!AA137&gt;0,Data!K28,"")</f>
        <v/>
      </c>
      <c r="AE137" s="106" t="str">
        <f>IF(Unity!AA137&gt;0,Data!K29,"")</f>
        <v/>
      </c>
      <c r="AF137" s="106" t="str">
        <f>IF(YMG!AA137&gt;0,Data!K30,"")</f>
        <v/>
      </c>
      <c r="AG137" s="150"/>
    </row>
    <row r="138" spans="1:33" ht="15.75" x14ac:dyDescent="0.25">
      <c r="A138" s="78" t="str">
        <f>'CCG Financial Totals'!A139</f>
        <v>Review of Gluten Free Foods</v>
      </c>
      <c r="B138" s="106">
        <f t="shared" si="7"/>
        <v>0</v>
      </c>
      <c r="D138" s="106" t="str">
        <f>IF('Beech Grove'!AA138&gt;0,Data!K2,"")</f>
        <v/>
      </c>
      <c r="E138" s="106" t="str">
        <f>IF('Beech Tree'!AA138&gt;0,Data!K3,"")</f>
        <v/>
      </c>
      <c r="F138" s="106" t="str">
        <f>IF(CMP!AA138&gt;0,Data!K4,"")</f>
        <v/>
      </c>
      <c r="G138" s="106" t="str">
        <f>IF('Dalton T'!AA138&gt;0,Data!K5,"")</f>
        <v/>
      </c>
      <c r="H138" s="106" t="str">
        <f>IF('East Parade'!AA138&gt;0,Data!K6,"")</f>
        <v/>
      </c>
      <c r="I138" s="106" t="str">
        <f>IF(Elvington!AA138&gt;0,Data!K7,"")</f>
        <v/>
      </c>
      <c r="J138" s="106" t="str">
        <f>IF(Escrick!AA138&gt;0,Data!K8,"")</f>
        <v/>
      </c>
      <c r="K138" s="106" t="str">
        <f>IF('Front St'!AA138&gt;0,Data!K9,"")</f>
        <v/>
      </c>
      <c r="L138" s="106" t="str">
        <f>IF(Haxby!AA138&gt;0,Data!K10,"")</f>
        <v/>
      </c>
      <c r="M138" s="106" t="str">
        <f>IF(Helmsley!AA138&gt;0,Data!K11,"")</f>
        <v/>
      </c>
      <c r="N138" s="106" t="str">
        <f>IF('Jorvik G'!AA138&gt;0,Data!K12,"")</f>
        <v/>
      </c>
      <c r="O138" s="106" t="str">
        <f>IF(Kirkbymoorside!AA138&gt;0,Data!K13,"")</f>
        <v/>
      </c>
      <c r="P138" s="106" t="str">
        <f>IF(Millfield!AA138&gt;0,Data!K14,"")</f>
        <v/>
      </c>
      <c r="Q138" s="106" t="str">
        <f>IF('My Health'!AA138&gt;0,Data!K15,"")</f>
        <v/>
      </c>
      <c r="R138" s="106" t="str">
        <f>IF(OSM!AA138&gt;0,Data!K16,"")</f>
        <v/>
      </c>
      <c r="S138" s="106" t="str">
        <f>IF(Petergate!AA138&gt;0,Data!K17,"")</f>
        <v/>
      </c>
      <c r="T138" s="106" t="str">
        <f>IF(Pickering!AA138&gt;0,Data!K18,"")</f>
        <v/>
      </c>
      <c r="U138" s="106" t="str">
        <f>IF(Pocklington!AA138&gt;0,Data!K19,"")</f>
        <v/>
      </c>
      <c r="V138" s="106" t="str">
        <f>IF(Posterngate!AA138&gt;0,Data!K20,"")</f>
        <v/>
      </c>
      <c r="W138" s="106" t="str">
        <f>IF(Priory!AA138&gt;0,Data!K21,"")</f>
        <v/>
      </c>
      <c r="X138" s="106" t="str">
        <f>IF('Scott Rd'!AA138&gt;0,Data!K22,"")</f>
        <v/>
      </c>
      <c r="Y138" s="106" t="str">
        <f>IF(Sherburn!AA138&gt;0,Data!K23,"")</f>
        <v/>
      </c>
      <c r="Z138" s="106" t="str">
        <f>IF('South Milford'!AA138&gt;0,Data!K24,"")</f>
        <v/>
      </c>
      <c r="AA138" s="106" t="str">
        <f>IF(Stillington!AA138&gt;0,Data!K25,"")</f>
        <v/>
      </c>
      <c r="AB138" s="106" t="str">
        <f>IF(Tadcaster!AA138&gt;0,Data!K26,"")</f>
        <v/>
      </c>
      <c r="AC138" s="106" t="str">
        <f>IF(Terrington!AA138&gt;0,Data!K27,"")</f>
        <v/>
      </c>
      <c r="AD138" s="106" t="str">
        <f>IF(Tollerton!AA138&gt;0,Data!K28,"")</f>
        <v/>
      </c>
      <c r="AE138" s="106" t="str">
        <f>IF(Unity!AA138&gt;0,Data!K29,"")</f>
        <v/>
      </c>
      <c r="AF138" s="106" t="str">
        <f>IF(YMG!AA138&gt;0,Data!K30,"")</f>
        <v/>
      </c>
      <c r="AG138" s="150"/>
    </row>
    <row r="139" spans="1:33" ht="15.75" x14ac:dyDescent="0.25">
      <c r="A139" s="78" t="str">
        <f>'CCG Financial Totals'!A140</f>
        <v>Calcium and Ergocalciferol 400u to Adcal D3</v>
      </c>
      <c r="B139" s="106">
        <f t="shared" si="7"/>
        <v>0</v>
      </c>
      <c r="D139" s="106" t="str">
        <f>IF('Beech Grove'!AA139&gt;0,Data!K2,"")</f>
        <v/>
      </c>
      <c r="E139" s="106" t="str">
        <f>IF('Beech Tree'!AA139&gt;0,Data!K3,"")</f>
        <v/>
      </c>
      <c r="F139" s="106" t="str">
        <f>IF(CMP!AA139&gt;0,Data!K4,"")</f>
        <v/>
      </c>
      <c r="G139" s="106" t="str">
        <f>IF('Dalton T'!AA139&gt;0,Data!K5,"")</f>
        <v/>
      </c>
      <c r="H139" s="106" t="str">
        <f>IF('East Parade'!AA139&gt;0,Data!K6,"")</f>
        <v/>
      </c>
      <c r="I139" s="106" t="str">
        <f>IF(Elvington!AA139&gt;0,Data!K7,"")</f>
        <v/>
      </c>
      <c r="J139" s="106" t="str">
        <f>IF(Escrick!AA139&gt;0,Data!K8,"")</f>
        <v/>
      </c>
      <c r="K139" s="106" t="str">
        <f>IF('Front St'!AA139&gt;0,Data!K9,"")</f>
        <v/>
      </c>
      <c r="L139" s="106" t="str">
        <f>IF(Haxby!AA139&gt;0,Data!K10,"")</f>
        <v/>
      </c>
      <c r="M139" s="106" t="str">
        <f>IF(Helmsley!AA139&gt;0,Data!K11,"")</f>
        <v/>
      </c>
      <c r="N139" s="106" t="str">
        <f>IF('Jorvik G'!AA139&gt;0,Data!K12,"")</f>
        <v/>
      </c>
      <c r="O139" s="106" t="str">
        <f>IF(Kirkbymoorside!AA139&gt;0,Data!K13,"")</f>
        <v/>
      </c>
      <c r="P139" s="106" t="str">
        <f>IF(Millfield!AA139&gt;0,Data!K14,"")</f>
        <v/>
      </c>
      <c r="Q139" s="106" t="str">
        <f>IF('My Health'!AA139&gt;0,Data!K15,"")</f>
        <v/>
      </c>
      <c r="R139" s="106" t="str">
        <f>IF(OSM!AA139&gt;0,Data!K16,"")</f>
        <v/>
      </c>
      <c r="S139" s="106" t="str">
        <f>IF(Petergate!AA139&gt;0,Data!K17,"")</f>
        <v/>
      </c>
      <c r="T139" s="106" t="str">
        <f>IF(Pickering!AA139&gt;0,Data!K18,"")</f>
        <v/>
      </c>
      <c r="U139" s="106" t="str">
        <f>IF(Pocklington!AA139&gt;0,Data!K19,"")</f>
        <v/>
      </c>
      <c r="V139" s="106" t="str">
        <f>IF(Posterngate!AA139&gt;0,Data!K20,"")</f>
        <v/>
      </c>
      <c r="W139" s="106" t="str">
        <f>IF(Priory!AA139&gt;0,Data!K21,"")</f>
        <v/>
      </c>
      <c r="X139" s="106" t="str">
        <f>IF('Scott Rd'!AA139&gt;0,Data!K22,"")</f>
        <v/>
      </c>
      <c r="Y139" s="106" t="str">
        <f>IF(Sherburn!AA139&gt;0,Data!K23,"")</f>
        <v/>
      </c>
      <c r="Z139" s="106" t="str">
        <f>IF('South Milford'!AA139&gt;0,Data!K24,"")</f>
        <v/>
      </c>
      <c r="AA139" s="106" t="str">
        <f>IF(Stillington!AA139&gt;0,Data!K25,"")</f>
        <v/>
      </c>
      <c r="AB139" s="106" t="str">
        <f>IF(Tadcaster!AA139&gt;0,Data!K26,"")</f>
        <v/>
      </c>
      <c r="AC139" s="106" t="str">
        <f>IF(Terrington!AA139&gt;0,Data!K27,"")</f>
        <v/>
      </c>
      <c r="AD139" s="106" t="str">
        <f>IF(Tollerton!AA139&gt;0,Data!K28,"")</f>
        <v/>
      </c>
      <c r="AE139" s="106" t="str">
        <f>IF(Unity!AA139&gt;0,Data!K29,"")</f>
        <v/>
      </c>
      <c r="AF139" s="106" t="str">
        <f>IF(YMG!AA139&gt;0,Data!K30,"")</f>
        <v/>
      </c>
      <c r="AG139" s="150"/>
    </row>
    <row r="140" spans="1:33" ht="15.75" x14ac:dyDescent="0.25">
      <c r="A140" s="78" t="str">
        <f>'CCG Financial Totals'!A141</f>
        <v>Review of Multivitamins</v>
      </c>
      <c r="B140" s="106">
        <f t="shared" si="7"/>
        <v>0</v>
      </c>
      <c r="D140" s="106" t="str">
        <f>IF('Beech Grove'!AA140&gt;0,Data!K2,"")</f>
        <v/>
      </c>
      <c r="E140" s="106" t="str">
        <f>IF('Beech Tree'!AA140&gt;0,Data!K3,"")</f>
        <v/>
      </c>
      <c r="F140" s="106" t="str">
        <f>IF(CMP!AA140&gt;0,Data!K4,"")</f>
        <v/>
      </c>
      <c r="G140" s="106" t="str">
        <f>IF('Dalton T'!AA140&gt;0,Data!K5,"")</f>
        <v/>
      </c>
      <c r="H140" s="106" t="str">
        <f>IF('East Parade'!AA140&gt;0,Data!K6,"")</f>
        <v/>
      </c>
      <c r="I140" s="106" t="str">
        <f>IF(Elvington!AA140&gt;0,Data!K7,"")</f>
        <v/>
      </c>
      <c r="J140" s="106" t="str">
        <f>IF(Escrick!AA140&gt;0,Data!K8,"")</f>
        <v/>
      </c>
      <c r="K140" s="106" t="str">
        <f>IF('Front St'!AA140&gt;0,Data!K9,"")</f>
        <v/>
      </c>
      <c r="L140" s="106" t="str">
        <f>IF(Haxby!AA140&gt;0,Data!K10,"")</f>
        <v/>
      </c>
      <c r="M140" s="106" t="str">
        <f>IF(Helmsley!AA140&gt;0,Data!K11,"")</f>
        <v/>
      </c>
      <c r="N140" s="106" t="str">
        <f>IF('Jorvik G'!AA140&gt;0,Data!K12,"")</f>
        <v/>
      </c>
      <c r="O140" s="106" t="str">
        <f>IF(Kirkbymoorside!AA140&gt;0,Data!K13,"")</f>
        <v/>
      </c>
      <c r="P140" s="106" t="str">
        <f>IF(Millfield!AA140&gt;0,Data!K14,"")</f>
        <v/>
      </c>
      <c r="Q140" s="106" t="str">
        <f>IF('My Health'!AA140&gt;0,Data!K15,"")</f>
        <v/>
      </c>
      <c r="R140" s="106" t="str">
        <f>IF(OSM!AA140&gt;0,Data!K16,"")</f>
        <v/>
      </c>
      <c r="S140" s="106" t="str">
        <f>IF(Petergate!AA140&gt;0,Data!K17,"")</f>
        <v/>
      </c>
      <c r="T140" s="106" t="str">
        <f>IF(Pickering!AA140&gt;0,Data!K18,"")</f>
        <v/>
      </c>
      <c r="U140" s="106" t="str">
        <f>IF(Pocklington!AA140&gt;0,Data!K19,"")</f>
        <v/>
      </c>
      <c r="V140" s="106" t="str">
        <f>IF(Posterngate!AA140&gt;0,Data!K20,"")</f>
        <v/>
      </c>
      <c r="W140" s="106" t="str">
        <f>IF(Priory!AA140&gt;0,Data!K21,"")</f>
        <v/>
      </c>
      <c r="X140" s="106" t="str">
        <f>IF('Scott Rd'!AA140&gt;0,Data!K22,"")</f>
        <v/>
      </c>
      <c r="Y140" s="106" t="str">
        <f>IF(Sherburn!AA140&gt;0,Data!K23,"")</f>
        <v/>
      </c>
      <c r="Z140" s="106" t="str">
        <f>IF('South Milford'!AA140&gt;0,Data!K24,"")</f>
        <v/>
      </c>
      <c r="AA140" s="106" t="str">
        <f>IF(Stillington!AA140&gt;0,Data!K25,"")</f>
        <v/>
      </c>
      <c r="AB140" s="106" t="str">
        <f>IF(Tadcaster!AA140&gt;0,Data!K26,"")</f>
        <v/>
      </c>
      <c r="AC140" s="106" t="str">
        <f>IF(Terrington!AA140&gt;0,Data!K27,"")</f>
        <v/>
      </c>
      <c r="AD140" s="106" t="str">
        <f>IF(Tollerton!AA140&gt;0,Data!K28,"")</f>
        <v/>
      </c>
      <c r="AE140" s="106" t="str">
        <f>IF(Unity!AA140&gt;0,Data!K29,"")</f>
        <v/>
      </c>
      <c r="AF140" s="106" t="str">
        <f>IF(YMG!AA140&gt;0,Data!K30,"")</f>
        <v/>
      </c>
      <c r="AG140" s="150"/>
    </row>
    <row r="141" spans="1:33" ht="15.75" x14ac:dyDescent="0.25">
      <c r="A141" s="78" t="str">
        <f>'CCG Financial Totals'!A142</f>
        <v>Review of Oral Nutritional Supplements</v>
      </c>
      <c r="B141" s="106">
        <f t="shared" si="7"/>
        <v>0</v>
      </c>
      <c r="D141" s="106" t="str">
        <f>IF('Beech Grove'!AA141&gt;0,Data!K2,"")</f>
        <v/>
      </c>
      <c r="E141" s="106" t="str">
        <f>IF('Beech Tree'!AA141&gt;0,Data!K3,"")</f>
        <v/>
      </c>
      <c r="F141" s="106" t="str">
        <f>IF(CMP!AA141&gt;0,Data!K4,"")</f>
        <v/>
      </c>
      <c r="G141" s="106" t="str">
        <f>IF('Dalton T'!AA141&gt;0,Data!K5,"")</f>
        <v/>
      </c>
      <c r="H141" s="106" t="str">
        <f>IF('East Parade'!AA141&gt;0,Data!K6,"")</f>
        <v/>
      </c>
      <c r="I141" s="106" t="str">
        <f>IF(Elvington!AA141&gt;0,Data!K7,"")</f>
        <v/>
      </c>
      <c r="J141" s="106" t="str">
        <f>IF(Escrick!AA141&gt;0,Data!K8,"")</f>
        <v/>
      </c>
      <c r="K141" s="106" t="str">
        <f>IF('Front St'!AA141&gt;0,Data!K9,"")</f>
        <v/>
      </c>
      <c r="L141" s="106" t="str">
        <f>IF(Haxby!AA141&gt;0,Data!K10,"")</f>
        <v/>
      </c>
      <c r="M141" s="106" t="str">
        <f>IF(Helmsley!AA141&gt;0,Data!K11,"")</f>
        <v/>
      </c>
      <c r="N141" s="106" t="str">
        <f>IF('Jorvik G'!AA141&gt;0,Data!K12,"")</f>
        <v/>
      </c>
      <c r="O141" s="106" t="str">
        <f>IF(Kirkbymoorside!AA141&gt;0,Data!K13,"")</f>
        <v/>
      </c>
      <c r="P141" s="106" t="str">
        <f>IF(Millfield!AA141&gt;0,Data!K14,"")</f>
        <v/>
      </c>
      <c r="Q141" s="106" t="str">
        <f>IF('My Health'!AA141&gt;0,Data!K15,"")</f>
        <v/>
      </c>
      <c r="R141" s="106" t="str">
        <f>IF(OSM!AA141&gt;0,Data!K16,"")</f>
        <v/>
      </c>
      <c r="S141" s="106" t="str">
        <f>IF(Petergate!AA141&gt;0,Data!K17,"")</f>
        <v/>
      </c>
      <c r="T141" s="106" t="str">
        <f>IF(Pickering!AA141&gt;0,Data!K18,"")</f>
        <v/>
      </c>
      <c r="U141" s="106" t="str">
        <f>IF(Pocklington!AA141&gt;0,Data!K19,"")</f>
        <v/>
      </c>
      <c r="V141" s="106" t="str">
        <f>IF(Posterngate!AA141&gt;0,Data!K20,"")</f>
        <v/>
      </c>
      <c r="W141" s="106" t="str">
        <f>IF(Priory!AA141&gt;0,Data!K21,"")</f>
        <v/>
      </c>
      <c r="X141" s="106" t="str">
        <f>IF('Scott Rd'!AA141&gt;0,Data!K22,"")</f>
        <v/>
      </c>
      <c r="Y141" s="106" t="str">
        <f>IF(Sherburn!AA141&gt;0,Data!K23,"")</f>
        <v/>
      </c>
      <c r="Z141" s="106" t="str">
        <f>IF('South Milford'!AA141&gt;0,Data!K24,"")</f>
        <v/>
      </c>
      <c r="AA141" s="106" t="str">
        <f>IF(Stillington!AA141&gt;0,Data!K25,"")</f>
        <v/>
      </c>
      <c r="AB141" s="106" t="str">
        <f>IF(Tadcaster!AA141&gt;0,Data!K26,"")</f>
        <v/>
      </c>
      <c r="AC141" s="106" t="str">
        <f>IF(Terrington!AA141&gt;0,Data!K27,"")</f>
        <v/>
      </c>
      <c r="AD141" s="106" t="str">
        <f>IF(Tollerton!AA141&gt;0,Data!K28,"")</f>
        <v/>
      </c>
      <c r="AE141" s="106" t="str">
        <f>IF(Unity!AA141&gt;0,Data!K29,"")</f>
        <v/>
      </c>
      <c r="AF141" s="106" t="str">
        <f>IF(YMG!AA141&gt;0,Data!K30,"")</f>
        <v/>
      </c>
      <c r="AG141" s="150"/>
    </row>
    <row r="142" spans="1:33" ht="15.75" x14ac:dyDescent="0.25">
      <c r="A142" s="78" t="str">
        <f>'CCG Financial Totals'!A143</f>
        <v>Calcium and vitamin D3</v>
      </c>
      <c r="B142" s="106">
        <f t="shared" si="7"/>
        <v>0</v>
      </c>
      <c r="D142" s="106" t="str">
        <f>IF('Beech Grove'!AA142&gt;0,Data!K2,"")</f>
        <v/>
      </c>
      <c r="E142" s="106" t="str">
        <f>IF('Beech Tree'!AA142&gt;0,Data!K3,"")</f>
        <v/>
      </c>
      <c r="F142" s="106" t="str">
        <f>IF(CMP!AA142&gt;0,Data!K4,"")</f>
        <v/>
      </c>
      <c r="G142" s="106" t="str">
        <f>IF('Dalton T'!AA142&gt;0,Data!K5,"")</f>
        <v/>
      </c>
      <c r="H142" s="106" t="str">
        <f>IF('East Parade'!AA142&gt;0,Data!K6,"")</f>
        <v/>
      </c>
      <c r="I142" s="106" t="str">
        <f>IF(Elvington!AA142&gt;0,Data!K7,"")</f>
        <v/>
      </c>
      <c r="J142" s="106" t="str">
        <f>IF(Escrick!AA142&gt;0,Data!K8,"")</f>
        <v/>
      </c>
      <c r="K142" s="106" t="str">
        <f>IF('Front St'!AA142&gt;0,Data!K9,"")</f>
        <v/>
      </c>
      <c r="L142" s="106" t="str">
        <f>IF(Haxby!AA142&gt;0,Data!K10,"")</f>
        <v/>
      </c>
      <c r="M142" s="106" t="str">
        <f>IF(Helmsley!AA142&gt;0,Data!K11,"")</f>
        <v/>
      </c>
      <c r="N142" s="106" t="str">
        <f>IF('Jorvik G'!AA142&gt;0,Data!K12,"")</f>
        <v/>
      </c>
      <c r="O142" s="106" t="str">
        <f>IF(Kirkbymoorside!AA142&gt;0,Data!K13,"")</f>
        <v/>
      </c>
      <c r="P142" s="106" t="str">
        <f>IF(Millfield!AA142&gt;0,Data!K14,"")</f>
        <v/>
      </c>
      <c r="Q142" s="106" t="str">
        <f>IF('My Health'!AA142&gt;0,Data!K15,"")</f>
        <v/>
      </c>
      <c r="R142" s="106" t="str">
        <f>IF(OSM!AA142&gt;0,Data!K16,"")</f>
        <v/>
      </c>
      <c r="S142" s="106" t="str">
        <f>IF(Petergate!AA142&gt;0,Data!K17,"")</f>
        <v/>
      </c>
      <c r="T142" s="106" t="str">
        <f>IF(Pickering!AA142&gt;0,Data!K18,"")</f>
        <v/>
      </c>
      <c r="U142" s="106" t="str">
        <f>IF(Pocklington!AA142&gt;0,Data!K19,"")</f>
        <v/>
      </c>
      <c r="V142" s="106" t="str">
        <f>IF(Posterngate!AA142&gt;0,Data!K20,"")</f>
        <v/>
      </c>
      <c r="W142" s="106" t="str">
        <f>IF(Priory!AA142&gt;0,Data!K21,"")</f>
        <v/>
      </c>
      <c r="X142" s="106" t="str">
        <f>IF('Scott Rd'!AA142&gt;0,Data!K22,"")</f>
        <v/>
      </c>
      <c r="Y142" s="106" t="str">
        <f>IF(Sherburn!AA142&gt;0,Data!K23,"")</f>
        <v/>
      </c>
      <c r="Z142" s="106" t="str">
        <f>IF('South Milford'!AA142&gt;0,Data!K24,"")</f>
        <v/>
      </c>
      <c r="AA142" s="106" t="str">
        <f>IF(Stillington!AA142&gt;0,Data!K25,"")</f>
        <v/>
      </c>
      <c r="AB142" s="106" t="str">
        <f>IF(Tadcaster!AA142&gt;0,Data!K26,"")</f>
        <v/>
      </c>
      <c r="AC142" s="106" t="str">
        <f>IF(Terrington!AA142&gt;0,Data!K27,"")</f>
        <v/>
      </c>
      <c r="AD142" s="106" t="str">
        <f>IF(Tollerton!AA142&gt;0,Data!K28,"")</f>
        <v/>
      </c>
      <c r="AE142" s="106" t="str">
        <f>IF(Unity!AA142&gt;0,Data!K29,"")</f>
        <v/>
      </c>
      <c r="AF142" s="106" t="str">
        <f>IF(YMG!AA142&gt;0,Data!K30,"")</f>
        <v/>
      </c>
      <c r="AG142" s="150"/>
    </row>
    <row r="143" spans="1:33" ht="15.75" x14ac:dyDescent="0.25">
      <c r="A143" s="78" t="str">
        <f>'CCG Financial Totals'!A144</f>
        <v>vitamin D by brand</v>
      </c>
      <c r="B143" s="106">
        <f t="shared" si="7"/>
        <v>0</v>
      </c>
      <c r="D143" s="106" t="str">
        <f>IF('Beech Grove'!AA143&gt;0,Data!K2,"")</f>
        <v/>
      </c>
      <c r="E143" s="106" t="str">
        <f>IF('Beech Tree'!AA143&gt;0,Data!K3,"")</f>
        <v/>
      </c>
      <c r="F143" s="106" t="str">
        <f>IF(CMP!AA143&gt;0,Data!K4,"")</f>
        <v/>
      </c>
      <c r="G143" s="106" t="str">
        <f>IF('Dalton T'!AA143&gt;0,Data!K5,"")</f>
        <v/>
      </c>
      <c r="H143" s="106" t="str">
        <f>IF('East Parade'!AA143&gt;0,Data!K6,"")</f>
        <v/>
      </c>
      <c r="I143" s="106" t="str">
        <f>IF(Elvington!AA143&gt;0,Data!K7,"")</f>
        <v/>
      </c>
      <c r="J143" s="106" t="str">
        <f>IF(Escrick!AA143&gt;0,Data!K8,"")</f>
        <v/>
      </c>
      <c r="K143" s="106" t="str">
        <f>IF('Front St'!AA143&gt;0,Data!K9,"")</f>
        <v/>
      </c>
      <c r="L143" s="106" t="str">
        <f>IF(Haxby!AA143&gt;0,Data!K10,"")</f>
        <v/>
      </c>
      <c r="M143" s="106" t="str">
        <f>IF(Helmsley!AA143&gt;0,Data!K11,"")</f>
        <v/>
      </c>
      <c r="N143" s="106" t="str">
        <f>IF('Jorvik G'!AA143&gt;0,Data!K12,"")</f>
        <v/>
      </c>
      <c r="O143" s="106" t="str">
        <f>IF(Kirkbymoorside!AA143&gt;0,Data!K13,"")</f>
        <v/>
      </c>
      <c r="P143" s="106" t="str">
        <f>IF(Millfield!AA143&gt;0,Data!K14,"")</f>
        <v/>
      </c>
      <c r="Q143" s="106" t="str">
        <f>IF('My Health'!AA143&gt;0,Data!K15,"")</f>
        <v/>
      </c>
      <c r="R143" s="106" t="str">
        <f>IF(OSM!AA143&gt;0,Data!K16,"")</f>
        <v/>
      </c>
      <c r="S143" s="106" t="str">
        <f>IF(Petergate!AA143&gt;0,Data!K17,"")</f>
        <v/>
      </c>
      <c r="T143" s="106" t="str">
        <f>IF(Pickering!AA143&gt;0,Data!K18,"")</f>
        <v/>
      </c>
      <c r="U143" s="106" t="str">
        <f>IF(Pocklington!AA143&gt;0,Data!K19,"")</f>
        <v/>
      </c>
      <c r="V143" s="106" t="str">
        <f>IF(Posterngate!AA143&gt;0,Data!K20,"")</f>
        <v/>
      </c>
      <c r="W143" s="106" t="str">
        <f>IF(Priory!AA143&gt;0,Data!K21,"")</f>
        <v/>
      </c>
      <c r="X143" s="106" t="str">
        <f>IF('Scott Rd'!AA143&gt;0,Data!K22,"")</f>
        <v/>
      </c>
      <c r="Y143" s="106" t="str">
        <f>IF(Sherburn!AA143&gt;0,Data!K23,"")</f>
        <v/>
      </c>
      <c r="Z143" s="106" t="str">
        <f>IF('South Milford'!AA143&gt;0,Data!K24,"")</f>
        <v/>
      </c>
      <c r="AA143" s="106" t="str">
        <f>IF(Stillington!AA143&gt;0,Data!K25,"")</f>
        <v/>
      </c>
      <c r="AB143" s="106" t="str">
        <f>IF(Tadcaster!AA143&gt;0,Data!K26,"")</f>
        <v/>
      </c>
      <c r="AC143" s="106" t="str">
        <f>IF(Terrington!AA143&gt;0,Data!K27,"")</f>
        <v/>
      </c>
      <c r="AD143" s="106" t="str">
        <f>IF(Tollerton!AA143&gt;0,Data!K28,"")</f>
        <v/>
      </c>
      <c r="AE143" s="106" t="str">
        <f>IF(Unity!AA143&gt;0,Data!K29,"")</f>
        <v/>
      </c>
      <c r="AF143" s="106" t="str">
        <f>IF(YMG!AA143&gt;0,Data!K30,"")</f>
        <v/>
      </c>
      <c r="AG143" s="150"/>
    </row>
    <row r="144" spans="1:33" ht="15.75" x14ac:dyDescent="0.25">
      <c r="A144" s="78">
        <f>'CCG Financial Totals'!A145</f>
        <v>0</v>
      </c>
      <c r="B144" s="106">
        <f t="shared" si="7"/>
        <v>0</v>
      </c>
      <c r="D144" s="106" t="str">
        <f>IF('Beech Grove'!AA144&gt;0,Data!K2,"")</f>
        <v/>
      </c>
      <c r="E144" s="106" t="str">
        <f>IF('Beech Tree'!AA144&gt;0,Data!K3,"")</f>
        <v/>
      </c>
      <c r="F144" s="106" t="str">
        <f>IF(CMP!AA144&gt;0,Data!K4,"")</f>
        <v/>
      </c>
      <c r="G144" s="106" t="str">
        <f>IF('Dalton T'!AA144&gt;0,Data!K5,"")</f>
        <v/>
      </c>
      <c r="H144" s="106" t="str">
        <f>IF('East Parade'!AA144&gt;0,Data!K6,"")</f>
        <v/>
      </c>
      <c r="I144" s="106" t="str">
        <f>IF(Elvington!AA144&gt;0,Data!K7,"")</f>
        <v/>
      </c>
      <c r="J144" s="106" t="str">
        <f>IF(Escrick!AA144&gt;0,Data!K8,"")</f>
        <v/>
      </c>
      <c r="K144" s="106" t="str">
        <f>IF('Front St'!AA144&gt;0,Data!K9,"")</f>
        <v/>
      </c>
      <c r="L144" s="106" t="str">
        <f>IF(Haxby!AA144&gt;0,Data!K10,"")</f>
        <v/>
      </c>
      <c r="M144" s="106" t="str">
        <f>IF(Helmsley!AA144&gt;0,Data!K11,"")</f>
        <v/>
      </c>
      <c r="N144" s="106" t="str">
        <f>IF('Jorvik G'!AA144&gt;0,Data!K12,"")</f>
        <v/>
      </c>
      <c r="O144" s="106" t="str">
        <f>IF(Kirkbymoorside!AA144&gt;0,Data!K13,"")</f>
        <v/>
      </c>
      <c r="P144" s="106" t="str">
        <f>IF(Millfield!AA144&gt;0,Data!K14,"")</f>
        <v/>
      </c>
      <c r="Q144" s="106" t="str">
        <f>IF('My Health'!AA144&gt;0,Data!K15,"")</f>
        <v/>
      </c>
      <c r="R144" s="106" t="str">
        <f>IF(OSM!AA144&gt;0,Data!K16,"")</f>
        <v/>
      </c>
      <c r="S144" s="106" t="str">
        <f>IF(Petergate!AA144&gt;0,Data!K17,"")</f>
        <v/>
      </c>
      <c r="T144" s="106" t="str">
        <f>IF(Pickering!AA144&gt;0,Data!K18,"")</f>
        <v/>
      </c>
      <c r="U144" s="106" t="str">
        <f>IF(Pocklington!AA144&gt;0,Data!K19,"")</f>
        <v/>
      </c>
      <c r="V144" s="106" t="str">
        <f>IF(Posterngate!AA144&gt;0,Data!K20,"")</f>
        <v/>
      </c>
      <c r="W144" s="106" t="str">
        <f>IF(Priory!AA144&gt;0,Data!K21,"")</f>
        <v/>
      </c>
      <c r="X144" s="106" t="str">
        <f>IF('Scott Rd'!AA144&gt;0,Data!K22,"")</f>
        <v/>
      </c>
      <c r="Y144" s="106" t="str">
        <f>IF(Sherburn!AA144&gt;0,Data!K23,"")</f>
        <v/>
      </c>
      <c r="Z144" s="106" t="str">
        <f>IF('South Milford'!AA144&gt;0,Data!K24,"")</f>
        <v/>
      </c>
      <c r="AA144" s="106" t="str">
        <f>IF(Stillington!AA144&gt;0,Data!K25,"")</f>
        <v/>
      </c>
      <c r="AB144" s="106" t="str">
        <f>IF(Tadcaster!AA144&gt;0,Data!K26,"")</f>
        <v/>
      </c>
      <c r="AC144" s="106" t="str">
        <f>IF(Terrington!AA144&gt;0,Data!K27,"")</f>
        <v/>
      </c>
      <c r="AD144" s="106" t="str">
        <f>IF(Tollerton!AA144&gt;0,Data!K28,"")</f>
        <v/>
      </c>
      <c r="AE144" s="106" t="str">
        <f>IF(Unity!AA144&gt;0,Data!K29,"")</f>
        <v/>
      </c>
      <c r="AF144" s="106" t="str">
        <f>IF(YMG!AA144&gt;0,Data!K30,"")</f>
        <v/>
      </c>
      <c r="AG144" s="150"/>
    </row>
    <row r="145" spans="1:33" ht="15.75" x14ac:dyDescent="0.25">
      <c r="A145" s="78">
        <f>'CCG Financial Totals'!A146</f>
        <v>0</v>
      </c>
      <c r="B145" s="106">
        <f t="shared" si="7"/>
        <v>0</v>
      </c>
      <c r="D145" s="106" t="str">
        <f>IF('Beech Grove'!AA145&gt;0,Data!K2,"")</f>
        <v/>
      </c>
      <c r="E145" s="106" t="str">
        <f>IF('Beech Tree'!AA145&gt;0,Data!K3,"")</f>
        <v/>
      </c>
      <c r="F145" s="106" t="str">
        <f>IF(CMP!AA145&gt;0,Data!K4,"")</f>
        <v/>
      </c>
      <c r="G145" s="106" t="str">
        <f>IF('Dalton T'!AA145&gt;0,Data!K5,"")</f>
        <v/>
      </c>
      <c r="H145" s="106" t="str">
        <f>IF('East Parade'!AA145&gt;0,Data!K6,"")</f>
        <v/>
      </c>
      <c r="I145" s="106" t="str">
        <f>IF(Elvington!AA145&gt;0,Data!K7,"")</f>
        <v/>
      </c>
      <c r="J145" s="106" t="str">
        <f>IF(Escrick!AA145&gt;0,Data!K8,"")</f>
        <v/>
      </c>
      <c r="K145" s="106" t="str">
        <f>IF('Front St'!AA145&gt;0,Data!K9,"")</f>
        <v/>
      </c>
      <c r="L145" s="106" t="str">
        <f>IF(Haxby!AA145&gt;0,Data!K10,"")</f>
        <v/>
      </c>
      <c r="M145" s="106" t="str">
        <f>IF(Helmsley!AA145&gt;0,Data!K11,"")</f>
        <v/>
      </c>
      <c r="N145" s="106" t="str">
        <f>IF('Jorvik G'!AA145&gt;0,Data!K12,"")</f>
        <v/>
      </c>
      <c r="O145" s="106" t="str">
        <f>IF(Kirkbymoorside!AA145&gt;0,Data!K13,"")</f>
        <v/>
      </c>
      <c r="P145" s="106" t="str">
        <f>IF(Millfield!AA145&gt;0,Data!K14,"")</f>
        <v/>
      </c>
      <c r="Q145" s="106" t="str">
        <f>IF('My Health'!AA145&gt;0,Data!K15,"")</f>
        <v/>
      </c>
      <c r="R145" s="106" t="str">
        <f>IF(OSM!AA145&gt;0,Data!K16,"")</f>
        <v/>
      </c>
      <c r="S145" s="106" t="str">
        <f>IF(Petergate!AA145&gt;0,Data!K17,"")</f>
        <v/>
      </c>
      <c r="T145" s="106" t="str">
        <f>IF(Pickering!AA145&gt;0,Data!K18,"")</f>
        <v/>
      </c>
      <c r="U145" s="106" t="str">
        <f>IF(Pocklington!AA145&gt;0,Data!K19,"")</f>
        <v/>
      </c>
      <c r="V145" s="106" t="str">
        <f>IF(Posterngate!AA145&gt;0,Data!K20,"")</f>
        <v/>
      </c>
      <c r="W145" s="106" t="str">
        <f>IF(Priory!AA145&gt;0,Data!K21,"")</f>
        <v/>
      </c>
      <c r="X145" s="106" t="str">
        <f>IF('Scott Rd'!AA145&gt;0,Data!K22,"")</f>
        <v/>
      </c>
      <c r="Y145" s="106" t="str">
        <f>IF(Sherburn!AA145&gt;0,Data!K23,"")</f>
        <v/>
      </c>
      <c r="Z145" s="106" t="str">
        <f>IF('South Milford'!AA145&gt;0,Data!K24,"")</f>
        <v/>
      </c>
      <c r="AA145" s="106" t="str">
        <f>IF(Stillington!AA145&gt;0,Data!K25,"")</f>
        <v/>
      </c>
      <c r="AB145" s="106" t="str">
        <f>IF(Tadcaster!AA145&gt;0,Data!K26,"")</f>
        <v/>
      </c>
      <c r="AC145" s="106" t="str">
        <f>IF(Terrington!AA145&gt;0,Data!K27,"")</f>
        <v/>
      </c>
      <c r="AD145" s="106" t="str">
        <f>IF(Tollerton!AA145&gt;0,Data!K28,"")</f>
        <v/>
      </c>
      <c r="AE145" s="106" t="str">
        <f>IF(Unity!AA145&gt;0,Data!K29,"")</f>
        <v/>
      </c>
      <c r="AF145" s="106" t="str">
        <f>IF(YMG!AA145&gt;0,Data!K30,"")</f>
        <v/>
      </c>
      <c r="AG145" s="150"/>
    </row>
    <row r="146" spans="1:33" ht="15.75" x14ac:dyDescent="0.25">
      <c r="A146" s="78">
        <f>'CCG Financial Totals'!A147</f>
        <v>0</v>
      </c>
      <c r="B146" s="106">
        <f t="shared" si="7"/>
        <v>0</v>
      </c>
      <c r="D146" s="106" t="str">
        <f>IF('Beech Grove'!AA146&gt;0,Data!K2,"")</f>
        <v/>
      </c>
      <c r="E146" s="106" t="str">
        <f>IF('Beech Tree'!AA146&gt;0,Data!K3,"")</f>
        <v/>
      </c>
      <c r="F146" s="106" t="str">
        <f>IF(CMP!AA146&gt;0,Data!K4,"")</f>
        <v/>
      </c>
      <c r="G146" s="106" t="str">
        <f>IF('Dalton T'!AA146&gt;0,Data!K5,"")</f>
        <v/>
      </c>
      <c r="H146" s="106" t="str">
        <f>IF('East Parade'!AA146&gt;0,Data!K6,"")</f>
        <v/>
      </c>
      <c r="I146" s="106" t="str">
        <f>IF(Elvington!AA146&gt;0,Data!K7,"")</f>
        <v/>
      </c>
      <c r="J146" s="106" t="str">
        <f>IF(Escrick!AA146&gt;0,Data!K8,"")</f>
        <v/>
      </c>
      <c r="K146" s="106" t="str">
        <f>IF('Front St'!AA146&gt;0,Data!K9,"")</f>
        <v/>
      </c>
      <c r="L146" s="106" t="str">
        <f>IF(Haxby!AA146&gt;0,Data!K10,"")</f>
        <v/>
      </c>
      <c r="M146" s="106" t="str">
        <f>IF(Helmsley!AA146&gt;0,Data!K11,"")</f>
        <v/>
      </c>
      <c r="N146" s="106" t="str">
        <f>IF('Jorvik G'!AA146&gt;0,Data!K12,"")</f>
        <v/>
      </c>
      <c r="O146" s="106" t="str">
        <f>IF(Kirkbymoorside!AA146&gt;0,Data!K13,"")</f>
        <v/>
      </c>
      <c r="P146" s="106" t="str">
        <f>IF(Millfield!AA146&gt;0,Data!K14,"")</f>
        <v/>
      </c>
      <c r="Q146" s="106" t="str">
        <f>IF('My Health'!AA146&gt;0,Data!K15,"")</f>
        <v/>
      </c>
      <c r="R146" s="106" t="str">
        <f>IF(OSM!AA146&gt;0,Data!K16,"")</f>
        <v/>
      </c>
      <c r="S146" s="106" t="str">
        <f>IF(Petergate!AA146&gt;0,Data!K17,"")</f>
        <v/>
      </c>
      <c r="T146" s="106" t="str">
        <f>IF(Pickering!AA146&gt;0,Data!K18,"")</f>
        <v/>
      </c>
      <c r="U146" s="106" t="str">
        <f>IF(Pocklington!AA146&gt;0,Data!K19,"")</f>
        <v/>
      </c>
      <c r="V146" s="106" t="str">
        <f>IF(Posterngate!AA146&gt;0,Data!K20,"")</f>
        <v/>
      </c>
      <c r="W146" s="106" t="str">
        <f>IF(Priory!AA146&gt;0,Data!K21,"")</f>
        <v/>
      </c>
      <c r="X146" s="106" t="str">
        <f>IF('Scott Rd'!AA146&gt;0,Data!K22,"")</f>
        <v/>
      </c>
      <c r="Y146" s="106" t="str">
        <f>IF(Sherburn!AA146&gt;0,Data!K23,"")</f>
        <v/>
      </c>
      <c r="Z146" s="106" t="str">
        <f>IF('South Milford'!AA146&gt;0,Data!K24,"")</f>
        <v/>
      </c>
      <c r="AA146" s="106" t="str">
        <f>IF(Stillington!AA146&gt;0,Data!K25,"")</f>
        <v/>
      </c>
      <c r="AB146" s="106" t="str">
        <f>IF(Tadcaster!AA146&gt;0,Data!K26,"")</f>
        <v/>
      </c>
      <c r="AC146" s="106" t="str">
        <f>IF(Terrington!AA146&gt;0,Data!K27,"")</f>
        <v/>
      </c>
      <c r="AD146" s="106" t="str">
        <f>IF(Tollerton!AA146&gt;0,Data!K28,"")</f>
        <v/>
      </c>
      <c r="AE146" s="106" t="str">
        <f>IF(Unity!AA146&gt;0,Data!K29,"")</f>
        <v/>
      </c>
      <c r="AF146" s="106" t="str">
        <f>IF(YMG!AA146&gt;0,Data!K30,"")</f>
        <v/>
      </c>
      <c r="AG146" s="150"/>
    </row>
    <row r="147" spans="1:33" ht="15.75" x14ac:dyDescent="0.25">
      <c r="A147" s="78" t="str">
        <f>'CCG Financial Totals'!A148</f>
        <v>Other</v>
      </c>
      <c r="B147" s="106">
        <f t="shared" si="7"/>
        <v>0</v>
      </c>
      <c r="D147" s="106" t="str">
        <f>IF('Beech Grove'!AA147&gt;0,Data!K2,"")</f>
        <v/>
      </c>
      <c r="E147" s="106" t="str">
        <f>IF('Beech Tree'!AA147&gt;0,Data!K3,"")</f>
        <v/>
      </c>
      <c r="F147" s="106" t="str">
        <f>IF(CMP!AA147&gt;0,Data!K4,"")</f>
        <v/>
      </c>
      <c r="G147" s="106" t="str">
        <f>IF('Dalton T'!AA147&gt;0,Data!K5,"")</f>
        <v/>
      </c>
      <c r="H147" s="106" t="str">
        <f>IF('East Parade'!AA147&gt;0,Data!K6,"")</f>
        <v/>
      </c>
      <c r="I147" s="106" t="str">
        <f>IF(Elvington!AA147&gt;0,Data!K7,"")</f>
        <v/>
      </c>
      <c r="J147" s="106" t="str">
        <f>IF(Escrick!AA147&gt;0,Data!K8,"")</f>
        <v/>
      </c>
      <c r="K147" s="106" t="str">
        <f>IF('Front St'!AA147&gt;0,Data!K9,"")</f>
        <v/>
      </c>
      <c r="L147" s="106" t="str">
        <f>IF(Haxby!AA147&gt;0,Data!K10,"")</f>
        <v/>
      </c>
      <c r="M147" s="106" t="str">
        <f>IF(Helmsley!AA147&gt;0,Data!K11,"")</f>
        <v/>
      </c>
      <c r="N147" s="106" t="str">
        <f>IF('Jorvik G'!AA147&gt;0,Data!K12,"")</f>
        <v/>
      </c>
      <c r="O147" s="106" t="str">
        <f>IF(Kirkbymoorside!AA147&gt;0,Data!K13,"")</f>
        <v/>
      </c>
      <c r="P147" s="106" t="str">
        <f>IF(Millfield!AA147&gt;0,Data!K14,"")</f>
        <v/>
      </c>
      <c r="Q147" s="106" t="str">
        <f>IF('My Health'!AA147&gt;0,Data!K15,"")</f>
        <v/>
      </c>
      <c r="R147" s="106" t="str">
        <f>IF(OSM!AA147&gt;0,Data!K16,"")</f>
        <v/>
      </c>
      <c r="S147" s="106" t="str">
        <f>IF(Petergate!AA147&gt;0,Data!K17,"")</f>
        <v/>
      </c>
      <c r="T147" s="106" t="str">
        <f>IF(Pickering!AA147&gt;0,Data!K18,"")</f>
        <v/>
      </c>
      <c r="U147" s="106" t="str">
        <f>IF(Pocklington!AA147&gt;0,Data!K19,"")</f>
        <v/>
      </c>
      <c r="V147" s="106" t="str">
        <f>IF(Posterngate!AA147&gt;0,Data!K20,"")</f>
        <v/>
      </c>
      <c r="W147" s="106" t="str">
        <f>IF(Priory!AA147&gt;0,Data!K21,"")</f>
        <v/>
      </c>
      <c r="X147" s="106" t="str">
        <f>IF('Scott Rd'!AA147&gt;0,Data!K22,"")</f>
        <v/>
      </c>
      <c r="Y147" s="106" t="str">
        <f>IF(Sherburn!AA147&gt;0,Data!K23,"")</f>
        <v/>
      </c>
      <c r="Z147" s="106" t="str">
        <f>IF('South Milford'!AA147&gt;0,Data!K24,"")</f>
        <v/>
      </c>
      <c r="AA147" s="106" t="str">
        <f>IF(Stillington!AA147&gt;0,Data!K25,"")</f>
        <v/>
      </c>
      <c r="AB147" s="106" t="str">
        <f>IF(Tadcaster!AA147&gt;0,Data!K26,"")</f>
        <v/>
      </c>
      <c r="AC147" s="106" t="str">
        <f>IF(Terrington!AA147&gt;0,Data!K27,"")</f>
        <v/>
      </c>
      <c r="AD147" s="106" t="str">
        <f>IF(Tollerton!AA147&gt;0,Data!K28,"")</f>
        <v/>
      </c>
      <c r="AE147" s="106" t="str">
        <f>IF(Unity!AA147&gt;0,Data!K29,"")</f>
        <v/>
      </c>
      <c r="AF147" s="106" t="str">
        <f>IF(YMG!AA147&gt;0,Data!K30,"")</f>
        <v/>
      </c>
      <c r="AG147" s="150"/>
    </row>
    <row r="148" spans="1:33" ht="15.75" x14ac:dyDescent="0.25">
      <c r="A148" s="22"/>
      <c r="B148" s="151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51"/>
    </row>
    <row r="149" spans="1:33" ht="15.75" x14ac:dyDescent="0.25">
      <c r="A149" s="51" t="str">
        <f>'CCG Financial Totals'!A150</f>
        <v>10 - Muscoskeletal and Joint Disease</v>
      </c>
      <c r="B149" s="151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51"/>
    </row>
    <row r="150" spans="1:33" ht="15.75" x14ac:dyDescent="0.25">
      <c r="A150" s="78" t="str">
        <f>'CCG Financial Totals'!A151</f>
        <v>Rubefacients - Stop or change to topical NSAID (Fenbid 5% gel)</v>
      </c>
      <c r="B150" s="106">
        <f t="shared" ref="B150:B159" si="8">SUM(D150:AF150)</f>
        <v>0</v>
      </c>
      <c r="D150" s="106" t="str">
        <f>IF('Beech Grove'!AA150&gt;0,Data!K2,"")</f>
        <v/>
      </c>
      <c r="E150" s="106" t="str">
        <f>IF('Beech Tree'!AA150&gt;0,Data!K3,"")</f>
        <v/>
      </c>
      <c r="F150" s="106" t="str">
        <f>IF(CMP!AA150&gt;0,Data!K4,"")</f>
        <v/>
      </c>
      <c r="G150" s="106" t="str">
        <f>IF('Dalton T'!AA150&gt;0,Data!K5,"")</f>
        <v/>
      </c>
      <c r="H150" s="106" t="str">
        <f>IF('East Parade'!AA150&gt;0,Data!K6,"")</f>
        <v/>
      </c>
      <c r="I150" s="106" t="str">
        <f>IF(Elvington!AA150&gt;0,Data!K7,"")</f>
        <v/>
      </c>
      <c r="J150" s="106" t="str">
        <f>IF(Escrick!AA150&gt;0,Data!K8,"")</f>
        <v/>
      </c>
      <c r="K150" s="106" t="str">
        <f>IF('Front St'!AA150&gt;0,Data!K9,"")</f>
        <v/>
      </c>
      <c r="L150" s="106" t="str">
        <f>IF(Haxby!AA150&gt;0,Data!K10,"")</f>
        <v/>
      </c>
      <c r="M150" s="106" t="str">
        <f>IF(Helmsley!AA150&gt;0,Data!K11,"")</f>
        <v/>
      </c>
      <c r="N150" s="106" t="str">
        <f>IF('Jorvik G'!AA150&gt;0,Data!K12,"")</f>
        <v/>
      </c>
      <c r="O150" s="106" t="str">
        <f>IF(Kirkbymoorside!AA150&gt;0,Data!K13,"")</f>
        <v/>
      </c>
      <c r="P150" s="106" t="str">
        <f>IF(Millfield!AA150&gt;0,Data!K14,"")</f>
        <v/>
      </c>
      <c r="Q150" s="106" t="str">
        <f>IF('My Health'!AA150&gt;0,Data!K15,"")</f>
        <v/>
      </c>
      <c r="R150" s="106" t="str">
        <f>IF(OSM!AA150&gt;0,Data!K16,"")</f>
        <v/>
      </c>
      <c r="S150" s="106" t="str">
        <f>IF(Petergate!AA150&gt;0,Data!K17,"")</f>
        <v/>
      </c>
      <c r="T150" s="106" t="str">
        <f>IF(Pickering!AA150&gt;0,Data!K18,"")</f>
        <v/>
      </c>
      <c r="U150" s="106" t="str">
        <f>IF(Pocklington!AA150&gt;0,Data!K19,"")</f>
        <v/>
      </c>
      <c r="V150" s="106" t="str">
        <f>IF(Posterngate!AA150&gt;0,Data!K20,"")</f>
        <v/>
      </c>
      <c r="W150" s="106" t="str">
        <f>IF(Priory!AA150&gt;0,Data!K21,"")</f>
        <v/>
      </c>
      <c r="X150" s="106" t="str">
        <f>IF('Scott Rd'!AA150&gt;0,Data!K22,"")</f>
        <v/>
      </c>
      <c r="Y150" s="106" t="str">
        <f>IF(Sherburn!AA150&gt;0,Data!K23,"")</f>
        <v/>
      </c>
      <c r="Z150" s="106" t="str">
        <f>IF('South Milford'!AA150&gt;0,Data!K24,"")</f>
        <v/>
      </c>
      <c r="AA150" s="106" t="str">
        <f>IF(Stillington!AA150&gt;0,Data!K25,"")</f>
        <v/>
      </c>
      <c r="AB150" s="106" t="str">
        <f>IF(Tadcaster!AA150&gt;0,Data!K26,"")</f>
        <v/>
      </c>
      <c r="AC150" s="106" t="str">
        <f>IF(Terrington!AA150&gt;0,Data!K27,"")</f>
        <v/>
      </c>
      <c r="AD150" s="106" t="str">
        <f>IF(Tollerton!AA150&gt;0,Data!K28,"")</f>
        <v/>
      </c>
      <c r="AE150" s="106" t="str">
        <f>IF(Unity!AA150&gt;0,Data!K29,"")</f>
        <v/>
      </c>
      <c r="AF150" s="106" t="str">
        <f>IF(YMG!AA150&gt;0,Data!K30,"")</f>
        <v/>
      </c>
      <c r="AG150" s="150"/>
    </row>
    <row r="151" spans="1:33" ht="15.75" x14ac:dyDescent="0.25">
      <c r="A151" s="78" t="str">
        <f>'CCG Financial Totals'!A152</f>
        <v>Ibuprofen 5/10% gel to Fenbid 5/10% gel</v>
      </c>
      <c r="B151" s="106">
        <f t="shared" si="8"/>
        <v>0</v>
      </c>
      <c r="D151" s="106" t="str">
        <f>IF('Beech Grove'!AA151&gt;0,Data!K2,"")</f>
        <v/>
      </c>
      <c r="E151" s="106" t="str">
        <f>IF('Beech Tree'!AA151&gt;0,Data!K3,"")</f>
        <v/>
      </c>
      <c r="F151" s="106" t="str">
        <f>IF(CMP!AA151&gt;0,Data!K4,"")</f>
        <v/>
      </c>
      <c r="G151" s="106" t="str">
        <f>IF('Dalton T'!AA151&gt;0,Data!K5,"")</f>
        <v/>
      </c>
      <c r="H151" s="106" t="str">
        <f>IF('East Parade'!AA151&gt;0,Data!K6,"")</f>
        <v/>
      </c>
      <c r="I151" s="106" t="str">
        <f>IF(Elvington!AA151&gt;0,Data!K7,"")</f>
        <v/>
      </c>
      <c r="J151" s="106" t="str">
        <f>IF(Escrick!AA151&gt;0,Data!K8,"")</f>
        <v/>
      </c>
      <c r="K151" s="106" t="str">
        <f>IF('Front St'!AA151&gt;0,Data!K9,"")</f>
        <v/>
      </c>
      <c r="L151" s="106" t="str">
        <f>IF(Haxby!AA151&gt;0,Data!K10,"")</f>
        <v/>
      </c>
      <c r="M151" s="106" t="str">
        <f>IF(Helmsley!AA151&gt;0,Data!K11,"")</f>
        <v/>
      </c>
      <c r="N151" s="106" t="str">
        <f>IF('Jorvik G'!AA151&gt;0,Data!K12,"")</f>
        <v/>
      </c>
      <c r="O151" s="106" t="str">
        <f>IF(Kirkbymoorside!AA151&gt;0,Data!K13,"")</f>
        <v/>
      </c>
      <c r="P151" s="106" t="str">
        <f>IF(Millfield!AA151&gt;0,Data!K14,"")</f>
        <v/>
      </c>
      <c r="Q151" s="106" t="str">
        <f>IF('My Health'!AA151&gt;0,Data!K15,"")</f>
        <v/>
      </c>
      <c r="R151" s="106" t="str">
        <f>IF(OSM!AA151&gt;0,Data!K16,"")</f>
        <v/>
      </c>
      <c r="S151" s="106" t="str">
        <f>IF(Petergate!AA151&gt;0,Data!K17,"")</f>
        <v/>
      </c>
      <c r="T151" s="106" t="str">
        <f>IF(Pickering!AA151&gt;0,Data!K18,"")</f>
        <v/>
      </c>
      <c r="U151" s="106" t="str">
        <f>IF(Pocklington!AA151&gt;0,Data!K19,"")</f>
        <v/>
      </c>
      <c r="V151" s="106" t="str">
        <f>IF(Posterngate!AA151&gt;0,Data!K20,"")</f>
        <v/>
      </c>
      <c r="W151" s="106" t="str">
        <f>IF(Priory!AA151&gt;0,Data!K21,"")</f>
        <v/>
      </c>
      <c r="X151" s="106" t="str">
        <f>IF('Scott Rd'!AA151&gt;0,Data!K22,"")</f>
        <v/>
      </c>
      <c r="Y151" s="106" t="str">
        <f>IF(Sherburn!AA151&gt;0,Data!K23,"")</f>
        <v/>
      </c>
      <c r="Z151" s="106" t="str">
        <f>IF('South Milford'!AA151&gt;0,Data!K24,"")</f>
        <v/>
      </c>
      <c r="AA151" s="106" t="str">
        <f>IF(Stillington!AA151&gt;0,Data!K25,"")</f>
        <v/>
      </c>
      <c r="AB151" s="106" t="str">
        <f>IF(Tadcaster!AA151&gt;0,Data!K26,"")</f>
        <v/>
      </c>
      <c r="AC151" s="106" t="str">
        <f>IF(Terrington!AA151&gt;0,Data!K27,"")</f>
        <v/>
      </c>
      <c r="AD151" s="106" t="str">
        <f>IF(Tollerton!AA151&gt;0,Data!K28,"")</f>
        <v/>
      </c>
      <c r="AE151" s="106" t="str">
        <f>IF(Unity!AA151&gt;0,Data!K29,"")</f>
        <v/>
      </c>
      <c r="AF151" s="106" t="str">
        <f>IF(YMG!AA151&gt;0,Data!K30,"")</f>
        <v/>
      </c>
      <c r="AG151" s="150"/>
    </row>
    <row r="152" spans="1:33" ht="15.75" x14ac:dyDescent="0.25">
      <c r="A152" s="78" t="str">
        <f>'CCG Financial Totals'!A153</f>
        <v>Naproxen 250/500mg EC tablets to Naproxen plain tablets</v>
      </c>
      <c r="B152" s="106">
        <f t="shared" si="8"/>
        <v>0</v>
      </c>
      <c r="D152" s="106" t="str">
        <f>IF('Beech Grove'!AA152&gt;0,Data!K2,"")</f>
        <v/>
      </c>
      <c r="E152" s="106" t="str">
        <f>IF('Beech Tree'!AA152&gt;0,Data!K3,"")</f>
        <v/>
      </c>
      <c r="F152" s="106" t="str">
        <f>IF(CMP!AA152&gt;0,Data!K4,"")</f>
        <v/>
      </c>
      <c r="G152" s="106" t="str">
        <f>IF('Dalton T'!AA152&gt;0,Data!K5,"")</f>
        <v/>
      </c>
      <c r="H152" s="106" t="str">
        <f>IF('East Parade'!AA152&gt;0,Data!K6,"")</f>
        <v/>
      </c>
      <c r="I152" s="106" t="str">
        <f>IF(Elvington!AA152&gt;0,Data!K7,"")</f>
        <v/>
      </c>
      <c r="J152" s="106" t="str">
        <f>IF(Escrick!AA152&gt;0,Data!K8,"")</f>
        <v/>
      </c>
      <c r="K152" s="106" t="str">
        <f>IF('Front St'!AA152&gt;0,Data!K9,"")</f>
        <v/>
      </c>
      <c r="L152" s="106" t="str">
        <f>IF(Haxby!AA152&gt;0,Data!K10,"")</f>
        <v/>
      </c>
      <c r="M152" s="106" t="str">
        <f>IF(Helmsley!AA152&gt;0,Data!K11,"")</f>
        <v/>
      </c>
      <c r="N152" s="106" t="str">
        <f>IF('Jorvik G'!AA152&gt;0,Data!K12,"")</f>
        <v/>
      </c>
      <c r="O152" s="106" t="str">
        <f>IF(Kirkbymoorside!AA152&gt;0,Data!K13,"")</f>
        <v/>
      </c>
      <c r="P152" s="106" t="str">
        <f>IF(Millfield!AA152&gt;0,Data!K14,"")</f>
        <v/>
      </c>
      <c r="Q152" s="106" t="str">
        <f>IF('My Health'!AA152&gt;0,Data!K15,"")</f>
        <v/>
      </c>
      <c r="R152" s="106" t="str">
        <f>IF(OSM!AA152&gt;0,Data!K16,"")</f>
        <v/>
      </c>
      <c r="S152" s="106" t="str">
        <f>IF(Petergate!AA152&gt;0,Data!K17,"")</f>
        <v/>
      </c>
      <c r="T152" s="106" t="str">
        <f>IF(Pickering!AA152&gt;0,Data!K18,"")</f>
        <v/>
      </c>
      <c r="U152" s="106" t="str">
        <f>IF(Pocklington!AA152&gt;0,Data!K19,"")</f>
        <v/>
      </c>
      <c r="V152" s="106" t="str">
        <f>IF(Posterngate!AA152&gt;0,Data!K20,"")</f>
        <v/>
      </c>
      <c r="W152" s="106" t="str">
        <f>IF(Priory!AA152&gt;0,Data!K21,"")</f>
        <v/>
      </c>
      <c r="X152" s="106" t="str">
        <f>IF('Scott Rd'!AA152&gt;0,Data!K22,"")</f>
        <v/>
      </c>
      <c r="Y152" s="106" t="str">
        <f>IF(Sherburn!AA152&gt;0,Data!K23,"")</f>
        <v/>
      </c>
      <c r="Z152" s="106" t="str">
        <f>IF('South Milford'!AA152&gt;0,Data!K24,"")</f>
        <v/>
      </c>
      <c r="AA152" s="106" t="str">
        <f>IF(Stillington!AA152&gt;0,Data!K25,"")</f>
        <v/>
      </c>
      <c r="AB152" s="106" t="str">
        <f>IF(Tadcaster!AA152&gt;0,Data!K26,"")</f>
        <v/>
      </c>
      <c r="AC152" s="106" t="str">
        <f>IF(Terrington!AA152&gt;0,Data!K27,"")</f>
        <v/>
      </c>
      <c r="AD152" s="106" t="str">
        <f>IF(Tollerton!AA152&gt;0,Data!K28,"")</f>
        <v/>
      </c>
      <c r="AE152" s="106" t="str">
        <f>IF(Unity!AA152&gt;0,Data!K29,"")</f>
        <v/>
      </c>
      <c r="AF152" s="106" t="str">
        <f>IF(YMG!AA152&gt;0,Data!K30,"")</f>
        <v/>
      </c>
      <c r="AG152" s="150"/>
    </row>
    <row r="153" spans="1:33" ht="15.75" x14ac:dyDescent="0.25">
      <c r="A153" s="78">
        <f>'CCG Financial Totals'!A154</f>
        <v>0</v>
      </c>
      <c r="B153" s="106">
        <f t="shared" si="8"/>
        <v>0</v>
      </c>
      <c r="D153" s="106" t="str">
        <f>IF('Beech Grove'!AA153&gt;0,Data!K2,"")</f>
        <v/>
      </c>
      <c r="E153" s="106" t="str">
        <f>IF('Beech Tree'!AA153&gt;0,Data!K3,"")</f>
        <v/>
      </c>
      <c r="F153" s="106" t="str">
        <f>IF(CMP!AA153&gt;0,Data!K4,"")</f>
        <v/>
      </c>
      <c r="G153" s="106" t="str">
        <f>IF('Dalton T'!AA153&gt;0,Data!K5,"")</f>
        <v/>
      </c>
      <c r="H153" s="106" t="str">
        <f>IF('East Parade'!AA153&gt;0,Data!K6,"")</f>
        <v/>
      </c>
      <c r="I153" s="106" t="str">
        <f>IF(Elvington!AA153&gt;0,Data!K7,"")</f>
        <v/>
      </c>
      <c r="J153" s="106" t="str">
        <f>IF(Escrick!AA153&gt;0,Data!K8,"")</f>
        <v/>
      </c>
      <c r="K153" s="106" t="str">
        <f>IF('Front St'!AA153&gt;0,Data!K9,"")</f>
        <v/>
      </c>
      <c r="L153" s="106" t="str">
        <f>IF(Haxby!AA153&gt;0,Data!K10,"")</f>
        <v/>
      </c>
      <c r="M153" s="106" t="str">
        <f>IF(Helmsley!AA153&gt;0,Data!K11,"")</f>
        <v/>
      </c>
      <c r="N153" s="106" t="str">
        <f>IF('Jorvik G'!AA153&gt;0,Data!K12,"")</f>
        <v/>
      </c>
      <c r="O153" s="106" t="str">
        <f>IF(Kirkbymoorside!AA153&gt;0,Data!K13,"")</f>
        <v/>
      </c>
      <c r="P153" s="106" t="str">
        <f>IF(Millfield!AA153&gt;0,Data!K14,"")</f>
        <v/>
      </c>
      <c r="Q153" s="106" t="str">
        <f>IF('My Health'!AA153&gt;0,Data!K15,"")</f>
        <v/>
      </c>
      <c r="R153" s="106" t="str">
        <f>IF(OSM!AA153&gt;0,Data!K16,"")</f>
        <v/>
      </c>
      <c r="S153" s="106" t="str">
        <f>IF(Petergate!AA153&gt;0,Data!K17,"")</f>
        <v/>
      </c>
      <c r="T153" s="106" t="str">
        <f>IF(Pickering!AA153&gt;0,Data!K18,"")</f>
        <v/>
      </c>
      <c r="U153" s="106" t="str">
        <f>IF(Pocklington!AA153&gt;0,Data!K19,"")</f>
        <v/>
      </c>
      <c r="V153" s="106" t="str">
        <f>IF(Posterngate!AA153&gt;0,Data!K20,"")</f>
        <v/>
      </c>
      <c r="W153" s="106" t="str">
        <f>IF(Priory!AA153&gt;0,Data!K21,"")</f>
        <v/>
      </c>
      <c r="X153" s="106" t="str">
        <f>IF('Scott Rd'!AA153&gt;0,Data!K22,"")</f>
        <v/>
      </c>
      <c r="Y153" s="106" t="str">
        <f>IF(Sherburn!AA153&gt;0,Data!K23,"")</f>
        <v/>
      </c>
      <c r="Z153" s="106" t="str">
        <f>IF('South Milford'!AA153&gt;0,Data!K24,"")</f>
        <v/>
      </c>
      <c r="AA153" s="106" t="str">
        <f>IF(Stillington!AA153&gt;0,Data!K25,"")</f>
        <v/>
      </c>
      <c r="AB153" s="106" t="str">
        <f>IF(Tadcaster!AA153&gt;0,Data!K26,"")</f>
        <v/>
      </c>
      <c r="AC153" s="106" t="str">
        <f>IF(Terrington!AA153&gt;0,Data!K27,"")</f>
        <v/>
      </c>
      <c r="AD153" s="106" t="str">
        <f>IF(Tollerton!AA153&gt;0,Data!K28,"")</f>
        <v/>
      </c>
      <c r="AE153" s="106" t="str">
        <f>IF(Unity!AA153&gt;0,Data!K29,"")</f>
        <v/>
      </c>
      <c r="AF153" s="106" t="str">
        <f>IF(YMG!AA153&gt;0,Data!K30,"")</f>
        <v/>
      </c>
      <c r="AG153" s="150"/>
    </row>
    <row r="154" spans="1:33" ht="15.75" x14ac:dyDescent="0.25">
      <c r="A154" s="78">
        <f>'CCG Financial Totals'!A155</f>
        <v>0</v>
      </c>
      <c r="B154" s="106">
        <f t="shared" si="8"/>
        <v>0</v>
      </c>
      <c r="D154" s="106" t="str">
        <f>IF('Beech Grove'!AA154&gt;0,Data!K2,"")</f>
        <v/>
      </c>
      <c r="E154" s="106" t="str">
        <f>IF('Beech Tree'!AA154&gt;0,Data!K3,"")</f>
        <v/>
      </c>
      <c r="F154" s="106" t="str">
        <f>IF(CMP!AA154&gt;0,Data!K4,"")</f>
        <v/>
      </c>
      <c r="G154" s="106" t="str">
        <f>IF('Dalton T'!AA154&gt;0,Data!K5,"")</f>
        <v/>
      </c>
      <c r="H154" s="106" t="str">
        <f>IF('East Parade'!AA154&gt;0,Data!K6,"")</f>
        <v/>
      </c>
      <c r="I154" s="106" t="str">
        <f>IF(Elvington!AA154&gt;0,Data!K7,"")</f>
        <v/>
      </c>
      <c r="J154" s="106" t="str">
        <f>IF(Escrick!AA154&gt;0,Data!K8,"")</f>
        <v/>
      </c>
      <c r="K154" s="106" t="str">
        <f>IF('Front St'!AA154&gt;0,Data!K9,"")</f>
        <v/>
      </c>
      <c r="L154" s="106" t="str">
        <f>IF(Haxby!AA154&gt;0,Data!K10,"")</f>
        <v/>
      </c>
      <c r="M154" s="106" t="str">
        <f>IF(Helmsley!AA154&gt;0,Data!K11,"")</f>
        <v/>
      </c>
      <c r="N154" s="106" t="str">
        <f>IF('Jorvik G'!AA154&gt;0,Data!K12,"")</f>
        <v/>
      </c>
      <c r="O154" s="106" t="str">
        <f>IF(Kirkbymoorside!AA154&gt;0,Data!K13,"")</f>
        <v/>
      </c>
      <c r="P154" s="106" t="str">
        <f>IF(Millfield!AA154&gt;0,Data!K14,"")</f>
        <v/>
      </c>
      <c r="Q154" s="106" t="str">
        <f>IF('My Health'!AA154&gt;0,Data!K15,"")</f>
        <v/>
      </c>
      <c r="R154" s="106" t="str">
        <f>IF(OSM!AA154&gt;0,Data!K16,"")</f>
        <v/>
      </c>
      <c r="S154" s="106" t="str">
        <f>IF(Petergate!AA154&gt;0,Data!K17,"")</f>
        <v/>
      </c>
      <c r="T154" s="106" t="str">
        <f>IF(Pickering!AA154&gt;0,Data!K18,"")</f>
        <v/>
      </c>
      <c r="U154" s="106" t="str">
        <f>IF(Pocklington!AA154&gt;0,Data!K19,"")</f>
        <v/>
      </c>
      <c r="V154" s="106" t="str">
        <f>IF(Posterngate!AA154&gt;0,Data!K20,"")</f>
        <v/>
      </c>
      <c r="W154" s="106" t="str">
        <f>IF(Priory!AA154&gt;0,Data!K21,"")</f>
        <v/>
      </c>
      <c r="X154" s="106" t="str">
        <f>IF('Scott Rd'!AA154&gt;0,Data!K22,"")</f>
        <v/>
      </c>
      <c r="Y154" s="106" t="str">
        <f>IF(Sherburn!AA154&gt;0,Data!K23,"")</f>
        <v/>
      </c>
      <c r="Z154" s="106" t="str">
        <f>IF('South Milford'!AA154&gt;0,Data!K24,"")</f>
        <v/>
      </c>
      <c r="AA154" s="106" t="str">
        <f>IF(Stillington!AA154&gt;0,Data!K25,"")</f>
        <v/>
      </c>
      <c r="AB154" s="106" t="str">
        <f>IF(Tadcaster!AA154&gt;0,Data!K26,"")</f>
        <v/>
      </c>
      <c r="AC154" s="106" t="str">
        <f>IF(Terrington!AA154&gt;0,Data!K27,"")</f>
        <v/>
      </c>
      <c r="AD154" s="106" t="str">
        <f>IF(Tollerton!AA154&gt;0,Data!K28,"")</f>
        <v/>
      </c>
      <c r="AE154" s="106" t="str">
        <f>IF(Unity!AA154&gt;0,Data!K29,"")</f>
        <v/>
      </c>
      <c r="AF154" s="106" t="str">
        <f>IF(YMG!AA154&gt;0,Data!K30,"")</f>
        <v/>
      </c>
      <c r="AG154" s="150"/>
    </row>
    <row r="155" spans="1:33" ht="15.75" x14ac:dyDescent="0.25">
      <c r="A155" s="78">
        <f>'CCG Financial Totals'!A156</f>
        <v>0</v>
      </c>
      <c r="B155" s="106">
        <f t="shared" si="8"/>
        <v>0</v>
      </c>
      <c r="D155" s="106" t="str">
        <f>IF('Beech Grove'!AA155&gt;0,Data!K2,"")</f>
        <v/>
      </c>
      <c r="E155" s="106" t="str">
        <f>IF('Beech Tree'!AA155&gt;0,Data!K3,"")</f>
        <v/>
      </c>
      <c r="F155" s="106" t="str">
        <f>IF(CMP!AA155&gt;0,Data!K4,"")</f>
        <v/>
      </c>
      <c r="G155" s="106" t="str">
        <f>IF('Dalton T'!AA155&gt;0,Data!K5,"")</f>
        <v/>
      </c>
      <c r="H155" s="106" t="str">
        <f>IF('East Parade'!AA155&gt;0,Data!K6,"")</f>
        <v/>
      </c>
      <c r="I155" s="106" t="str">
        <f>IF(Elvington!AA155&gt;0,Data!K7,"")</f>
        <v/>
      </c>
      <c r="J155" s="106" t="str">
        <f>IF(Escrick!AA155&gt;0,Data!K8,"")</f>
        <v/>
      </c>
      <c r="K155" s="106" t="str">
        <f>IF('Front St'!AA155&gt;0,Data!K9,"")</f>
        <v/>
      </c>
      <c r="L155" s="106" t="str">
        <f>IF(Haxby!AA155&gt;0,Data!K10,"")</f>
        <v/>
      </c>
      <c r="M155" s="106" t="str">
        <f>IF(Helmsley!AA155&gt;0,Data!K11,"")</f>
        <v/>
      </c>
      <c r="N155" s="106" t="str">
        <f>IF('Jorvik G'!AA155&gt;0,Data!K12,"")</f>
        <v/>
      </c>
      <c r="O155" s="106" t="str">
        <f>IF(Kirkbymoorside!AA155&gt;0,Data!K13,"")</f>
        <v/>
      </c>
      <c r="P155" s="106" t="str">
        <f>IF(Millfield!AA155&gt;0,Data!K14,"")</f>
        <v/>
      </c>
      <c r="Q155" s="106" t="str">
        <f>IF('My Health'!AA155&gt;0,Data!K15,"")</f>
        <v/>
      </c>
      <c r="R155" s="106" t="str">
        <f>IF(OSM!AA155&gt;0,Data!K16,"")</f>
        <v/>
      </c>
      <c r="S155" s="106" t="str">
        <f>IF(Petergate!AA155&gt;0,Data!K17,"")</f>
        <v/>
      </c>
      <c r="T155" s="106" t="str">
        <f>IF(Pickering!AA155&gt;0,Data!K18,"")</f>
        <v/>
      </c>
      <c r="U155" s="106" t="str">
        <f>IF(Pocklington!AA155&gt;0,Data!K19,"")</f>
        <v/>
      </c>
      <c r="V155" s="106" t="str">
        <f>IF(Posterngate!AA155&gt;0,Data!K20,"")</f>
        <v/>
      </c>
      <c r="W155" s="106" t="str">
        <f>IF(Priory!AA155&gt;0,Data!K21,"")</f>
        <v/>
      </c>
      <c r="X155" s="106" t="str">
        <f>IF('Scott Rd'!AA155&gt;0,Data!K22,"")</f>
        <v/>
      </c>
      <c r="Y155" s="106" t="str">
        <f>IF(Sherburn!AA155&gt;0,Data!K23,"")</f>
        <v/>
      </c>
      <c r="Z155" s="106" t="str">
        <f>IF('South Milford'!AA155&gt;0,Data!K24,"")</f>
        <v/>
      </c>
      <c r="AA155" s="106" t="str">
        <f>IF(Stillington!AA155&gt;0,Data!K25,"")</f>
        <v/>
      </c>
      <c r="AB155" s="106" t="str">
        <f>IF(Tadcaster!AA155&gt;0,Data!K26,"")</f>
        <v/>
      </c>
      <c r="AC155" s="106" t="str">
        <f>IF(Terrington!AA155&gt;0,Data!K27,"")</f>
        <v/>
      </c>
      <c r="AD155" s="106" t="str">
        <f>IF(Tollerton!AA155&gt;0,Data!K28,"")</f>
        <v/>
      </c>
      <c r="AE155" s="106" t="str">
        <f>IF(Unity!AA155&gt;0,Data!K29,"")</f>
        <v/>
      </c>
      <c r="AF155" s="106" t="str">
        <f>IF(YMG!AA155&gt;0,Data!K30,"")</f>
        <v/>
      </c>
      <c r="AG155" s="150"/>
    </row>
    <row r="156" spans="1:33" ht="15.75" x14ac:dyDescent="0.25">
      <c r="A156" s="78">
        <f>'CCG Financial Totals'!A157</f>
        <v>0</v>
      </c>
      <c r="B156" s="106">
        <f t="shared" si="8"/>
        <v>0</v>
      </c>
      <c r="D156" s="106" t="str">
        <f>IF('Beech Grove'!AA156&gt;0,Data!K2,"")</f>
        <v/>
      </c>
      <c r="E156" s="106" t="str">
        <f>IF('Beech Tree'!AA156&gt;0,Data!K3,"")</f>
        <v/>
      </c>
      <c r="F156" s="106" t="str">
        <f>IF(CMP!AA156&gt;0,Data!K4,"")</f>
        <v/>
      </c>
      <c r="G156" s="106" t="str">
        <f>IF('Dalton T'!AA156&gt;0,Data!K5,"")</f>
        <v/>
      </c>
      <c r="H156" s="106" t="str">
        <f>IF('East Parade'!AA156&gt;0,Data!K6,"")</f>
        <v/>
      </c>
      <c r="I156" s="106" t="str">
        <f>IF(Elvington!AA156&gt;0,Data!K7,"")</f>
        <v/>
      </c>
      <c r="J156" s="106" t="str">
        <f>IF(Escrick!AA156&gt;0,Data!K8,"")</f>
        <v/>
      </c>
      <c r="K156" s="106" t="str">
        <f>IF('Front St'!AA156&gt;0,Data!K9,"")</f>
        <v/>
      </c>
      <c r="L156" s="106" t="str">
        <f>IF(Haxby!AA156&gt;0,Data!K10,"")</f>
        <v/>
      </c>
      <c r="M156" s="106" t="str">
        <f>IF(Helmsley!AA156&gt;0,Data!K11,"")</f>
        <v/>
      </c>
      <c r="N156" s="106" t="str">
        <f>IF('Jorvik G'!AA156&gt;0,Data!K12,"")</f>
        <v/>
      </c>
      <c r="O156" s="106" t="str">
        <f>IF(Kirkbymoorside!AA156&gt;0,Data!K13,"")</f>
        <v/>
      </c>
      <c r="P156" s="106" t="str">
        <f>IF(Millfield!AA156&gt;0,Data!K14,"")</f>
        <v/>
      </c>
      <c r="Q156" s="106" t="str">
        <f>IF('My Health'!AA156&gt;0,Data!K15,"")</f>
        <v/>
      </c>
      <c r="R156" s="106" t="str">
        <f>IF(OSM!AA156&gt;0,Data!K16,"")</f>
        <v/>
      </c>
      <c r="S156" s="106" t="str">
        <f>IF(Petergate!AA156&gt;0,Data!K17,"")</f>
        <v/>
      </c>
      <c r="T156" s="106" t="str">
        <f>IF(Pickering!AA156&gt;0,Data!K18,"")</f>
        <v/>
      </c>
      <c r="U156" s="106" t="str">
        <f>IF(Pocklington!AA156&gt;0,Data!K19,"")</f>
        <v/>
      </c>
      <c r="V156" s="106" t="str">
        <f>IF(Posterngate!AA156&gt;0,Data!K20,"")</f>
        <v/>
      </c>
      <c r="W156" s="106" t="str">
        <f>IF(Priory!AA156&gt;0,Data!K21,"")</f>
        <v/>
      </c>
      <c r="X156" s="106" t="str">
        <f>IF('Scott Rd'!AA156&gt;0,Data!K22,"")</f>
        <v/>
      </c>
      <c r="Y156" s="106" t="str">
        <f>IF(Sherburn!AA156&gt;0,Data!K23,"")</f>
        <v/>
      </c>
      <c r="Z156" s="106" t="str">
        <f>IF('South Milford'!AA156&gt;0,Data!K24,"")</f>
        <v/>
      </c>
      <c r="AA156" s="106" t="str">
        <f>IF(Stillington!AA156&gt;0,Data!K25,"")</f>
        <v/>
      </c>
      <c r="AB156" s="106" t="str">
        <f>IF(Tadcaster!AA156&gt;0,Data!K26,"")</f>
        <v/>
      </c>
      <c r="AC156" s="106" t="str">
        <f>IF(Terrington!AA156&gt;0,Data!K27,"")</f>
        <v/>
      </c>
      <c r="AD156" s="106" t="str">
        <f>IF(Tollerton!AA156&gt;0,Data!K28,"")</f>
        <v/>
      </c>
      <c r="AE156" s="106" t="str">
        <f>IF(Unity!AA156&gt;0,Data!K29,"")</f>
        <v/>
      </c>
      <c r="AF156" s="106" t="str">
        <f>IF(YMG!AA156&gt;0,Data!K30,"")</f>
        <v/>
      </c>
      <c r="AG156" s="150"/>
    </row>
    <row r="157" spans="1:33" ht="15.75" x14ac:dyDescent="0.25">
      <c r="A157" s="78">
        <f>'CCG Financial Totals'!A158</f>
        <v>0</v>
      </c>
      <c r="B157" s="106">
        <f t="shared" si="8"/>
        <v>0</v>
      </c>
      <c r="D157" s="106" t="str">
        <f>IF('Beech Grove'!AA157&gt;0,Data!K2,"")</f>
        <v/>
      </c>
      <c r="E157" s="106" t="str">
        <f>IF('Beech Tree'!AA157&gt;0,Data!K3,"")</f>
        <v/>
      </c>
      <c r="F157" s="106" t="str">
        <f>IF(CMP!AA157&gt;0,Data!K4,"")</f>
        <v/>
      </c>
      <c r="G157" s="106" t="str">
        <f>IF('Dalton T'!AA157&gt;0,Data!K5,"")</f>
        <v/>
      </c>
      <c r="H157" s="106" t="str">
        <f>IF('East Parade'!AA157&gt;0,Data!K6,"")</f>
        <v/>
      </c>
      <c r="I157" s="106" t="str">
        <f>IF(Elvington!AA157&gt;0,Data!K7,"")</f>
        <v/>
      </c>
      <c r="J157" s="106" t="str">
        <f>IF(Escrick!AA157&gt;0,Data!K8,"")</f>
        <v/>
      </c>
      <c r="K157" s="106" t="str">
        <f>IF('Front St'!AA157&gt;0,Data!K9,"")</f>
        <v/>
      </c>
      <c r="L157" s="106" t="str">
        <f>IF(Haxby!AA157&gt;0,Data!K10,"")</f>
        <v/>
      </c>
      <c r="M157" s="106" t="str">
        <f>IF(Helmsley!AA157&gt;0,Data!K11,"")</f>
        <v/>
      </c>
      <c r="N157" s="106" t="str">
        <f>IF('Jorvik G'!AA157&gt;0,Data!K12,"")</f>
        <v/>
      </c>
      <c r="O157" s="106" t="str">
        <f>IF(Kirkbymoorside!AA157&gt;0,Data!K13,"")</f>
        <v/>
      </c>
      <c r="P157" s="106" t="str">
        <f>IF(Millfield!AA157&gt;0,Data!K14,"")</f>
        <v/>
      </c>
      <c r="Q157" s="106" t="str">
        <f>IF('My Health'!AA157&gt;0,Data!K15,"")</f>
        <v/>
      </c>
      <c r="R157" s="106" t="str">
        <f>IF(OSM!AA157&gt;0,Data!K16,"")</f>
        <v/>
      </c>
      <c r="S157" s="106" t="str">
        <f>IF(Petergate!AA157&gt;0,Data!K17,"")</f>
        <v/>
      </c>
      <c r="T157" s="106" t="str">
        <f>IF(Pickering!AA157&gt;0,Data!K18,"")</f>
        <v/>
      </c>
      <c r="U157" s="106" t="str">
        <f>IF(Pocklington!AA157&gt;0,Data!K19,"")</f>
        <v/>
      </c>
      <c r="V157" s="106" t="str">
        <f>IF(Posterngate!AA157&gt;0,Data!K20,"")</f>
        <v/>
      </c>
      <c r="W157" s="106" t="str">
        <f>IF(Priory!AA157&gt;0,Data!K21,"")</f>
        <v/>
      </c>
      <c r="X157" s="106" t="str">
        <f>IF('Scott Rd'!AA157&gt;0,Data!K22,"")</f>
        <v/>
      </c>
      <c r="Y157" s="106" t="str">
        <f>IF(Sherburn!AA157&gt;0,Data!K23,"")</f>
        <v/>
      </c>
      <c r="Z157" s="106" t="str">
        <f>IF('South Milford'!AA157&gt;0,Data!K24,"")</f>
        <v/>
      </c>
      <c r="AA157" s="106" t="str">
        <f>IF(Stillington!AA157&gt;0,Data!K25,"")</f>
        <v/>
      </c>
      <c r="AB157" s="106" t="str">
        <f>IF(Tadcaster!AA157&gt;0,Data!K26,"")</f>
        <v/>
      </c>
      <c r="AC157" s="106" t="str">
        <f>IF(Terrington!AA157&gt;0,Data!K27,"")</f>
        <v/>
      </c>
      <c r="AD157" s="106" t="str">
        <f>IF(Tollerton!AA157&gt;0,Data!K28,"")</f>
        <v/>
      </c>
      <c r="AE157" s="106" t="str">
        <f>IF(Unity!AA157&gt;0,Data!K29,"")</f>
        <v/>
      </c>
      <c r="AF157" s="106" t="str">
        <f>IF(YMG!AA157&gt;0,Data!K30,"")</f>
        <v/>
      </c>
      <c r="AG157" s="150"/>
    </row>
    <row r="158" spans="1:33" ht="15.75" x14ac:dyDescent="0.25">
      <c r="A158" s="78">
        <f>'CCG Financial Totals'!A159</f>
        <v>0</v>
      </c>
      <c r="B158" s="106">
        <f t="shared" si="8"/>
        <v>0</v>
      </c>
      <c r="D158" s="106" t="str">
        <f>IF('Beech Grove'!AA158&gt;0,Data!K2,"")</f>
        <v/>
      </c>
      <c r="E158" s="106" t="str">
        <f>IF('Beech Tree'!AA158&gt;0,Data!K3,"")</f>
        <v/>
      </c>
      <c r="F158" s="106" t="str">
        <f>IF(CMP!AA158&gt;0,Data!K4,"")</f>
        <v/>
      </c>
      <c r="G158" s="106" t="str">
        <f>IF('Dalton T'!AA158&gt;0,Data!K5,"")</f>
        <v/>
      </c>
      <c r="H158" s="106" t="str">
        <f>IF('East Parade'!AA158&gt;0,Data!K6,"")</f>
        <v/>
      </c>
      <c r="I158" s="106" t="str">
        <f>IF(Elvington!AA158&gt;0,Data!K7,"")</f>
        <v/>
      </c>
      <c r="J158" s="106" t="str">
        <f>IF(Escrick!AA158&gt;0,Data!K8,"")</f>
        <v/>
      </c>
      <c r="K158" s="106" t="str">
        <f>IF('Front St'!AA158&gt;0,Data!K9,"")</f>
        <v/>
      </c>
      <c r="L158" s="106" t="str">
        <f>IF(Haxby!AA158&gt;0,Data!K10,"")</f>
        <v/>
      </c>
      <c r="M158" s="106" t="str">
        <f>IF(Helmsley!AA158&gt;0,Data!K11,"")</f>
        <v/>
      </c>
      <c r="N158" s="106" t="str">
        <f>IF('Jorvik G'!AA158&gt;0,Data!K12,"")</f>
        <v/>
      </c>
      <c r="O158" s="106" t="str">
        <f>IF(Kirkbymoorside!AA158&gt;0,Data!K13,"")</f>
        <v/>
      </c>
      <c r="P158" s="106" t="str">
        <f>IF(Millfield!AA158&gt;0,Data!K14,"")</f>
        <v/>
      </c>
      <c r="Q158" s="106" t="str">
        <f>IF('My Health'!AA158&gt;0,Data!K15,"")</f>
        <v/>
      </c>
      <c r="R158" s="106" t="str">
        <f>IF(OSM!AA158&gt;0,Data!K16,"")</f>
        <v/>
      </c>
      <c r="S158" s="106" t="str">
        <f>IF(Petergate!AA158&gt;0,Data!K17,"")</f>
        <v/>
      </c>
      <c r="T158" s="106" t="str">
        <f>IF(Pickering!AA158&gt;0,Data!K18,"")</f>
        <v/>
      </c>
      <c r="U158" s="106" t="str">
        <f>IF(Pocklington!AA158&gt;0,Data!K19,"")</f>
        <v/>
      </c>
      <c r="V158" s="106" t="str">
        <f>IF(Posterngate!AA158&gt;0,Data!K20,"")</f>
        <v/>
      </c>
      <c r="W158" s="106" t="str">
        <f>IF(Priory!AA158&gt;0,Data!K21,"")</f>
        <v/>
      </c>
      <c r="X158" s="106" t="str">
        <f>IF('Scott Rd'!AA158&gt;0,Data!K22,"")</f>
        <v/>
      </c>
      <c r="Y158" s="106" t="str">
        <f>IF(Sherburn!AA158&gt;0,Data!K23,"")</f>
        <v/>
      </c>
      <c r="Z158" s="106" t="str">
        <f>IF('South Milford'!AA158&gt;0,Data!K24,"")</f>
        <v/>
      </c>
      <c r="AA158" s="106" t="str">
        <f>IF(Stillington!AA158&gt;0,Data!K25,"")</f>
        <v/>
      </c>
      <c r="AB158" s="106" t="str">
        <f>IF(Tadcaster!AA158&gt;0,Data!K26,"")</f>
        <v/>
      </c>
      <c r="AC158" s="106" t="str">
        <f>IF(Terrington!AA158&gt;0,Data!K27,"")</f>
        <v/>
      </c>
      <c r="AD158" s="106" t="str">
        <f>IF(Tollerton!AA158&gt;0,Data!K28,"")</f>
        <v/>
      </c>
      <c r="AE158" s="106" t="str">
        <f>IF(Unity!AA158&gt;0,Data!K29,"")</f>
        <v/>
      </c>
      <c r="AF158" s="106" t="str">
        <f>IF(YMG!AA158&gt;0,Data!K30,"")</f>
        <v/>
      </c>
      <c r="AG158" s="150"/>
    </row>
    <row r="159" spans="1:33" ht="15.75" x14ac:dyDescent="0.25">
      <c r="A159" s="85" t="str">
        <f>'CCG Financial Totals'!A160</f>
        <v>Other</v>
      </c>
      <c r="B159" s="106">
        <f t="shared" si="8"/>
        <v>0</v>
      </c>
      <c r="D159" s="106" t="str">
        <f>IF('Beech Grove'!AA159&gt;0,Data!K2,"")</f>
        <v/>
      </c>
      <c r="E159" s="106" t="str">
        <f>IF('Beech Tree'!AA159&gt;0,Data!K3,"")</f>
        <v/>
      </c>
      <c r="F159" s="106" t="str">
        <f>IF(CMP!AA159&gt;0,Data!K4,"")</f>
        <v/>
      </c>
      <c r="G159" s="106" t="str">
        <f>IF('Dalton T'!AA159&gt;0,Data!K5,"")</f>
        <v/>
      </c>
      <c r="H159" s="106" t="str">
        <f>IF('East Parade'!AA159&gt;0,Data!K6,"")</f>
        <v/>
      </c>
      <c r="I159" s="106" t="str">
        <f>IF(Elvington!AA159&gt;0,Data!K7,"")</f>
        <v/>
      </c>
      <c r="J159" s="106" t="str">
        <f>IF(Escrick!AA159&gt;0,Data!K8,"")</f>
        <v/>
      </c>
      <c r="K159" s="106" t="str">
        <f>IF('Front St'!AA159&gt;0,Data!K9,"")</f>
        <v/>
      </c>
      <c r="L159" s="106" t="str">
        <f>IF(Haxby!AA159&gt;0,Data!K10,"")</f>
        <v/>
      </c>
      <c r="M159" s="106" t="str">
        <f>IF(Helmsley!AA159&gt;0,Data!K11,"")</f>
        <v/>
      </c>
      <c r="N159" s="106" t="str">
        <f>IF('Jorvik G'!AA159&gt;0,Data!K12,"")</f>
        <v/>
      </c>
      <c r="O159" s="106" t="str">
        <f>IF(Kirkbymoorside!AA159&gt;0,Data!K13,"")</f>
        <v/>
      </c>
      <c r="P159" s="106" t="str">
        <f>IF(Millfield!AA159&gt;0,Data!K14,"")</f>
        <v/>
      </c>
      <c r="Q159" s="106" t="str">
        <f>IF('My Health'!AA159&gt;0,Data!K15,"")</f>
        <v/>
      </c>
      <c r="R159" s="106" t="str">
        <f>IF(OSM!AA159&gt;0,Data!K16,"")</f>
        <v/>
      </c>
      <c r="S159" s="106" t="str">
        <f>IF(Petergate!AA159&gt;0,Data!K17,"")</f>
        <v/>
      </c>
      <c r="T159" s="106" t="str">
        <f>IF(Pickering!AA159&gt;0,Data!K18,"")</f>
        <v/>
      </c>
      <c r="U159" s="106" t="str">
        <f>IF(Pocklington!AA159&gt;0,Data!K19,"")</f>
        <v/>
      </c>
      <c r="V159" s="106" t="str">
        <f>IF(Posterngate!AA159&gt;0,Data!K20,"")</f>
        <v/>
      </c>
      <c r="W159" s="106" t="str">
        <f>IF(Priory!AA159&gt;0,Data!K21,"")</f>
        <v/>
      </c>
      <c r="X159" s="106" t="str">
        <f>IF('Scott Rd'!AA159&gt;0,Data!K22,"")</f>
        <v/>
      </c>
      <c r="Y159" s="106" t="str">
        <f>IF(Sherburn!AA159&gt;0,Data!K23,"")</f>
        <v/>
      </c>
      <c r="Z159" s="106" t="str">
        <f>IF('South Milford'!AA159&gt;0,Data!K24,"")</f>
        <v/>
      </c>
      <c r="AA159" s="106" t="str">
        <f>IF(Stillington!AA159&gt;0,Data!K25,"")</f>
        <v/>
      </c>
      <c r="AB159" s="106" t="str">
        <f>IF(Tadcaster!AA159&gt;0,Data!K26,"")</f>
        <v/>
      </c>
      <c r="AC159" s="106" t="str">
        <f>IF(Terrington!AA159&gt;0,Data!K27,"")</f>
        <v/>
      </c>
      <c r="AD159" s="106" t="str">
        <f>IF(Tollerton!AA159&gt;0,Data!K28,"")</f>
        <v/>
      </c>
      <c r="AE159" s="106" t="str">
        <f>IF(Unity!AA159&gt;0,Data!K29,"")</f>
        <v/>
      </c>
      <c r="AF159" s="106" t="str">
        <f>IF(YMG!AA159&gt;0,Data!K30,"")</f>
        <v/>
      </c>
      <c r="AG159" s="150"/>
    </row>
    <row r="160" spans="1:33" ht="15.75" x14ac:dyDescent="0.25">
      <c r="A160" s="21"/>
      <c r="B160" s="151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51"/>
    </row>
    <row r="161" spans="1:33" ht="15.75" x14ac:dyDescent="0.25">
      <c r="A161" s="51" t="str">
        <f>'CCG Financial Totals'!A162</f>
        <v>11 - Eye</v>
      </c>
      <c r="B161" s="151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51"/>
    </row>
    <row r="162" spans="1:33" ht="15.75" x14ac:dyDescent="0.25">
      <c r="A162" s="78" t="str">
        <f>'CCG Financial Totals'!A163</f>
        <v>Review Ocuvite / Preservison tablets</v>
      </c>
      <c r="B162" s="106">
        <f t="shared" ref="B162:B168" si="9">SUM(D162:AF162)</f>
        <v>0</v>
      </c>
      <c r="D162" s="106" t="str">
        <f>IF('Beech Grove'!AA162&gt;0,Data!K2,"")</f>
        <v/>
      </c>
      <c r="E162" s="106" t="str">
        <f>IF('Beech Tree'!AA162&gt;0,Data!K3,"")</f>
        <v/>
      </c>
      <c r="F162" s="106" t="str">
        <f>IF(CMP!AA162&gt;0,Data!K4,"")</f>
        <v/>
      </c>
      <c r="G162" s="106" t="str">
        <f>IF('Dalton T'!AA162&gt;0,Data!K5,"")</f>
        <v/>
      </c>
      <c r="H162" s="106" t="str">
        <f>IF('East Parade'!AA162&gt;0,Data!K6,"")</f>
        <v/>
      </c>
      <c r="I162" s="106" t="str">
        <f>IF(Elvington!AA162&gt;0,Data!K7,"")</f>
        <v/>
      </c>
      <c r="J162" s="106" t="str">
        <f>IF(Escrick!AA162&gt;0,Data!K8,"")</f>
        <v/>
      </c>
      <c r="K162" s="106" t="str">
        <f>IF('Front St'!AA162&gt;0,Data!K9,"")</f>
        <v/>
      </c>
      <c r="L162" s="106" t="str">
        <f>IF(Haxby!AA162&gt;0,Data!K10,"")</f>
        <v/>
      </c>
      <c r="M162" s="106" t="str">
        <f>IF(Helmsley!AA162&gt;0,Data!K11,"")</f>
        <v/>
      </c>
      <c r="N162" s="106" t="str">
        <f>IF('Jorvik G'!AA162&gt;0,Data!K12,"")</f>
        <v/>
      </c>
      <c r="O162" s="106" t="str">
        <f>IF(Kirkbymoorside!AA162&gt;0,Data!K13,"")</f>
        <v/>
      </c>
      <c r="P162" s="106" t="str">
        <f>IF(Millfield!AA162&gt;0,Data!K14,"")</f>
        <v/>
      </c>
      <c r="Q162" s="106" t="str">
        <f>IF('My Health'!AA162&gt;0,Data!K15,"")</f>
        <v/>
      </c>
      <c r="R162" s="106" t="str">
        <f>IF(OSM!AA162&gt;0,Data!K16,"")</f>
        <v/>
      </c>
      <c r="S162" s="106" t="str">
        <f>IF(Petergate!AA162&gt;0,Data!K17,"")</f>
        <v/>
      </c>
      <c r="T162" s="106" t="str">
        <f>IF(Pickering!AA162&gt;0,Data!K18,"")</f>
        <v/>
      </c>
      <c r="U162" s="106" t="str">
        <f>IF(Pocklington!AA162&gt;0,Data!K19,"")</f>
        <v/>
      </c>
      <c r="V162" s="106" t="str">
        <f>IF(Posterngate!AA162&gt;0,Data!K20,"")</f>
        <v/>
      </c>
      <c r="W162" s="106" t="str">
        <f>IF(Priory!AA162&gt;0,Data!K21,"")</f>
        <v/>
      </c>
      <c r="X162" s="106" t="str">
        <f>IF('Scott Rd'!AA162&gt;0,Data!K22,"")</f>
        <v/>
      </c>
      <c r="Y162" s="106" t="str">
        <f>IF(Sherburn!AA162&gt;0,Data!K23,"")</f>
        <v/>
      </c>
      <c r="Z162" s="106" t="str">
        <f>IF('South Milford'!AA162&gt;0,Data!K24,"")</f>
        <v/>
      </c>
      <c r="AA162" s="106" t="str">
        <f>IF(Stillington!AA162&gt;0,Data!K25,"")</f>
        <v/>
      </c>
      <c r="AB162" s="106" t="str">
        <f>IF(Tadcaster!AA162&gt;0,Data!K26,"")</f>
        <v/>
      </c>
      <c r="AC162" s="106" t="str">
        <f>IF(Terrington!AA162&gt;0,Data!K27,"")</f>
        <v/>
      </c>
      <c r="AD162" s="106" t="str">
        <f>IF(Tollerton!AA162&gt;0,Data!K28,"")</f>
        <v/>
      </c>
      <c r="AE162" s="106" t="str">
        <f>IF(Unity!AA162&gt;0,Data!K29,"")</f>
        <v/>
      </c>
      <c r="AF162" s="106" t="str">
        <f>IF(YMG!AA162&gt;0,Data!K30,"")</f>
        <v/>
      </c>
      <c r="AG162" s="150"/>
    </row>
    <row r="163" spans="1:33" ht="15.75" x14ac:dyDescent="0.25">
      <c r="A163" s="78">
        <f>'CCG Financial Totals'!A164</f>
        <v>0</v>
      </c>
      <c r="B163" s="106">
        <f t="shared" si="9"/>
        <v>0</v>
      </c>
      <c r="D163" s="106" t="str">
        <f>IF('Beech Grove'!AA163&gt;0,Data!K2,"")</f>
        <v/>
      </c>
      <c r="E163" s="106" t="str">
        <f>IF('Beech Tree'!AA163&gt;0,Data!K3,"")</f>
        <v/>
      </c>
      <c r="F163" s="106" t="str">
        <f>IF(CMP!AA163&gt;0,Data!K4,"")</f>
        <v/>
      </c>
      <c r="G163" s="106" t="str">
        <f>IF('Dalton T'!AA163&gt;0,Data!K5,"")</f>
        <v/>
      </c>
      <c r="H163" s="106" t="str">
        <f>IF('East Parade'!AA163&gt;0,Data!K6,"")</f>
        <v/>
      </c>
      <c r="I163" s="106" t="str">
        <f>IF(Elvington!AA163&gt;0,Data!K7,"")</f>
        <v/>
      </c>
      <c r="J163" s="106" t="str">
        <f>IF(Escrick!AA163&gt;0,Data!K8,"")</f>
        <v/>
      </c>
      <c r="K163" s="106" t="str">
        <f>IF('Front St'!AA163&gt;0,Data!K9,"")</f>
        <v/>
      </c>
      <c r="L163" s="106" t="str">
        <f>IF(Haxby!AA163&gt;0,Data!K10,"")</f>
        <v/>
      </c>
      <c r="M163" s="106" t="str">
        <f>IF(Helmsley!AA163&gt;0,Data!K11,"")</f>
        <v/>
      </c>
      <c r="N163" s="106" t="str">
        <f>IF('Jorvik G'!AA163&gt;0,Data!K12,"")</f>
        <v/>
      </c>
      <c r="O163" s="106" t="str">
        <f>IF(Kirkbymoorside!AA163&gt;0,Data!K13,"")</f>
        <v/>
      </c>
      <c r="P163" s="106" t="str">
        <f>IF(Millfield!AA163&gt;0,Data!K14,"")</f>
        <v/>
      </c>
      <c r="Q163" s="106" t="str">
        <f>IF('My Health'!AA163&gt;0,Data!K15,"")</f>
        <v/>
      </c>
      <c r="R163" s="106" t="str">
        <f>IF(OSM!AA163&gt;0,Data!K16,"")</f>
        <v/>
      </c>
      <c r="S163" s="106" t="str">
        <f>IF(Petergate!AA163&gt;0,Data!K17,"")</f>
        <v/>
      </c>
      <c r="T163" s="106" t="str">
        <f>IF(Pickering!AA163&gt;0,Data!K18,"")</f>
        <v/>
      </c>
      <c r="U163" s="106" t="str">
        <f>IF(Pocklington!AA163&gt;0,Data!K19,"")</f>
        <v/>
      </c>
      <c r="V163" s="106" t="str">
        <f>IF(Posterngate!AA163&gt;0,Data!K20,"")</f>
        <v/>
      </c>
      <c r="W163" s="106" t="str">
        <f>IF(Priory!AA163&gt;0,Data!K21,"")</f>
        <v/>
      </c>
      <c r="X163" s="106" t="str">
        <f>IF('Scott Rd'!AA163&gt;0,Data!K22,"")</f>
        <v/>
      </c>
      <c r="Y163" s="106" t="str">
        <f>IF(Sherburn!AA163&gt;0,Data!K23,"")</f>
        <v/>
      </c>
      <c r="Z163" s="106" t="str">
        <f>IF('South Milford'!AA163&gt;0,Data!K24,"")</f>
        <v/>
      </c>
      <c r="AA163" s="106" t="str">
        <f>IF(Stillington!AA163&gt;0,Data!K25,"")</f>
        <v/>
      </c>
      <c r="AB163" s="106" t="str">
        <f>IF(Tadcaster!AA163&gt;0,Data!K26,"")</f>
        <v/>
      </c>
      <c r="AC163" s="106" t="str">
        <f>IF(Terrington!AA163&gt;0,Data!K27,"")</f>
        <v/>
      </c>
      <c r="AD163" s="106" t="str">
        <f>IF(Tollerton!AA163&gt;0,Data!K28,"")</f>
        <v/>
      </c>
      <c r="AE163" s="106" t="str">
        <f>IF(Unity!AA163&gt;0,Data!K29,"")</f>
        <v/>
      </c>
      <c r="AF163" s="106" t="str">
        <f>IF(YMG!AA163&gt;0,Data!K30,"")</f>
        <v/>
      </c>
      <c r="AG163" s="150"/>
    </row>
    <row r="164" spans="1:33" ht="15.75" x14ac:dyDescent="0.25">
      <c r="A164" s="78">
        <f>'CCG Financial Totals'!A165</f>
        <v>0</v>
      </c>
      <c r="B164" s="106">
        <f t="shared" si="9"/>
        <v>0</v>
      </c>
      <c r="D164" s="106" t="str">
        <f>IF('Beech Grove'!AA164&gt;0,Data!K2,"")</f>
        <v/>
      </c>
      <c r="E164" s="106" t="str">
        <f>IF('Beech Tree'!AA164&gt;0,Data!K3,"")</f>
        <v/>
      </c>
      <c r="F164" s="106" t="str">
        <f>IF(CMP!AA164&gt;0,Data!K4,"")</f>
        <v/>
      </c>
      <c r="G164" s="106" t="str">
        <f>IF('Dalton T'!AA164&gt;0,Data!K5,"")</f>
        <v/>
      </c>
      <c r="H164" s="106" t="str">
        <f>IF('East Parade'!AA164&gt;0,Data!K6,"")</f>
        <v/>
      </c>
      <c r="I164" s="106" t="str">
        <f>IF(Elvington!AA164&gt;0,Data!K7,"")</f>
        <v/>
      </c>
      <c r="J164" s="106" t="str">
        <f>IF(Escrick!AA164&gt;0,Data!K8,"")</f>
        <v/>
      </c>
      <c r="K164" s="106" t="str">
        <f>IF('Front St'!AA164&gt;0,Data!K9,"")</f>
        <v/>
      </c>
      <c r="L164" s="106" t="str">
        <f>IF(Haxby!AA164&gt;0,Data!K10,"")</f>
        <v/>
      </c>
      <c r="M164" s="106" t="str">
        <f>IF(Helmsley!AA164&gt;0,Data!K11,"")</f>
        <v/>
      </c>
      <c r="N164" s="106" t="str">
        <f>IF('Jorvik G'!AA164&gt;0,Data!K12,"")</f>
        <v/>
      </c>
      <c r="O164" s="106" t="str">
        <f>IF(Kirkbymoorside!AA164&gt;0,Data!K13,"")</f>
        <v/>
      </c>
      <c r="P164" s="106" t="str">
        <f>IF(Millfield!AA164&gt;0,Data!K14,"")</f>
        <v/>
      </c>
      <c r="Q164" s="106" t="str">
        <f>IF('My Health'!AA164&gt;0,Data!K15,"")</f>
        <v/>
      </c>
      <c r="R164" s="106" t="str">
        <f>IF(OSM!AA164&gt;0,Data!K16,"")</f>
        <v/>
      </c>
      <c r="S164" s="106" t="str">
        <f>IF(Petergate!AA164&gt;0,Data!K17,"")</f>
        <v/>
      </c>
      <c r="T164" s="106" t="str">
        <f>IF(Pickering!AA164&gt;0,Data!K18,"")</f>
        <v/>
      </c>
      <c r="U164" s="106" t="str">
        <f>IF(Pocklington!AA164&gt;0,Data!K19,"")</f>
        <v/>
      </c>
      <c r="V164" s="106" t="str">
        <f>IF(Posterngate!AA164&gt;0,Data!K20,"")</f>
        <v/>
      </c>
      <c r="W164" s="106" t="str">
        <f>IF(Priory!AA164&gt;0,Data!K21,"")</f>
        <v/>
      </c>
      <c r="X164" s="106" t="str">
        <f>IF('Scott Rd'!AA164&gt;0,Data!K22,"")</f>
        <v/>
      </c>
      <c r="Y164" s="106" t="str">
        <f>IF(Sherburn!AA164&gt;0,Data!K23,"")</f>
        <v/>
      </c>
      <c r="Z164" s="106" t="str">
        <f>IF('South Milford'!AA164&gt;0,Data!K24,"")</f>
        <v/>
      </c>
      <c r="AA164" s="106" t="str">
        <f>IF(Stillington!AA164&gt;0,Data!K25,"")</f>
        <v/>
      </c>
      <c r="AB164" s="106" t="str">
        <f>IF(Tadcaster!AA164&gt;0,Data!K26,"")</f>
        <v/>
      </c>
      <c r="AC164" s="106" t="str">
        <f>IF(Terrington!AA164&gt;0,Data!K27,"")</f>
        <v/>
      </c>
      <c r="AD164" s="106" t="str">
        <f>IF(Tollerton!AA164&gt;0,Data!K28,"")</f>
        <v/>
      </c>
      <c r="AE164" s="106" t="str">
        <f>IF(Unity!AA164&gt;0,Data!K29,"")</f>
        <v/>
      </c>
      <c r="AF164" s="106" t="str">
        <f>IF(YMG!AA164&gt;0,Data!K30,"")</f>
        <v/>
      </c>
      <c r="AG164" s="150"/>
    </row>
    <row r="165" spans="1:33" ht="15.75" x14ac:dyDescent="0.25">
      <c r="A165" s="78">
        <f>'CCG Financial Totals'!A166</f>
        <v>0</v>
      </c>
      <c r="B165" s="106">
        <f t="shared" si="9"/>
        <v>0</v>
      </c>
      <c r="D165" s="106" t="str">
        <f>IF('Beech Grove'!AA165&gt;0,Data!K2,"")</f>
        <v/>
      </c>
      <c r="E165" s="106" t="str">
        <f>IF('Beech Tree'!AA165&gt;0,Data!K3,"")</f>
        <v/>
      </c>
      <c r="F165" s="106" t="str">
        <f>IF(CMP!AA165&gt;0,Data!K4,"")</f>
        <v/>
      </c>
      <c r="G165" s="106" t="str">
        <f>IF('Dalton T'!AA165&gt;0,Data!K5,"")</f>
        <v/>
      </c>
      <c r="H165" s="106" t="str">
        <f>IF('East Parade'!AA165&gt;0,Data!K6,"")</f>
        <v/>
      </c>
      <c r="I165" s="106" t="str">
        <f>IF(Elvington!AA165&gt;0,Data!K7,"")</f>
        <v/>
      </c>
      <c r="J165" s="106" t="str">
        <f>IF(Escrick!AA165&gt;0,Data!K8,"")</f>
        <v/>
      </c>
      <c r="K165" s="106" t="str">
        <f>IF('Front St'!AA165&gt;0,Data!K9,"")</f>
        <v/>
      </c>
      <c r="L165" s="106" t="str">
        <f>IF(Haxby!AA165&gt;0,Data!K10,"")</f>
        <v/>
      </c>
      <c r="M165" s="106" t="str">
        <f>IF(Helmsley!AA165&gt;0,Data!K11,"")</f>
        <v/>
      </c>
      <c r="N165" s="106" t="str">
        <f>IF('Jorvik G'!AA165&gt;0,Data!K12,"")</f>
        <v/>
      </c>
      <c r="O165" s="106" t="str">
        <f>IF(Kirkbymoorside!AA165&gt;0,Data!K13,"")</f>
        <v/>
      </c>
      <c r="P165" s="106" t="str">
        <f>IF(Millfield!AA165&gt;0,Data!K14,"")</f>
        <v/>
      </c>
      <c r="Q165" s="106" t="str">
        <f>IF('My Health'!AA165&gt;0,Data!K15,"")</f>
        <v/>
      </c>
      <c r="R165" s="106" t="str">
        <f>IF(OSM!AA165&gt;0,Data!K16,"")</f>
        <v/>
      </c>
      <c r="S165" s="106" t="str">
        <f>IF(Petergate!AA165&gt;0,Data!K17,"")</f>
        <v/>
      </c>
      <c r="T165" s="106" t="str">
        <f>IF(Pickering!AA165&gt;0,Data!K18,"")</f>
        <v/>
      </c>
      <c r="U165" s="106" t="str">
        <f>IF(Pocklington!AA165&gt;0,Data!K19,"")</f>
        <v/>
      </c>
      <c r="V165" s="106" t="str">
        <f>IF(Posterngate!AA165&gt;0,Data!K20,"")</f>
        <v/>
      </c>
      <c r="W165" s="106" t="str">
        <f>IF(Priory!AA165&gt;0,Data!K21,"")</f>
        <v/>
      </c>
      <c r="X165" s="106" t="str">
        <f>IF('Scott Rd'!AA165&gt;0,Data!K22,"")</f>
        <v/>
      </c>
      <c r="Y165" s="106" t="str">
        <f>IF(Sherburn!AA165&gt;0,Data!K23,"")</f>
        <v/>
      </c>
      <c r="Z165" s="106" t="str">
        <f>IF('South Milford'!AA165&gt;0,Data!K24,"")</f>
        <v/>
      </c>
      <c r="AA165" s="106" t="str">
        <f>IF(Stillington!AA165&gt;0,Data!K25,"")</f>
        <v/>
      </c>
      <c r="AB165" s="106" t="str">
        <f>IF(Tadcaster!AA165&gt;0,Data!K26,"")</f>
        <v/>
      </c>
      <c r="AC165" s="106" t="str">
        <f>IF(Terrington!AA165&gt;0,Data!K27,"")</f>
        <v/>
      </c>
      <c r="AD165" s="106" t="str">
        <f>IF(Tollerton!AA165&gt;0,Data!K28,"")</f>
        <v/>
      </c>
      <c r="AE165" s="106" t="str">
        <f>IF(Unity!AA165&gt;0,Data!K29,"")</f>
        <v/>
      </c>
      <c r="AF165" s="106" t="str">
        <f>IF(YMG!AA165&gt;0,Data!K30,"")</f>
        <v/>
      </c>
      <c r="AG165" s="150"/>
    </row>
    <row r="166" spans="1:33" ht="15.75" x14ac:dyDescent="0.25">
      <c r="A166" s="78">
        <f>'CCG Financial Totals'!A167</f>
        <v>0</v>
      </c>
      <c r="B166" s="106">
        <f t="shared" si="9"/>
        <v>0</v>
      </c>
      <c r="D166" s="106" t="str">
        <f>IF('Beech Grove'!AA166&gt;0,Data!K2,"")</f>
        <v/>
      </c>
      <c r="E166" s="106" t="str">
        <f>IF('Beech Tree'!AA166&gt;0,Data!K3,"")</f>
        <v/>
      </c>
      <c r="F166" s="106" t="str">
        <f>IF(CMP!AA166&gt;0,Data!K4,"")</f>
        <v/>
      </c>
      <c r="G166" s="106" t="str">
        <f>IF('Dalton T'!AA166&gt;0,Data!K5,"")</f>
        <v/>
      </c>
      <c r="H166" s="106" t="str">
        <f>IF('East Parade'!AA166&gt;0,Data!K6,"")</f>
        <v/>
      </c>
      <c r="I166" s="106" t="str">
        <f>IF(Elvington!AA166&gt;0,Data!K7,"")</f>
        <v/>
      </c>
      <c r="J166" s="106" t="str">
        <f>IF(Escrick!AA166&gt;0,Data!K8,"")</f>
        <v/>
      </c>
      <c r="K166" s="106" t="str">
        <f>IF('Front St'!AA166&gt;0,Data!K9,"")</f>
        <v/>
      </c>
      <c r="L166" s="106" t="str">
        <f>IF(Haxby!AA166&gt;0,Data!K10,"")</f>
        <v/>
      </c>
      <c r="M166" s="106" t="str">
        <f>IF(Helmsley!AA166&gt;0,Data!K11,"")</f>
        <v/>
      </c>
      <c r="N166" s="106" t="str">
        <f>IF('Jorvik G'!AA166&gt;0,Data!K12,"")</f>
        <v/>
      </c>
      <c r="O166" s="106" t="str">
        <f>IF(Kirkbymoorside!AA166&gt;0,Data!K13,"")</f>
        <v/>
      </c>
      <c r="P166" s="106" t="str">
        <f>IF(Millfield!AA166&gt;0,Data!K14,"")</f>
        <v/>
      </c>
      <c r="Q166" s="106" t="str">
        <f>IF('My Health'!AA166&gt;0,Data!K15,"")</f>
        <v/>
      </c>
      <c r="R166" s="106" t="str">
        <f>IF(OSM!AA166&gt;0,Data!K16,"")</f>
        <v/>
      </c>
      <c r="S166" s="106" t="str">
        <f>IF(Petergate!AA166&gt;0,Data!K17,"")</f>
        <v/>
      </c>
      <c r="T166" s="106" t="str">
        <f>IF(Pickering!AA166&gt;0,Data!K18,"")</f>
        <v/>
      </c>
      <c r="U166" s="106" t="str">
        <f>IF(Pocklington!AA166&gt;0,Data!K19,"")</f>
        <v/>
      </c>
      <c r="V166" s="106" t="str">
        <f>IF(Posterngate!AA166&gt;0,Data!K20,"")</f>
        <v/>
      </c>
      <c r="W166" s="106" t="str">
        <f>IF(Priory!AA166&gt;0,Data!K21,"")</f>
        <v/>
      </c>
      <c r="X166" s="106" t="str">
        <f>IF('Scott Rd'!AA166&gt;0,Data!K22,"")</f>
        <v/>
      </c>
      <c r="Y166" s="106" t="str">
        <f>IF(Sherburn!AA166&gt;0,Data!K23,"")</f>
        <v/>
      </c>
      <c r="Z166" s="106" t="str">
        <f>IF('South Milford'!AA166&gt;0,Data!K24,"")</f>
        <v/>
      </c>
      <c r="AA166" s="106" t="str">
        <f>IF(Stillington!AA166&gt;0,Data!K25,"")</f>
        <v/>
      </c>
      <c r="AB166" s="106" t="str">
        <f>IF(Tadcaster!AA166&gt;0,Data!K26,"")</f>
        <v/>
      </c>
      <c r="AC166" s="106" t="str">
        <f>IF(Terrington!AA166&gt;0,Data!K27,"")</f>
        <v/>
      </c>
      <c r="AD166" s="106" t="str">
        <f>IF(Tollerton!AA166&gt;0,Data!K28,"")</f>
        <v/>
      </c>
      <c r="AE166" s="106" t="str">
        <f>IF(Unity!AA166&gt;0,Data!K29,"")</f>
        <v/>
      </c>
      <c r="AF166" s="106" t="str">
        <f>IF(YMG!AA166&gt;0,Data!K30,"")</f>
        <v/>
      </c>
      <c r="AG166" s="150"/>
    </row>
    <row r="167" spans="1:33" ht="15.75" x14ac:dyDescent="0.25">
      <c r="A167" s="78">
        <f>'CCG Financial Totals'!A168</f>
        <v>0</v>
      </c>
      <c r="B167" s="106">
        <f t="shared" si="9"/>
        <v>0</v>
      </c>
      <c r="D167" s="106" t="str">
        <f>IF('Beech Grove'!AA167&gt;0,Data!K2,"")</f>
        <v/>
      </c>
      <c r="E167" s="106" t="str">
        <f>IF('Beech Tree'!AA167&gt;0,Data!K3,"")</f>
        <v/>
      </c>
      <c r="F167" s="106" t="str">
        <f>IF(CMP!AA167&gt;0,Data!K4,"")</f>
        <v/>
      </c>
      <c r="G167" s="106" t="str">
        <f>IF('Dalton T'!AA167&gt;0,Data!K5,"")</f>
        <v/>
      </c>
      <c r="H167" s="106" t="str">
        <f>IF('East Parade'!AA167&gt;0,Data!K6,"")</f>
        <v/>
      </c>
      <c r="I167" s="106" t="str">
        <f>IF(Elvington!AA167&gt;0,Data!K7,"")</f>
        <v/>
      </c>
      <c r="J167" s="106" t="str">
        <f>IF(Escrick!AA167&gt;0,Data!K8,"")</f>
        <v/>
      </c>
      <c r="K167" s="106" t="str">
        <f>IF('Front St'!AA167&gt;0,Data!K9,"")</f>
        <v/>
      </c>
      <c r="L167" s="106" t="str">
        <f>IF(Haxby!AA167&gt;0,Data!K10,"")</f>
        <v/>
      </c>
      <c r="M167" s="106" t="str">
        <f>IF(Helmsley!AA167&gt;0,Data!K11,"")</f>
        <v/>
      </c>
      <c r="N167" s="106" t="str">
        <f>IF('Jorvik G'!AA167&gt;0,Data!K12,"")</f>
        <v/>
      </c>
      <c r="O167" s="106" t="str">
        <f>IF(Kirkbymoorside!AA167&gt;0,Data!K13,"")</f>
        <v/>
      </c>
      <c r="P167" s="106" t="str">
        <f>IF(Millfield!AA167&gt;0,Data!K14,"")</f>
        <v/>
      </c>
      <c r="Q167" s="106" t="str">
        <f>IF('My Health'!AA167&gt;0,Data!K15,"")</f>
        <v/>
      </c>
      <c r="R167" s="106" t="str">
        <f>IF(OSM!AA167&gt;0,Data!K16,"")</f>
        <v/>
      </c>
      <c r="S167" s="106" t="str">
        <f>IF(Petergate!AA167&gt;0,Data!K17,"")</f>
        <v/>
      </c>
      <c r="T167" s="106" t="str">
        <f>IF(Pickering!AA167&gt;0,Data!K18,"")</f>
        <v/>
      </c>
      <c r="U167" s="106" t="str">
        <f>IF(Pocklington!AA167&gt;0,Data!K19,"")</f>
        <v/>
      </c>
      <c r="V167" s="106" t="str">
        <f>IF(Posterngate!AA167&gt;0,Data!K20,"")</f>
        <v/>
      </c>
      <c r="W167" s="106" t="str">
        <f>IF(Priory!AA167&gt;0,Data!K21,"")</f>
        <v/>
      </c>
      <c r="X167" s="106" t="str">
        <f>IF('Scott Rd'!AA167&gt;0,Data!K22,"")</f>
        <v/>
      </c>
      <c r="Y167" s="106" t="str">
        <f>IF(Sherburn!AA167&gt;0,Data!K23,"")</f>
        <v/>
      </c>
      <c r="Z167" s="106" t="str">
        <f>IF('South Milford'!AA167&gt;0,Data!K24,"")</f>
        <v/>
      </c>
      <c r="AA167" s="106" t="str">
        <f>IF(Stillington!AA167&gt;0,Data!K25,"")</f>
        <v/>
      </c>
      <c r="AB167" s="106" t="str">
        <f>IF(Tadcaster!AA167&gt;0,Data!K26,"")</f>
        <v/>
      </c>
      <c r="AC167" s="106" t="str">
        <f>IF(Terrington!AA167&gt;0,Data!K27,"")</f>
        <v/>
      </c>
      <c r="AD167" s="106" t="str">
        <f>IF(Tollerton!AA167&gt;0,Data!K28,"")</f>
        <v/>
      </c>
      <c r="AE167" s="106" t="str">
        <f>IF(Unity!AA167&gt;0,Data!K29,"")</f>
        <v/>
      </c>
      <c r="AF167" s="106" t="str">
        <f>IF(YMG!AA167&gt;0,Data!K30,"")</f>
        <v/>
      </c>
      <c r="AG167" s="150"/>
    </row>
    <row r="168" spans="1:33" ht="15.75" x14ac:dyDescent="0.25">
      <c r="A168" s="85" t="str">
        <f>'CCG Financial Totals'!A169</f>
        <v>Other</v>
      </c>
      <c r="B168" s="106">
        <f t="shared" si="9"/>
        <v>0</v>
      </c>
      <c r="D168" s="106" t="str">
        <f>IF('Beech Grove'!AA168&gt;0,Data!K2,"")</f>
        <v/>
      </c>
      <c r="E168" s="106" t="str">
        <f>IF('Beech Tree'!AA168&gt;0,Data!K3,"")</f>
        <v/>
      </c>
      <c r="F168" s="106" t="str">
        <f>IF(CMP!AA168&gt;0,Data!K4,"")</f>
        <v/>
      </c>
      <c r="G168" s="106" t="str">
        <f>IF('Dalton T'!AA168&gt;0,Data!K5,"")</f>
        <v/>
      </c>
      <c r="H168" s="106" t="str">
        <f>IF('East Parade'!AA168&gt;0,Data!K6,"")</f>
        <v/>
      </c>
      <c r="I168" s="106" t="str">
        <f>IF(Elvington!AA168&gt;0,Data!K7,"")</f>
        <v/>
      </c>
      <c r="J168" s="106" t="str">
        <f>IF(Escrick!AA168&gt;0,Data!K8,"")</f>
        <v/>
      </c>
      <c r="K168" s="106" t="str">
        <f>IF('Front St'!AA168&gt;0,Data!K9,"")</f>
        <v/>
      </c>
      <c r="L168" s="106" t="str">
        <f>IF(Haxby!AA168&gt;0,Data!K10,"")</f>
        <v/>
      </c>
      <c r="M168" s="106" t="str">
        <f>IF(Helmsley!AA168&gt;0,Data!K11,"")</f>
        <v/>
      </c>
      <c r="N168" s="106" t="str">
        <f>IF('Jorvik G'!AA168&gt;0,Data!K12,"")</f>
        <v/>
      </c>
      <c r="O168" s="106" t="str">
        <f>IF(Kirkbymoorside!AA168&gt;0,Data!K13,"")</f>
        <v/>
      </c>
      <c r="P168" s="106" t="str">
        <f>IF(Millfield!AA168&gt;0,Data!K14,"")</f>
        <v/>
      </c>
      <c r="Q168" s="106" t="str">
        <f>IF('My Health'!AA168&gt;0,Data!K15,"")</f>
        <v/>
      </c>
      <c r="R168" s="106" t="str">
        <f>IF(OSM!AA168&gt;0,Data!K16,"")</f>
        <v/>
      </c>
      <c r="S168" s="106" t="str">
        <f>IF(Petergate!AA168&gt;0,Data!K17,"")</f>
        <v/>
      </c>
      <c r="T168" s="106" t="str">
        <f>IF(Pickering!AA168&gt;0,Data!K18,"")</f>
        <v/>
      </c>
      <c r="U168" s="106" t="str">
        <f>IF(Pocklington!AA168&gt;0,Data!K19,"")</f>
        <v/>
      </c>
      <c r="V168" s="106" t="str">
        <f>IF(Posterngate!AA168&gt;0,Data!K20,"")</f>
        <v/>
      </c>
      <c r="W168" s="106" t="str">
        <f>IF(Priory!AA168&gt;0,Data!K21,"")</f>
        <v/>
      </c>
      <c r="X168" s="106" t="str">
        <f>IF('Scott Rd'!AA168&gt;0,Data!K22,"")</f>
        <v/>
      </c>
      <c r="Y168" s="106" t="str">
        <f>IF(Sherburn!AA168&gt;0,Data!K23,"")</f>
        <v/>
      </c>
      <c r="Z168" s="106" t="str">
        <f>IF('South Milford'!AA168&gt;0,Data!K24,"")</f>
        <v/>
      </c>
      <c r="AA168" s="106" t="str">
        <f>IF(Stillington!AA168&gt;0,Data!K25,"")</f>
        <v/>
      </c>
      <c r="AB168" s="106" t="str">
        <f>IF(Tadcaster!AA168&gt;0,Data!K26,"")</f>
        <v/>
      </c>
      <c r="AC168" s="106" t="str">
        <f>IF(Terrington!AA168&gt;0,Data!K27,"")</f>
        <v/>
      </c>
      <c r="AD168" s="106" t="str">
        <f>IF(Tollerton!AA168&gt;0,Data!K28,"")</f>
        <v/>
      </c>
      <c r="AE168" s="106" t="str">
        <f>IF(Unity!AA168&gt;0,Data!K29,"")</f>
        <v/>
      </c>
      <c r="AF168" s="106" t="str">
        <f>IF(YMG!AA168&gt;0,Data!K30,"")</f>
        <v/>
      </c>
      <c r="AG168" s="150"/>
    </row>
    <row r="169" spans="1:33" x14ac:dyDescent="0.25">
      <c r="A169" s="14"/>
      <c r="B169" s="151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51"/>
    </row>
    <row r="170" spans="1:33" ht="15.75" x14ac:dyDescent="0.25">
      <c r="A170" s="51" t="str">
        <f>'CCG Financial Totals'!A171</f>
        <v>12 - Ear, Nose and Oropharynx</v>
      </c>
      <c r="B170" s="151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51"/>
    </row>
    <row r="171" spans="1:33" ht="15.75" x14ac:dyDescent="0.25">
      <c r="A171" s="78">
        <f>'CCG Financial Totals'!A172</f>
        <v>0</v>
      </c>
      <c r="B171" s="106">
        <f t="shared" ref="B171:B177" si="10">SUM(D171:AF171)</f>
        <v>0</v>
      </c>
      <c r="D171" s="106" t="str">
        <f>IF('Beech Grove'!AA171&gt;0,Data!K2,"")</f>
        <v/>
      </c>
      <c r="E171" s="106" t="str">
        <f>IF('Beech Tree'!AA171&gt;0,Data!K3,"")</f>
        <v/>
      </c>
      <c r="F171" s="106" t="str">
        <f>IF(CMP!AA171&gt;0,Data!K4,"")</f>
        <v/>
      </c>
      <c r="G171" s="106" t="str">
        <f>IF('Dalton T'!AA171&gt;0,Data!K5,"")</f>
        <v/>
      </c>
      <c r="H171" s="106" t="str">
        <f>IF('East Parade'!AA171&gt;0,Data!K6,"")</f>
        <v/>
      </c>
      <c r="I171" s="106" t="str">
        <f>IF(Elvington!AA171&gt;0,Data!K7,"")</f>
        <v/>
      </c>
      <c r="J171" s="106" t="str">
        <f>IF(Escrick!AA171&gt;0,Data!K8,"")</f>
        <v/>
      </c>
      <c r="K171" s="106" t="str">
        <f>IF('Front St'!AA171&gt;0,Data!K9,"")</f>
        <v/>
      </c>
      <c r="L171" s="106" t="str">
        <f>IF(Haxby!AA171&gt;0,Data!K10,"")</f>
        <v/>
      </c>
      <c r="M171" s="106" t="str">
        <f>IF(Helmsley!AA171&gt;0,Data!K11,"")</f>
        <v/>
      </c>
      <c r="N171" s="106" t="str">
        <f>IF('Jorvik G'!AA171&gt;0,Data!K12,"")</f>
        <v/>
      </c>
      <c r="O171" s="106" t="str">
        <f>IF(Kirkbymoorside!AA171&gt;0,Data!K13,"")</f>
        <v/>
      </c>
      <c r="P171" s="106" t="str">
        <f>IF(Millfield!AA171&gt;0,Data!K14,"")</f>
        <v/>
      </c>
      <c r="Q171" s="106" t="str">
        <f>IF('My Health'!AA171&gt;0,Data!K15,"")</f>
        <v/>
      </c>
      <c r="R171" s="106" t="str">
        <f>IF(OSM!AA171&gt;0,Data!K16,"")</f>
        <v/>
      </c>
      <c r="S171" s="106" t="str">
        <f>IF(Petergate!AA171&gt;0,Data!K17,"")</f>
        <v/>
      </c>
      <c r="T171" s="106" t="str">
        <f>IF(Pickering!AA171&gt;0,Data!K18,"")</f>
        <v/>
      </c>
      <c r="U171" s="106" t="str">
        <f>IF(Pocklington!AA171&gt;0,Data!K19,"")</f>
        <v/>
      </c>
      <c r="V171" s="106" t="str">
        <f>IF(Posterngate!AA171&gt;0,Data!K20,"")</f>
        <v/>
      </c>
      <c r="W171" s="106" t="str">
        <f>IF(Priory!AA171&gt;0,Data!K21,"")</f>
        <v/>
      </c>
      <c r="X171" s="106" t="str">
        <f>IF('Scott Rd'!AA171&gt;0,Data!K22,"")</f>
        <v/>
      </c>
      <c r="Y171" s="106" t="str">
        <f>IF(Sherburn!AA171&gt;0,Data!K23,"")</f>
        <v/>
      </c>
      <c r="Z171" s="106" t="str">
        <f>IF('South Milford'!AA171&gt;0,Data!K24,"")</f>
        <v/>
      </c>
      <c r="AA171" s="106" t="str">
        <f>IF(Stillington!AA171&gt;0,Data!K25,"")</f>
        <v/>
      </c>
      <c r="AB171" s="106" t="str">
        <f>IF(Tadcaster!AA171&gt;0,Data!K26,"")</f>
        <v/>
      </c>
      <c r="AC171" s="106" t="str">
        <f>IF(Terrington!AA171&gt;0,Data!K27,"")</f>
        <v/>
      </c>
      <c r="AD171" s="106" t="str">
        <f>IF(Tollerton!AA171&gt;0,Data!K28,"")</f>
        <v/>
      </c>
      <c r="AE171" s="106" t="str">
        <f>IF(Unity!AA171&gt;0,Data!K29,"")</f>
        <v/>
      </c>
      <c r="AF171" s="106" t="str">
        <f>IF(YMG!AA171&gt;0,Data!K30,"")</f>
        <v/>
      </c>
      <c r="AG171" s="150"/>
    </row>
    <row r="172" spans="1:33" ht="15.75" x14ac:dyDescent="0.25">
      <c r="A172" s="78">
        <f>'CCG Financial Totals'!A173</f>
        <v>0</v>
      </c>
      <c r="B172" s="106">
        <f t="shared" si="10"/>
        <v>0</v>
      </c>
      <c r="D172" s="106" t="str">
        <f>IF('Beech Grove'!AA172&gt;0,Data!K2,"")</f>
        <v/>
      </c>
      <c r="E172" s="106" t="str">
        <f>IF('Beech Tree'!AA172&gt;0,Data!K3,"")</f>
        <v/>
      </c>
      <c r="F172" s="106" t="str">
        <f>IF(CMP!AA172&gt;0,Data!K4,"")</f>
        <v/>
      </c>
      <c r="G172" s="106" t="str">
        <f>IF('Dalton T'!AA172&gt;0,Data!K5,"")</f>
        <v/>
      </c>
      <c r="H172" s="106" t="str">
        <f>IF('East Parade'!AA172&gt;0,Data!K6,"")</f>
        <v/>
      </c>
      <c r="I172" s="106" t="str">
        <f>IF(Elvington!AA172&gt;0,Data!K7,"")</f>
        <v/>
      </c>
      <c r="J172" s="106" t="str">
        <f>IF(Escrick!AA172&gt;0,Data!K8,"")</f>
        <v/>
      </c>
      <c r="K172" s="106" t="str">
        <f>IF('Front St'!AA172&gt;0,Data!K9,"")</f>
        <v/>
      </c>
      <c r="L172" s="106" t="str">
        <f>IF(Haxby!AA172&gt;0,Data!K10,"")</f>
        <v/>
      </c>
      <c r="M172" s="106" t="str">
        <f>IF(Helmsley!AA172&gt;0,Data!K11,"")</f>
        <v/>
      </c>
      <c r="N172" s="106" t="str">
        <f>IF('Jorvik G'!AA172&gt;0,Data!K12,"")</f>
        <v/>
      </c>
      <c r="O172" s="106" t="str">
        <f>IF(Kirkbymoorside!AA172&gt;0,Data!K13,"")</f>
        <v/>
      </c>
      <c r="P172" s="106" t="str">
        <f>IF(Millfield!AA172&gt;0,Data!K14,"")</f>
        <v/>
      </c>
      <c r="Q172" s="106" t="str">
        <f>IF('My Health'!AA172&gt;0,Data!K15,"")</f>
        <v/>
      </c>
      <c r="R172" s="106" t="str">
        <f>IF(OSM!AA172&gt;0,Data!K16,"")</f>
        <v/>
      </c>
      <c r="S172" s="106" t="str">
        <f>IF(Petergate!AA172&gt;0,Data!K17,"")</f>
        <v/>
      </c>
      <c r="T172" s="106" t="str">
        <f>IF(Pickering!AA172&gt;0,Data!K18,"")</f>
        <v/>
      </c>
      <c r="U172" s="106" t="str">
        <f>IF(Pocklington!AA172&gt;0,Data!K19,"")</f>
        <v/>
      </c>
      <c r="V172" s="106" t="str">
        <f>IF(Posterngate!AA172&gt;0,Data!K20,"")</f>
        <v/>
      </c>
      <c r="W172" s="106" t="str">
        <f>IF(Priory!AA172&gt;0,Data!K21,"")</f>
        <v/>
      </c>
      <c r="X172" s="106" t="str">
        <f>IF('Scott Rd'!AA172&gt;0,Data!K22,"")</f>
        <v/>
      </c>
      <c r="Y172" s="106" t="str">
        <f>IF(Sherburn!AA172&gt;0,Data!K23,"")</f>
        <v/>
      </c>
      <c r="Z172" s="106" t="str">
        <f>IF('South Milford'!AA172&gt;0,Data!K24,"")</f>
        <v/>
      </c>
      <c r="AA172" s="106" t="str">
        <f>IF(Stillington!AA172&gt;0,Data!K25,"")</f>
        <v/>
      </c>
      <c r="AB172" s="106" t="str">
        <f>IF(Tadcaster!AA172&gt;0,Data!K26,"")</f>
        <v/>
      </c>
      <c r="AC172" s="106" t="str">
        <f>IF(Terrington!AA172&gt;0,Data!K27,"")</f>
        <v/>
      </c>
      <c r="AD172" s="106" t="str">
        <f>IF(Tollerton!AA172&gt;0,Data!K28,"")</f>
        <v/>
      </c>
      <c r="AE172" s="106" t="str">
        <f>IF(Unity!AA172&gt;0,Data!K29,"")</f>
        <v/>
      </c>
      <c r="AF172" s="106" t="str">
        <f>IF(YMG!AA172&gt;0,Data!K30,"")</f>
        <v/>
      </c>
      <c r="AG172" s="150"/>
    </row>
    <row r="173" spans="1:33" ht="15.75" x14ac:dyDescent="0.25">
      <c r="A173" s="78">
        <f>'CCG Financial Totals'!A174</f>
        <v>0</v>
      </c>
      <c r="B173" s="106">
        <f t="shared" si="10"/>
        <v>0</v>
      </c>
      <c r="D173" s="106" t="str">
        <f>IF('Beech Grove'!AA173&gt;0,Data!K2,"")</f>
        <v/>
      </c>
      <c r="E173" s="106" t="str">
        <f>IF('Beech Tree'!AA173&gt;0,Data!K3,"")</f>
        <v/>
      </c>
      <c r="F173" s="106" t="str">
        <f>IF(CMP!AA173&gt;0,Data!K4,"")</f>
        <v/>
      </c>
      <c r="G173" s="106" t="str">
        <f>IF('Dalton T'!AA173&gt;0,Data!K5,"")</f>
        <v/>
      </c>
      <c r="H173" s="106" t="str">
        <f>IF('East Parade'!AA173&gt;0,Data!K6,"")</f>
        <v/>
      </c>
      <c r="I173" s="106" t="str">
        <f>IF(Elvington!AA173&gt;0,Data!K7,"")</f>
        <v/>
      </c>
      <c r="J173" s="106" t="str">
        <f>IF(Escrick!AA173&gt;0,Data!K8,"")</f>
        <v/>
      </c>
      <c r="K173" s="106" t="str">
        <f>IF('Front St'!AA173&gt;0,Data!K9,"")</f>
        <v/>
      </c>
      <c r="L173" s="106" t="str">
        <f>IF(Haxby!AA173&gt;0,Data!K10,"")</f>
        <v/>
      </c>
      <c r="M173" s="106" t="str">
        <f>IF(Helmsley!AA173&gt;0,Data!K11,"")</f>
        <v/>
      </c>
      <c r="N173" s="106" t="str">
        <f>IF('Jorvik G'!AA173&gt;0,Data!K12,"")</f>
        <v/>
      </c>
      <c r="O173" s="106" t="str">
        <f>IF(Kirkbymoorside!AA173&gt;0,Data!K13,"")</f>
        <v/>
      </c>
      <c r="P173" s="106" t="str">
        <f>IF(Millfield!AA173&gt;0,Data!K14,"")</f>
        <v/>
      </c>
      <c r="Q173" s="106" t="str">
        <f>IF('My Health'!AA173&gt;0,Data!K15,"")</f>
        <v/>
      </c>
      <c r="R173" s="106" t="str">
        <f>IF(OSM!AA173&gt;0,Data!K16,"")</f>
        <v/>
      </c>
      <c r="S173" s="106" t="str">
        <f>IF(Petergate!AA173&gt;0,Data!K17,"")</f>
        <v/>
      </c>
      <c r="T173" s="106" t="str">
        <f>IF(Pickering!AA173&gt;0,Data!K18,"")</f>
        <v/>
      </c>
      <c r="U173" s="106" t="str">
        <f>IF(Pocklington!AA173&gt;0,Data!K19,"")</f>
        <v/>
      </c>
      <c r="V173" s="106" t="str">
        <f>IF(Posterngate!AA173&gt;0,Data!K20,"")</f>
        <v/>
      </c>
      <c r="W173" s="106" t="str">
        <f>IF(Priory!AA173&gt;0,Data!K21,"")</f>
        <v/>
      </c>
      <c r="X173" s="106" t="str">
        <f>IF('Scott Rd'!AA173&gt;0,Data!K22,"")</f>
        <v/>
      </c>
      <c r="Y173" s="106" t="str">
        <f>IF(Sherburn!AA173&gt;0,Data!K23,"")</f>
        <v/>
      </c>
      <c r="Z173" s="106" t="str">
        <f>IF('South Milford'!AA173&gt;0,Data!K24,"")</f>
        <v/>
      </c>
      <c r="AA173" s="106" t="str">
        <f>IF(Stillington!AA173&gt;0,Data!K25,"")</f>
        <v/>
      </c>
      <c r="AB173" s="106" t="str">
        <f>IF(Tadcaster!AA173&gt;0,Data!K26,"")</f>
        <v/>
      </c>
      <c r="AC173" s="106" t="str">
        <f>IF(Terrington!AA173&gt;0,Data!K27,"")</f>
        <v/>
      </c>
      <c r="AD173" s="106" t="str">
        <f>IF(Tollerton!AA173&gt;0,Data!K28,"")</f>
        <v/>
      </c>
      <c r="AE173" s="106" t="str">
        <f>IF(Unity!AA173&gt;0,Data!K29,"")</f>
        <v/>
      </c>
      <c r="AF173" s="106" t="str">
        <f>IF(YMG!AA173&gt;0,Data!K30,"")</f>
        <v/>
      </c>
      <c r="AG173" s="150"/>
    </row>
    <row r="174" spans="1:33" ht="15.75" x14ac:dyDescent="0.25">
      <c r="A174" s="78">
        <f>'CCG Financial Totals'!A175</f>
        <v>0</v>
      </c>
      <c r="B174" s="106">
        <f t="shared" si="10"/>
        <v>0</v>
      </c>
      <c r="D174" s="106" t="str">
        <f>IF('Beech Grove'!AA174&gt;0,Data!K2,"")</f>
        <v/>
      </c>
      <c r="E174" s="106" t="str">
        <f>IF('Beech Tree'!AA174&gt;0,Data!K3,"")</f>
        <v/>
      </c>
      <c r="F174" s="106" t="str">
        <f>IF(CMP!AA174&gt;0,Data!K4,"")</f>
        <v/>
      </c>
      <c r="G174" s="106" t="str">
        <f>IF('Dalton T'!AA174&gt;0,Data!K5,"")</f>
        <v/>
      </c>
      <c r="H174" s="106" t="str">
        <f>IF('East Parade'!AA174&gt;0,Data!K6,"")</f>
        <v/>
      </c>
      <c r="I174" s="106" t="str">
        <f>IF(Elvington!AA174&gt;0,Data!K7,"")</f>
        <v/>
      </c>
      <c r="J174" s="106" t="str">
        <f>IF(Escrick!AA174&gt;0,Data!K8,"")</f>
        <v/>
      </c>
      <c r="K174" s="106" t="str">
        <f>IF('Front St'!AA174&gt;0,Data!K9,"")</f>
        <v/>
      </c>
      <c r="L174" s="106" t="str">
        <f>IF(Haxby!AA174&gt;0,Data!K10,"")</f>
        <v/>
      </c>
      <c r="M174" s="106" t="str">
        <f>IF(Helmsley!AA174&gt;0,Data!K11,"")</f>
        <v/>
      </c>
      <c r="N174" s="106" t="str">
        <f>IF('Jorvik G'!AA174&gt;0,Data!K12,"")</f>
        <v/>
      </c>
      <c r="O174" s="106" t="str">
        <f>IF(Kirkbymoorside!AA174&gt;0,Data!K13,"")</f>
        <v/>
      </c>
      <c r="P174" s="106" t="str">
        <f>IF(Millfield!AA174&gt;0,Data!K14,"")</f>
        <v/>
      </c>
      <c r="Q174" s="106" t="str">
        <f>IF('My Health'!AA174&gt;0,Data!K15,"")</f>
        <v/>
      </c>
      <c r="R174" s="106" t="str">
        <f>IF(OSM!AA174&gt;0,Data!K16,"")</f>
        <v/>
      </c>
      <c r="S174" s="106" t="str">
        <f>IF(Petergate!AA174&gt;0,Data!K17,"")</f>
        <v/>
      </c>
      <c r="T174" s="106" t="str">
        <f>IF(Pickering!AA174&gt;0,Data!K18,"")</f>
        <v/>
      </c>
      <c r="U174" s="106" t="str">
        <f>IF(Pocklington!AA174&gt;0,Data!K19,"")</f>
        <v/>
      </c>
      <c r="V174" s="106" t="str">
        <f>IF(Posterngate!AA174&gt;0,Data!K20,"")</f>
        <v/>
      </c>
      <c r="W174" s="106" t="str">
        <f>IF(Priory!AA174&gt;0,Data!K21,"")</f>
        <v/>
      </c>
      <c r="X174" s="106" t="str">
        <f>IF('Scott Rd'!AA174&gt;0,Data!K22,"")</f>
        <v/>
      </c>
      <c r="Y174" s="106" t="str">
        <f>IF(Sherburn!AA174&gt;0,Data!K23,"")</f>
        <v/>
      </c>
      <c r="Z174" s="106" t="str">
        <f>IF('South Milford'!AA174&gt;0,Data!K24,"")</f>
        <v/>
      </c>
      <c r="AA174" s="106" t="str">
        <f>IF(Stillington!AA174&gt;0,Data!K25,"")</f>
        <v/>
      </c>
      <c r="AB174" s="106" t="str">
        <f>IF(Tadcaster!AA174&gt;0,Data!K26,"")</f>
        <v/>
      </c>
      <c r="AC174" s="106" t="str">
        <f>IF(Terrington!AA174&gt;0,Data!K27,"")</f>
        <v/>
      </c>
      <c r="AD174" s="106" t="str">
        <f>IF(Tollerton!AA174&gt;0,Data!K28,"")</f>
        <v/>
      </c>
      <c r="AE174" s="106" t="str">
        <f>IF(Unity!AA174&gt;0,Data!K29,"")</f>
        <v/>
      </c>
      <c r="AF174" s="106" t="str">
        <f>IF(YMG!AA174&gt;0,Data!K30,"")</f>
        <v/>
      </c>
      <c r="AG174" s="150"/>
    </row>
    <row r="175" spans="1:33" ht="15.75" x14ac:dyDescent="0.25">
      <c r="A175" s="78">
        <f>'CCG Financial Totals'!A176</f>
        <v>0</v>
      </c>
      <c r="B175" s="106">
        <f t="shared" si="10"/>
        <v>0</v>
      </c>
      <c r="D175" s="106" t="str">
        <f>IF('Beech Grove'!AA175&gt;0,Data!K2,"")</f>
        <v/>
      </c>
      <c r="E175" s="106" t="str">
        <f>IF('Beech Tree'!AA175&gt;0,Data!K3,"")</f>
        <v/>
      </c>
      <c r="F175" s="106" t="str">
        <f>IF(CMP!AA175&gt;0,Data!K4,"")</f>
        <v/>
      </c>
      <c r="G175" s="106" t="str">
        <f>IF('Dalton T'!AA175&gt;0,Data!K5,"")</f>
        <v/>
      </c>
      <c r="H175" s="106" t="str">
        <f>IF('East Parade'!AA175&gt;0,Data!K6,"")</f>
        <v/>
      </c>
      <c r="I175" s="106" t="str">
        <f>IF(Elvington!AA175&gt;0,Data!K7,"")</f>
        <v/>
      </c>
      <c r="J175" s="106" t="str">
        <f>IF(Escrick!AA175&gt;0,Data!K8,"")</f>
        <v/>
      </c>
      <c r="K175" s="106" t="str">
        <f>IF('Front St'!AA175&gt;0,Data!K9,"")</f>
        <v/>
      </c>
      <c r="L175" s="106" t="str">
        <f>IF(Haxby!AA175&gt;0,Data!K10,"")</f>
        <v/>
      </c>
      <c r="M175" s="106" t="str">
        <f>IF(Helmsley!AA175&gt;0,Data!K11,"")</f>
        <v/>
      </c>
      <c r="N175" s="106" t="str">
        <f>IF('Jorvik G'!AA175&gt;0,Data!K12,"")</f>
        <v/>
      </c>
      <c r="O175" s="106" t="str">
        <f>IF(Kirkbymoorside!AA175&gt;0,Data!K13,"")</f>
        <v/>
      </c>
      <c r="P175" s="106" t="str">
        <f>IF(Millfield!AA175&gt;0,Data!K14,"")</f>
        <v/>
      </c>
      <c r="Q175" s="106" t="str">
        <f>IF('My Health'!AA175&gt;0,Data!K15,"")</f>
        <v/>
      </c>
      <c r="R175" s="106" t="str">
        <f>IF(OSM!AA175&gt;0,Data!K16,"")</f>
        <v/>
      </c>
      <c r="S175" s="106" t="str">
        <f>IF(Petergate!AA175&gt;0,Data!K17,"")</f>
        <v/>
      </c>
      <c r="T175" s="106" t="str">
        <f>IF(Pickering!AA175&gt;0,Data!K18,"")</f>
        <v/>
      </c>
      <c r="U175" s="106" t="str">
        <f>IF(Pocklington!AA175&gt;0,Data!K19,"")</f>
        <v/>
      </c>
      <c r="V175" s="106" t="str">
        <f>IF(Posterngate!AA175&gt;0,Data!K20,"")</f>
        <v/>
      </c>
      <c r="W175" s="106" t="str">
        <f>IF(Priory!AA175&gt;0,Data!K21,"")</f>
        <v/>
      </c>
      <c r="X175" s="106" t="str">
        <f>IF('Scott Rd'!AA175&gt;0,Data!K22,"")</f>
        <v/>
      </c>
      <c r="Y175" s="106" t="str">
        <f>IF(Sherburn!AA175&gt;0,Data!K23,"")</f>
        <v/>
      </c>
      <c r="Z175" s="106" t="str">
        <f>IF('South Milford'!AA175&gt;0,Data!K24,"")</f>
        <v/>
      </c>
      <c r="AA175" s="106" t="str">
        <f>IF(Stillington!AA175&gt;0,Data!K25,"")</f>
        <v/>
      </c>
      <c r="AB175" s="106" t="str">
        <f>IF(Tadcaster!AA175&gt;0,Data!K26,"")</f>
        <v/>
      </c>
      <c r="AC175" s="106" t="str">
        <f>IF(Terrington!AA175&gt;0,Data!K27,"")</f>
        <v/>
      </c>
      <c r="AD175" s="106" t="str">
        <f>IF(Tollerton!AA175&gt;0,Data!K28,"")</f>
        <v/>
      </c>
      <c r="AE175" s="106" t="str">
        <f>IF(Unity!AA175&gt;0,Data!K29,"")</f>
        <v/>
      </c>
      <c r="AF175" s="106" t="str">
        <f>IF(YMG!AA175&gt;0,Data!K30,"")</f>
        <v/>
      </c>
      <c r="AG175" s="150"/>
    </row>
    <row r="176" spans="1:33" ht="15.75" x14ac:dyDescent="0.25">
      <c r="A176" s="78">
        <f>'CCG Financial Totals'!A177</f>
        <v>0</v>
      </c>
      <c r="B176" s="106">
        <f t="shared" si="10"/>
        <v>0</v>
      </c>
      <c r="D176" s="106" t="str">
        <f>IF('Beech Grove'!AA176&gt;0,Data!K2,"")</f>
        <v/>
      </c>
      <c r="E176" s="106" t="str">
        <f>IF('Beech Tree'!AA176&gt;0,Data!K3,"")</f>
        <v/>
      </c>
      <c r="F176" s="106" t="str">
        <f>IF(CMP!AA176&gt;0,Data!K4,"")</f>
        <v/>
      </c>
      <c r="G176" s="106" t="str">
        <f>IF('Dalton T'!AA176&gt;0,Data!K5,"")</f>
        <v/>
      </c>
      <c r="H176" s="106" t="str">
        <f>IF('East Parade'!AA176&gt;0,Data!K6,"")</f>
        <v/>
      </c>
      <c r="I176" s="106" t="str">
        <f>IF(Elvington!AA176&gt;0,Data!K7,"")</f>
        <v/>
      </c>
      <c r="J176" s="106" t="str">
        <f>IF(Escrick!AA176&gt;0,Data!K8,"")</f>
        <v/>
      </c>
      <c r="K176" s="106" t="str">
        <f>IF('Front St'!AA176&gt;0,Data!K9,"")</f>
        <v/>
      </c>
      <c r="L176" s="106" t="str">
        <f>IF(Haxby!AA176&gt;0,Data!K10,"")</f>
        <v/>
      </c>
      <c r="M176" s="106" t="str">
        <f>IF(Helmsley!AA176&gt;0,Data!K11,"")</f>
        <v/>
      </c>
      <c r="N176" s="106" t="str">
        <f>IF('Jorvik G'!AA176&gt;0,Data!K12,"")</f>
        <v/>
      </c>
      <c r="O176" s="106" t="str">
        <f>IF(Kirkbymoorside!AA176&gt;0,Data!K13,"")</f>
        <v/>
      </c>
      <c r="P176" s="106" t="str">
        <f>IF(Millfield!AA176&gt;0,Data!K14,"")</f>
        <v/>
      </c>
      <c r="Q176" s="106" t="str">
        <f>IF('My Health'!AA176&gt;0,Data!K15,"")</f>
        <v/>
      </c>
      <c r="R176" s="106" t="str">
        <f>IF(OSM!AA176&gt;0,Data!K16,"")</f>
        <v/>
      </c>
      <c r="S176" s="106" t="str">
        <f>IF(Petergate!AA176&gt;0,Data!K17,"")</f>
        <v/>
      </c>
      <c r="T176" s="106" t="str">
        <f>IF(Pickering!AA176&gt;0,Data!K18,"")</f>
        <v/>
      </c>
      <c r="U176" s="106" t="str">
        <f>IF(Pocklington!AA176&gt;0,Data!K19,"")</f>
        <v/>
      </c>
      <c r="V176" s="106" t="str">
        <f>IF(Posterngate!AA176&gt;0,Data!K20,"")</f>
        <v/>
      </c>
      <c r="W176" s="106" t="str">
        <f>IF(Priory!AA176&gt;0,Data!K21,"")</f>
        <v/>
      </c>
      <c r="X176" s="106" t="str">
        <f>IF('Scott Rd'!AA176&gt;0,Data!K22,"")</f>
        <v/>
      </c>
      <c r="Y176" s="106" t="str">
        <f>IF(Sherburn!AA176&gt;0,Data!K23,"")</f>
        <v/>
      </c>
      <c r="Z176" s="106" t="str">
        <f>IF('South Milford'!AA176&gt;0,Data!K24,"")</f>
        <v/>
      </c>
      <c r="AA176" s="106" t="str">
        <f>IF(Stillington!AA176&gt;0,Data!K25,"")</f>
        <v/>
      </c>
      <c r="AB176" s="106" t="str">
        <f>IF(Tadcaster!AA176&gt;0,Data!K26,"")</f>
        <v/>
      </c>
      <c r="AC176" s="106" t="str">
        <f>IF(Terrington!AA176&gt;0,Data!K27,"")</f>
        <v/>
      </c>
      <c r="AD176" s="106" t="str">
        <f>IF(Tollerton!AA176&gt;0,Data!K28,"")</f>
        <v/>
      </c>
      <c r="AE176" s="106" t="str">
        <f>IF(Unity!AA176&gt;0,Data!K29,"")</f>
        <v/>
      </c>
      <c r="AF176" s="106" t="str">
        <f>IF(YMG!AA176&gt;0,Data!K30,"")</f>
        <v/>
      </c>
      <c r="AG176" s="150"/>
    </row>
    <row r="177" spans="1:33" ht="15.75" x14ac:dyDescent="0.25">
      <c r="A177" s="85" t="str">
        <f>'CCG Financial Totals'!A178</f>
        <v>Other</v>
      </c>
      <c r="B177" s="106">
        <f t="shared" si="10"/>
        <v>0</v>
      </c>
      <c r="D177" s="106" t="str">
        <f>IF('Beech Grove'!AA177&gt;0,Data!K2,"")</f>
        <v/>
      </c>
      <c r="E177" s="106" t="str">
        <f>IF('Beech Tree'!AA177&gt;0,Data!K3,"")</f>
        <v/>
      </c>
      <c r="F177" s="106" t="str">
        <f>IF(CMP!AA177&gt;0,Data!K4,"")</f>
        <v/>
      </c>
      <c r="G177" s="106" t="str">
        <f>IF('Dalton T'!AA177&gt;0,Data!K5,"")</f>
        <v/>
      </c>
      <c r="H177" s="106" t="str">
        <f>IF('East Parade'!AA177&gt;0,Data!K6,"")</f>
        <v/>
      </c>
      <c r="I177" s="106" t="str">
        <f>IF(Elvington!AA177&gt;0,Data!K7,"")</f>
        <v/>
      </c>
      <c r="J177" s="106" t="str">
        <f>IF(Escrick!AA177&gt;0,Data!K8,"")</f>
        <v/>
      </c>
      <c r="K177" s="106" t="str">
        <f>IF('Front St'!AA177&gt;0,Data!K9,"")</f>
        <v/>
      </c>
      <c r="L177" s="106" t="str">
        <f>IF(Haxby!AA177&gt;0,Data!K10,"")</f>
        <v/>
      </c>
      <c r="M177" s="106" t="str">
        <f>IF(Helmsley!AA177&gt;0,Data!K11,"")</f>
        <v/>
      </c>
      <c r="N177" s="106" t="str">
        <f>IF('Jorvik G'!AA177&gt;0,Data!K12,"")</f>
        <v/>
      </c>
      <c r="O177" s="106" t="str">
        <f>IF(Kirkbymoorside!AA177&gt;0,Data!K13,"")</f>
        <v/>
      </c>
      <c r="P177" s="106" t="str">
        <f>IF(Millfield!AA177&gt;0,Data!K14,"")</f>
        <v/>
      </c>
      <c r="Q177" s="106" t="str">
        <f>IF('My Health'!AA177&gt;0,Data!K15,"")</f>
        <v/>
      </c>
      <c r="R177" s="106" t="str">
        <f>IF(OSM!AA177&gt;0,Data!K16,"")</f>
        <v/>
      </c>
      <c r="S177" s="106" t="str">
        <f>IF(Petergate!AA177&gt;0,Data!K17,"")</f>
        <v/>
      </c>
      <c r="T177" s="106" t="str">
        <f>IF(Pickering!AA177&gt;0,Data!K18,"")</f>
        <v/>
      </c>
      <c r="U177" s="106" t="str">
        <f>IF(Pocklington!AA177&gt;0,Data!K19,"")</f>
        <v/>
      </c>
      <c r="V177" s="106" t="str">
        <f>IF(Posterngate!AA177&gt;0,Data!K20,"")</f>
        <v/>
      </c>
      <c r="W177" s="106" t="str">
        <f>IF(Priory!AA177&gt;0,Data!K21,"")</f>
        <v/>
      </c>
      <c r="X177" s="106" t="str">
        <f>IF('Scott Rd'!AA177&gt;0,Data!K22,"")</f>
        <v/>
      </c>
      <c r="Y177" s="106" t="str">
        <f>IF(Sherburn!AA177&gt;0,Data!K23,"")</f>
        <v/>
      </c>
      <c r="Z177" s="106" t="str">
        <f>IF('South Milford'!AA177&gt;0,Data!K24,"")</f>
        <v/>
      </c>
      <c r="AA177" s="106" t="str">
        <f>IF(Stillington!AA177&gt;0,Data!K25,"")</f>
        <v/>
      </c>
      <c r="AB177" s="106" t="str">
        <f>IF(Tadcaster!AA177&gt;0,Data!K26,"")</f>
        <v/>
      </c>
      <c r="AC177" s="106" t="str">
        <f>IF(Terrington!AA177&gt;0,Data!K27,"")</f>
        <v/>
      </c>
      <c r="AD177" s="106" t="str">
        <f>IF(Tollerton!AA177&gt;0,Data!K28,"")</f>
        <v/>
      </c>
      <c r="AE177" s="106" t="str">
        <f>IF(Unity!AA177&gt;0,Data!K29,"")</f>
        <v/>
      </c>
      <c r="AF177" s="106" t="str">
        <f>IF(YMG!AA177&gt;0,Data!K30,"")</f>
        <v/>
      </c>
      <c r="AG177" s="150"/>
    </row>
    <row r="178" spans="1:33" x14ac:dyDescent="0.25">
      <c r="A178" s="52"/>
      <c r="B178" s="151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51"/>
    </row>
    <row r="179" spans="1:33" ht="15.75" x14ac:dyDescent="0.25">
      <c r="A179" s="51" t="str">
        <f>'CCG Financial Totals'!A180</f>
        <v>13 - Skin</v>
      </c>
      <c r="B179" s="151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51"/>
    </row>
    <row r="180" spans="1:33" ht="15.75" x14ac:dyDescent="0.25">
      <c r="A180" s="78" t="str">
        <f>'CCG Financial Totals'!A181</f>
        <v>Review Eflornithine cream</v>
      </c>
      <c r="B180" s="106">
        <f t="shared" ref="B180:B186" si="11">SUM(D180:AF180)</f>
        <v>0</v>
      </c>
      <c r="D180" s="106" t="str">
        <f>IF('Beech Grove'!AA180&gt;0,Data!K2,"")</f>
        <v/>
      </c>
      <c r="E180" s="106" t="str">
        <f>IF('Beech Tree'!AA180&gt;0,Data!K3,"")</f>
        <v/>
      </c>
      <c r="F180" s="106" t="str">
        <f>IF(CMP!AA180&gt;0,Data!K4,"")</f>
        <v/>
      </c>
      <c r="G180" s="106" t="str">
        <f>IF('Dalton T'!AA180&gt;0,Data!K5,"")</f>
        <v/>
      </c>
      <c r="H180" s="106" t="str">
        <f>IF('East Parade'!AA180&gt;0,Data!K6,"")</f>
        <v/>
      </c>
      <c r="I180" s="106" t="str">
        <f>IF(Elvington!AA180&gt;0,Data!K7,"")</f>
        <v/>
      </c>
      <c r="J180" s="106" t="str">
        <f>IF(Escrick!AA180&gt;0,Data!K8,"")</f>
        <v/>
      </c>
      <c r="K180" s="106" t="str">
        <f>IF('Front St'!AA180&gt;0,Data!K9,"")</f>
        <v/>
      </c>
      <c r="L180" s="106" t="str">
        <f>IF(Haxby!AA180&gt;0,Data!K10,"")</f>
        <v/>
      </c>
      <c r="M180" s="106" t="str">
        <f>IF(Helmsley!AA180&gt;0,Data!K11,"")</f>
        <v/>
      </c>
      <c r="N180" s="106" t="str">
        <f>IF('Jorvik G'!AA180&gt;0,Data!K12,"")</f>
        <v/>
      </c>
      <c r="O180" s="106" t="str">
        <f>IF(Kirkbymoorside!AA180&gt;0,Data!K13,"")</f>
        <v/>
      </c>
      <c r="P180" s="106" t="str">
        <f>IF(Millfield!AA180&gt;0,Data!K14,"")</f>
        <v/>
      </c>
      <c r="Q180" s="106" t="str">
        <f>IF('My Health'!AA180&gt;0,Data!K15,"")</f>
        <v/>
      </c>
      <c r="R180" s="106" t="str">
        <f>IF(OSM!AA180&gt;0,Data!K16,"")</f>
        <v/>
      </c>
      <c r="S180" s="106" t="str">
        <f>IF(Petergate!AA180&gt;0,Data!K17,"")</f>
        <v/>
      </c>
      <c r="T180" s="106" t="str">
        <f>IF(Pickering!AA180&gt;0,Data!K18,"")</f>
        <v/>
      </c>
      <c r="U180" s="106" t="str">
        <f>IF(Pocklington!AA180&gt;0,Data!K19,"")</f>
        <v/>
      </c>
      <c r="V180" s="106" t="str">
        <f>IF(Posterngate!AA180&gt;0,Data!K20,"")</f>
        <v/>
      </c>
      <c r="W180" s="106" t="str">
        <f>IF(Priory!AA180&gt;0,Data!K21,"")</f>
        <v/>
      </c>
      <c r="X180" s="106" t="str">
        <f>IF('Scott Rd'!AA180&gt;0,Data!K22,"")</f>
        <v/>
      </c>
      <c r="Y180" s="106" t="str">
        <f>IF(Sherburn!AA180&gt;0,Data!K23,"")</f>
        <v/>
      </c>
      <c r="Z180" s="106" t="str">
        <f>IF('South Milford'!AA180&gt;0,Data!K24,"")</f>
        <v/>
      </c>
      <c r="AA180" s="106" t="str">
        <f>IF(Stillington!AA180&gt;0,Data!K25,"")</f>
        <v/>
      </c>
      <c r="AB180" s="106" t="str">
        <f>IF(Tadcaster!AA180&gt;0,Data!K26,"")</f>
        <v/>
      </c>
      <c r="AC180" s="106" t="str">
        <f>IF(Terrington!AA180&gt;0,Data!K27,"")</f>
        <v/>
      </c>
      <c r="AD180" s="106" t="str">
        <f>IF(Tollerton!AA180&gt;0,Data!K28,"")</f>
        <v/>
      </c>
      <c r="AE180" s="106" t="str">
        <f>IF(Unity!AA180&gt;0,Data!K29,"")</f>
        <v/>
      </c>
      <c r="AF180" s="106" t="str">
        <f>IF(YMG!AA180&gt;0,Data!K30,"")</f>
        <v/>
      </c>
      <c r="AG180" s="150"/>
    </row>
    <row r="181" spans="1:33" ht="15.75" x14ac:dyDescent="0.25">
      <c r="A181" s="78" t="str">
        <f>'CCG Financial Totals'!A182</f>
        <v>Review Anti-fungal paint</v>
      </c>
      <c r="B181" s="106">
        <f t="shared" si="11"/>
        <v>0</v>
      </c>
      <c r="D181" s="106" t="str">
        <f>IF('Beech Grove'!AA181&gt;0,Data!K2,"")</f>
        <v/>
      </c>
      <c r="E181" s="106" t="str">
        <f>IF('Beech Tree'!AA181&gt;0,Data!K3,"")</f>
        <v/>
      </c>
      <c r="F181" s="106" t="str">
        <f>IF(CMP!AA181&gt;0,Data!K4,"")</f>
        <v/>
      </c>
      <c r="G181" s="106" t="str">
        <f>IF('Dalton T'!AA181&gt;0,Data!K5,"")</f>
        <v/>
      </c>
      <c r="H181" s="106" t="str">
        <f>IF('East Parade'!AA181&gt;0,Data!K6,"")</f>
        <v/>
      </c>
      <c r="I181" s="106" t="str">
        <f>IF(Elvington!AA181&gt;0,Data!K7,"")</f>
        <v/>
      </c>
      <c r="J181" s="106" t="str">
        <f>IF(Escrick!AA181&gt;0,Data!K8,"")</f>
        <v/>
      </c>
      <c r="K181" s="106" t="str">
        <f>IF('Front St'!AA181&gt;0,Data!K9,"")</f>
        <v/>
      </c>
      <c r="L181" s="106" t="str">
        <f>IF(Haxby!AA181&gt;0,Data!K10,"")</f>
        <v/>
      </c>
      <c r="M181" s="106" t="str">
        <f>IF(Helmsley!AA181&gt;0,Data!K11,"")</f>
        <v/>
      </c>
      <c r="N181" s="106" t="str">
        <f>IF('Jorvik G'!AA181&gt;0,Data!K12,"")</f>
        <v/>
      </c>
      <c r="O181" s="106" t="str">
        <f>IF(Kirkbymoorside!AA181&gt;0,Data!K13,"")</f>
        <v/>
      </c>
      <c r="P181" s="106" t="str">
        <f>IF(Millfield!AA181&gt;0,Data!K14,"")</f>
        <v/>
      </c>
      <c r="Q181" s="106" t="str">
        <f>IF('My Health'!AA181&gt;0,Data!K15,"")</f>
        <v/>
      </c>
      <c r="R181" s="106" t="str">
        <f>IF(OSM!AA181&gt;0,Data!K16,"")</f>
        <v/>
      </c>
      <c r="S181" s="106" t="str">
        <f>IF(Petergate!AA181&gt;0,Data!K17,"")</f>
        <v/>
      </c>
      <c r="T181" s="106" t="str">
        <f>IF(Pickering!AA181&gt;0,Data!K18,"")</f>
        <v/>
      </c>
      <c r="U181" s="106" t="str">
        <f>IF(Pocklington!AA181&gt;0,Data!K19,"")</f>
        <v/>
      </c>
      <c r="V181" s="106" t="str">
        <f>IF(Posterngate!AA181&gt;0,Data!K20,"")</f>
        <v/>
      </c>
      <c r="W181" s="106" t="str">
        <f>IF(Priory!AA181&gt;0,Data!K21,"")</f>
        <v/>
      </c>
      <c r="X181" s="106" t="str">
        <f>IF('Scott Rd'!AA181&gt;0,Data!K22,"")</f>
        <v/>
      </c>
      <c r="Y181" s="106" t="str">
        <f>IF(Sherburn!AA181&gt;0,Data!K23,"")</f>
        <v/>
      </c>
      <c r="Z181" s="106" t="str">
        <f>IF('South Milford'!AA181&gt;0,Data!K24,"")</f>
        <v/>
      </c>
      <c r="AA181" s="106" t="str">
        <f>IF(Stillington!AA181&gt;0,Data!K25,"")</f>
        <v/>
      </c>
      <c r="AB181" s="106" t="str">
        <f>IF(Tadcaster!AA181&gt;0,Data!K26,"")</f>
        <v/>
      </c>
      <c r="AC181" s="106" t="str">
        <f>IF(Terrington!AA181&gt;0,Data!K27,"")</f>
        <v/>
      </c>
      <c r="AD181" s="106" t="str">
        <f>IF(Tollerton!AA181&gt;0,Data!K28,"")</f>
        <v/>
      </c>
      <c r="AE181" s="106" t="str">
        <f>IF(Unity!AA181&gt;0,Data!K29,"")</f>
        <v/>
      </c>
      <c r="AF181" s="106" t="str">
        <f>IF(YMG!AA181&gt;0,Data!K30,"")</f>
        <v/>
      </c>
      <c r="AG181" s="150"/>
    </row>
    <row r="182" spans="1:33" ht="15.75" x14ac:dyDescent="0.25">
      <c r="A182" s="78">
        <f>'CCG Financial Totals'!A183</f>
        <v>0</v>
      </c>
      <c r="B182" s="106">
        <f t="shared" si="11"/>
        <v>0</v>
      </c>
      <c r="D182" s="106" t="str">
        <f>IF('Beech Grove'!AA182&gt;0,Data!K2,"")</f>
        <v/>
      </c>
      <c r="E182" s="106" t="str">
        <f>IF('Beech Tree'!AA182&gt;0,Data!K3,"")</f>
        <v/>
      </c>
      <c r="F182" s="106" t="str">
        <f>IF(CMP!AA182&gt;0,Data!K4,"")</f>
        <v/>
      </c>
      <c r="G182" s="106" t="str">
        <f>IF('Dalton T'!AA182&gt;0,Data!K5,"")</f>
        <v/>
      </c>
      <c r="H182" s="106" t="str">
        <f>IF('East Parade'!AA182&gt;0,Data!K6,"")</f>
        <v/>
      </c>
      <c r="I182" s="106" t="str">
        <f>IF(Elvington!AA182&gt;0,Data!K7,"")</f>
        <v/>
      </c>
      <c r="J182" s="106" t="str">
        <f>IF(Escrick!AA182&gt;0,Data!K8,"")</f>
        <v/>
      </c>
      <c r="K182" s="106" t="str">
        <f>IF('Front St'!AA182&gt;0,Data!K9,"")</f>
        <v/>
      </c>
      <c r="L182" s="106" t="str">
        <f>IF(Haxby!AA182&gt;0,Data!K10,"")</f>
        <v/>
      </c>
      <c r="M182" s="106" t="str">
        <f>IF(Helmsley!AA182&gt;0,Data!K11,"")</f>
        <v/>
      </c>
      <c r="N182" s="106" t="str">
        <f>IF('Jorvik G'!AA182&gt;0,Data!K12,"")</f>
        <v/>
      </c>
      <c r="O182" s="106" t="str">
        <f>IF(Kirkbymoorside!AA182&gt;0,Data!K13,"")</f>
        <v/>
      </c>
      <c r="P182" s="106" t="str">
        <f>IF(Millfield!AA182&gt;0,Data!K14,"")</f>
        <v/>
      </c>
      <c r="Q182" s="106" t="str">
        <f>IF('My Health'!AA182&gt;0,Data!K15,"")</f>
        <v/>
      </c>
      <c r="R182" s="106" t="str">
        <f>IF(OSM!AA182&gt;0,Data!K16,"")</f>
        <v/>
      </c>
      <c r="S182" s="106" t="str">
        <f>IF(Petergate!AA182&gt;0,Data!K17,"")</f>
        <v/>
      </c>
      <c r="T182" s="106" t="str">
        <f>IF(Pickering!AA182&gt;0,Data!K18,"")</f>
        <v/>
      </c>
      <c r="U182" s="106" t="str">
        <f>IF(Pocklington!AA182&gt;0,Data!K19,"")</f>
        <v/>
      </c>
      <c r="V182" s="106" t="str">
        <f>IF(Posterngate!AA182&gt;0,Data!K20,"")</f>
        <v/>
      </c>
      <c r="W182" s="106" t="str">
        <f>IF(Priory!AA182&gt;0,Data!K21,"")</f>
        <v/>
      </c>
      <c r="X182" s="106" t="str">
        <f>IF('Scott Rd'!AA182&gt;0,Data!K22,"")</f>
        <v/>
      </c>
      <c r="Y182" s="106" t="str">
        <f>IF(Sherburn!AA182&gt;0,Data!K23,"")</f>
        <v/>
      </c>
      <c r="Z182" s="106" t="str">
        <f>IF('South Milford'!AA182&gt;0,Data!K24,"")</f>
        <v/>
      </c>
      <c r="AA182" s="106" t="str">
        <f>IF(Stillington!AA182&gt;0,Data!K25,"")</f>
        <v/>
      </c>
      <c r="AB182" s="106" t="str">
        <f>IF(Tadcaster!AA182&gt;0,Data!K26,"")</f>
        <v/>
      </c>
      <c r="AC182" s="106" t="str">
        <f>IF(Terrington!AA182&gt;0,Data!K27,"")</f>
        <v/>
      </c>
      <c r="AD182" s="106" t="str">
        <f>IF(Tollerton!AA182&gt;0,Data!K28,"")</f>
        <v/>
      </c>
      <c r="AE182" s="106" t="str">
        <f>IF(Unity!AA182&gt;0,Data!K29,"")</f>
        <v/>
      </c>
      <c r="AF182" s="106" t="str">
        <f>IF(YMG!AA182&gt;0,Data!K30,"")</f>
        <v/>
      </c>
      <c r="AG182" s="150"/>
    </row>
    <row r="183" spans="1:33" ht="15.75" x14ac:dyDescent="0.25">
      <c r="A183" s="78">
        <f>'CCG Financial Totals'!A184</f>
        <v>0</v>
      </c>
      <c r="B183" s="106">
        <f t="shared" si="11"/>
        <v>0</v>
      </c>
      <c r="D183" s="106" t="str">
        <f>IF('Beech Grove'!AA183&gt;0,Data!K2,"")</f>
        <v/>
      </c>
      <c r="E183" s="106" t="str">
        <f>IF('Beech Tree'!AA183&gt;0,Data!K3,"")</f>
        <v/>
      </c>
      <c r="F183" s="106" t="str">
        <f>IF(CMP!AA183&gt;0,Data!K4,"")</f>
        <v/>
      </c>
      <c r="G183" s="106" t="str">
        <f>IF('Dalton T'!AA183&gt;0,Data!K5,"")</f>
        <v/>
      </c>
      <c r="H183" s="106" t="str">
        <f>IF('East Parade'!AA183&gt;0,Data!K6,"")</f>
        <v/>
      </c>
      <c r="I183" s="106" t="str">
        <f>IF(Elvington!AA183&gt;0,Data!K7,"")</f>
        <v/>
      </c>
      <c r="J183" s="106" t="str">
        <f>IF(Escrick!AA183&gt;0,Data!K8,"")</f>
        <v/>
      </c>
      <c r="K183" s="106" t="str">
        <f>IF('Front St'!AA183&gt;0,Data!K9,"")</f>
        <v/>
      </c>
      <c r="L183" s="106" t="str">
        <f>IF(Haxby!AA183&gt;0,Data!K10,"")</f>
        <v/>
      </c>
      <c r="M183" s="106" t="str">
        <f>IF(Helmsley!AA183&gt;0,Data!K11,"")</f>
        <v/>
      </c>
      <c r="N183" s="106" t="str">
        <f>IF('Jorvik G'!AA183&gt;0,Data!K12,"")</f>
        <v/>
      </c>
      <c r="O183" s="106" t="str">
        <f>IF(Kirkbymoorside!AA183&gt;0,Data!K13,"")</f>
        <v/>
      </c>
      <c r="P183" s="106" t="str">
        <f>IF(Millfield!AA183&gt;0,Data!K14,"")</f>
        <v/>
      </c>
      <c r="Q183" s="106" t="str">
        <f>IF('My Health'!AA183&gt;0,Data!K15,"")</f>
        <v/>
      </c>
      <c r="R183" s="106" t="str">
        <f>IF(OSM!AA183&gt;0,Data!K16,"")</f>
        <v/>
      </c>
      <c r="S183" s="106" t="str">
        <f>IF(Petergate!AA183&gt;0,Data!K17,"")</f>
        <v/>
      </c>
      <c r="T183" s="106" t="str">
        <f>IF(Pickering!AA183&gt;0,Data!K18,"")</f>
        <v/>
      </c>
      <c r="U183" s="106" t="str">
        <f>IF(Pocklington!AA183&gt;0,Data!K19,"")</f>
        <v/>
      </c>
      <c r="V183" s="106" t="str">
        <f>IF(Posterngate!AA183&gt;0,Data!K20,"")</f>
        <v/>
      </c>
      <c r="W183" s="106" t="str">
        <f>IF(Priory!AA183&gt;0,Data!K21,"")</f>
        <v/>
      </c>
      <c r="X183" s="106" t="str">
        <f>IF('Scott Rd'!AA183&gt;0,Data!K22,"")</f>
        <v/>
      </c>
      <c r="Y183" s="106" t="str">
        <f>IF(Sherburn!AA183&gt;0,Data!K23,"")</f>
        <v/>
      </c>
      <c r="Z183" s="106" t="str">
        <f>IF('South Milford'!AA183&gt;0,Data!K24,"")</f>
        <v/>
      </c>
      <c r="AA183" s="106" t="str">
        <f>IF(Stillington!AA183&gt;0,Data!K25,"")</f>
        <v/>
      </c>
      <c r="AB183" s="106" t="str">
        <f>IF(Tadcaster!AA183&gt;0,Data!K26,"")</f>
        <v/>
      </c>
      <c r="AC183" s="106" t="str">
        <f>IF(Terrington!AA183&gt;0,Data!K27,"")</f>
        <v/>
      </c>
      <c r="AD183" s="106" t="str">
        <f>IF(Tollerton!AA183&gt;0,Data!K28,"")</f>
        <v/>
      </c>
      <c r="AE183" s="106" t="str">
        <f>IF(Unity!AA183&gt;0,Data!K29,"")</f>
        <v/>
      </c>
      <c r="AF183" s="106" t="str">
        <f>IF(YMG!AA183&gt;0,Data!K30,"")</f>
        <v/>
      </c>
      <c r="AG183" s="150"/>
    </row>
    <row r="184" spans="1:33" ht="15.75" x14ac:dyDescent="0.25">
      <c r="A184" s="78">
        <f>'CCG Financial Totals'!A185</f>
        <v>0</v>
      </c>
      <c r="B184" s="106">
        <f t="shared" si="11"/>
        <v>0</v>
      </c>
      <c r="D184" s="106" t="str">
        <f>IF('Beech Grove'!AA184&gt;0,Data!K2,"")</f>
        <v/>
      </c>
      <c r="E184" s="106" t="str">
        <f>IF('Beech Tree'!AA184&gt;0,Data!K3,"")</f>
        <v/>
      </c>
      <c r="F184" s="106" t="str">
        <f>IF(CMP!AA184&gt;0,Data!K4,"")</f>
        <v/>
      </c>
      <c r="G184" s="106" t="str">
        <f>IF('Dalton T'!AA184&gt;0,Data!K5,"")</f>
        <v/>
      </c>
      <c r="H184" s="106" t="str">
        <f>IF('East Parade'!AA184&gt;0,Data!K6,"")</f>
        <v/>
      </c>
      <c r="I184" s="106" t="str">
        <f>IF(Elvington!AA184&gt;0,Data!K7,"")</f>
        <v/>
      </c>
      <c r="J184" s="106" t="str">
        <f>IF(Escrick!AA184&gt;0,Data!K8,"")</f>
        <v/>
      </c>
      <c r="K184" s="106" t="str">
        <f>IF('Front St'!AA184&gt;0,Data!K9,"")</f>
        <v/>
      </c>
      <c r="L184" s="106" t="str">
        <f>IF(Haxby!AA184&gt;0,Data!K10,"")</f>
        <v/>
      </c>
      <c r="M184" s="106" t="str">
        <f>IF(Helmsley!AA184&gt;0,Data!K11,"")</f>
        <v/>
      </c>
      <c r="N184" s="106" t="str">
        <f>IF('Jorvik G'!AA184&gt;0,Data!K12,"")</f>
        <v/>
      </c>
      <c r="O184" s="106" t="str">
        <f>IF(Kirkbymoorside!AA184&gt;0,Data!K13,"")</f>
        <v/>
      </c>
      <c r="P184" s="106" t="str">
        <f>IF(Millfield!AA184&gt;0,Data!K14,"")</f>
        <v/>
      </c>
      <c r="Q184" s="106" t="str">
        <f>IF('My Health'!AA184&gt;0,Data!K15,"")</f>
        <v/>
      </c>
      <c r="R184" s="106" t="str">
        <f>IF(OSM!AA184&gt;0,Data!K16,"")</f>
        <v/>
      </c>
      <c r="S184" s="106" t="str">
        <f>IF(Petergate!AA184&gt;0,Data!K17,"")</f>
        <v/>
      </c>
      <c r="T184" s="106" t="str">
        <f>IF(Pickering!AA184&gt;0,Data!K18,"")</f>
        <v/>
      </c>
      <c r="U184" s="106" t="str">
        <f>IF(Pocklington!AA184&gt;0,Data!K19,"")</f>
        <v/>
      </c>
      <c r="V184" s="106" t="str">
        <f>IF(Posterngate!AA184&gt;0,Data!K20,"")</f>
        <v/>
      </c>
      <c r="W184" s="106" t="str">
        <f>IF(Priory!AA184&gt;0,Data!K21,"")</f>
        <v/>
      </c>
      <c r="X184" s="106" t="str">
        <f>IF('Scott Rd'!AA184&gt;0,Data!K22,"")</f>
        <v/>
      </c>
      <c r="Y184" s="106" t="str">
        <f>IF(Sherburn!AA184&gt;0,Data!K23,"")</f>
        <v/>
      </c>
      <c r="Z184" s="106" t="str">
        <f>IF('South Milford'!AA184&gt;0,Data!K24,"")</f>
        <v/>
      </c>
      <c r="AA184" s="106" t="str">
        <f>IF(Stillington!AA184&gt;0,Data!K25,"")</f>
        <v/>
      </c>
      <c r="AB184" s="106" t="str">
        <f>IF(Tadcaster!AA184&gt;0,Data!K26,"")</f>
        <v/>
      </c>
      <c r="AC184" s="106" t="str">
        <f>IF(Terrington!AA184&gt;0,Data!K27,"")</f>
        <v/>
      </c>
      <c r="AD184" s="106" t="str">
        <f>IF(Tollerton!AA184&gt;0,Data!K28,"")</f>
        <v/>
      </c>
      <c r="AE184" s="106" t="str">
        <f>IF(Unity!AA184&gt;0,Data!K29,"")</f>
        <v/>
      </c>
      <c r="AF184" s="106" t="str">
        <f>IF(YMG!AA184&gt;0,Data!K30,"")</f>
        <v/>
      </c>
      <c r="AG184" s="150"/>
    </row>
    <row r="185" spans="1:33" ht="15.75" x14ac:dyDescent="0.25">
      <c r="A185" s="78">
        <f>'CCG Financial Totals'!A186</f>
        <v>0</v>
      </c>
      <c r="B185" s="106">
        <f t="shared" si="11"/>
        <v>0</v>
      </c>
      <c r="D185" s="106" t="str">
        <f>IF('Beech Grove'!AA185&gt;0,Data!K2,"")</f>
        <v/>
      </c>
      <c r="E185" s="106" t="str">
        <f>IF('Beech Tree'!AA185&gt;0,Data!K3,"")</f>
        <v/>
      </c>
      <c r="F185" s="106" t="str">
        <f>IF(CMP!AA185&gt;0,Data!K4,"")</f>
        <v/>
      </c>
      <c r="G185" s="106" t="str">
        <f>IF('Dalton T'!AA185&gt;0,Data!K5,"")</f>
        <v/>
      </c>
      <c r="H185" s="106" t="str">
        <f>IF('East Parade'!AA185&gt;0,Data!K6,"")</f>
        <v/>
      </c>
      <c r="I185" s="106" t="str">
        <f>IF(Elvington!AA185&gt;0,Data!K7,"")</f>
        <v/>
      </c>
      <c r="J185" s="106" t="str">
        <f>IF(Escrick!AA185&gt;0,Data!K8,"")</f>
        <v/>
      </c>
      <c r="K185" s="106" t="str">
        <f>IF('Front St'!AA185&gt;0,Data!K9,"")</f>
        <v/>
      </c>
      <c r="L185" s="106" t="str">
        <f>IF(Haxby!AA185&gt;0,Data!K10,"")</f>
        <v/>
      </c>
      <c r="M185" s="106" t="str">
        <f>IF(Helmsley!AA185&gt;0,Data!K11,"")</f>
        <v/>
      </c>
      <c r="N185" s="106" t="str">
        <f>IF('Jorvik G'!AA185&gt;0,Data!K12,"")</f>
        <v/>
      </c>
      <c r="O185" s="106" t="str">
        <f>IF(Kirkbymoorside!AA185&gt;0,Data!K13,"")</f>
        <v/>
      </c>
      <c r="P185" s="106" t="str">
        <f>IF(Millfield!AA185&gt;0,Data!K14,"")</f>
        <v/>
      </c>
      <c r="Q185" s="106" t="str">
        <f>IF('My Health'!AA185&gt;0,Data!K15,"")</f>
        <v/>
      </c>
      <c r="R185" s="106" t="str">
        <f>IF(OSM!AA185&gt;0,Data!K16,"")</f>
        <v/>
      </c>
      <c r="S185" s="106" t="str">
        <f>IF(Petergate!AA185&gt;0,Data!K17,"")</f>
        <v/>
      </c>
      <c r="T185" s="106" t="str">
        <f>IF(Pickering!AA185&gt;0,Data!K18,"")</f>
        <v/>
      </c>
      <c r="U185" s="106" t="str">
        <f>IF(Pocklington!AA185&gt;0,Data!K19,"")</f>
        <v/>
      </c>
      <c r="V185" s="106" t="str">
        <f>IF(Posterngate!AA185&gt;0,Data!K20,"")</f>
        <v/>
      </c>
      <c r="W185" s="106" t="str">
        <f>IF(Priory!AA185&gt;0,Data!K21,"")</f>
        <v/>
      </c>
      <c r="X185" s="106" t="str">
        <f>IF('Scott Rd'!AA185&gt;0,Data!K22,"")</f>
        <v/>
      </c>
      <c r="Y185" s="106" t="str">
        <f>IF(Sherburn!AA185&gt;0,Data!K23,"")</f>
        <v/>
      </c>
      <c r="Z185" s="106" t="str">
        <f>IF('South Milford'!AA185&gt;0,Data!K24,"")</f>
        <v/>
      </c>
      <c r="AA185" s="106" t="str">
        <f>IF(Stillington!AA185&gt;0,Data!K25,"")</f>
        <v/>
      </c>
      <c r="AB185" s="106" t="str">
        <f>IF(Tadcaster!AA185&gt;0,Data!K26,"")</f>
        <v/>
      </c>
      <c r="AC185" s="106" t="str">
        <f>IF(Terrington!AA185&gt;0,Data!K27,"")</f>
        <v/>
      </c>
      <c r="AD185" s="106" t="str">
        <f>IF(Tollerton!AA185&gt;0,Data!K28,"")</f>
        <v/>
      </c>
      <c r="AE185" s="106" t="str">
        <f>IF(Unity!AA185&gt;0,Data!K29,"")</f>
        <v/>
      </c>
      <c r="AF185" s="106" t="str">
        <f>IF(YMG!AA185&gt;0,Data!K30,"")</f>
        <v/>
      </c>
      <c r="AG185" s="150"/>
    </row>
    <row r="186" spans="1:33" ht="15.75" x14ac:dyDescent="0.25">
      <c r="A186" s="85" t="str">
        <f>'CCG Financial Totals'!A187</f>
        <v>Other</v>
      </c>
      <c r="B186" s="106">
        <f t="shared" si="11"/>
        <v>0</v>
      </c>
      <c r="D186" s="106" t="str">
        <f>IF('Beech Grove'!AA186&gt;0,Data!K2,"")</f>
        <v/>
      </c>
      <c r="E186" s="106" t="str">
        <f>IF('Beech Tree'!AA186&gt;0,Data!K3,"")</f>
        <v/>
      </c>
      <c r="F186" s="106" t="str">
        <f>IF(CMP!AA186&gt;0,Data!K4,"")</f>
        <v/>
      </c>
      <c r="G186" s="106" t="str">
        <f>IF('Dalton T'!AA186&gt;0,Data!K5,"")</f>
        <v/>
      </c>
      <c r="H186" s="106" t="str">
        <f>IF('East Parade'!AA186&gt;0,Data!K6,"")</f>
        <v/>
      </c>
      <c r="I186" s="106" t="str">
        <f>IF(Elvington!AA186&gt;0,Data!K7,"")</f>
        <v/>
      </c>
      <c r="J186" s="106" t="str">
        <f>IF(Escrick!AA186&gt;0,Data!K8,"")</f>
        <v/>
      </c>
      <c r="K186" s="106" t="str">
        <f>IF('Front St'!AA186&gt;0,Data!K9,"")</f>
        <v/>
      </c>
      <c r="L186" s="106" t="str">
        <f>IF(Haxby!AA186&gt;0,Data!K10,"")</f>
        <v/>
      </c>
      <c r="M186" s="106" t="str">
        <f>IF(Helmsley!AA186&gt;0,Data!K11,"")</f>
        <v/>
      </c>
      <c r="N186" s="106" t="str">
        <f>IF('Jorvik G'!AA186&gt;0,Data!K12,"")</f>
        <v/>
      </c>
      <c r="O186" s="106" t="str">
        <f>IF(Kirkbymoorside!AA186&gt;0,Data!K13,"")</f>
        <v/>
      </c>
      <c r="P186" s="106" t="str">
        <f>IF(Millfield!AA186&gt;0,Data!K14,"")</f>
        <v/>
      </c>
      <c r="Q186" s="106" t="str">
        <f>IF('My Health'!AA186&gt;0,Data!K15,"")</f>
        <v/>
      </c>
      <c r="R186" s="106" t="str">
        <f>IF(OSM!AA186&gt;0,Data!K16,"")</f>
        <v/>
      </c>
      <c r="S186" s="106" t="str">
        <f>IF(Petergate!AA186&gt;0,Data!K17,"")</f>
        <v/>
      </c>
      <c r="T186" s="106" t="str">
        <f>IF(Pickering!AA186&gt;0,Data!K18,"")</f>
        <v/>
      </c>
      <c r="U186" s="106" t="str">
        <f>IF(Pocklington!AA186&gt;0,Data!K19,"")</f>
        <v/>
      </c>
      <c r="V186" s="106" t="str">
        <f>IF(Posterngate!AA186&gt;0,Data!K20,"")</f>
        <v/>
      </c>
      <c r="W186" s="106" t="str">
        <f>IF(Priory!AA186&gt;0,Data!K21,"")</f>
        <v/>
      </c>
      <c r="X186" s="106" t="str">
        <f>IF('Scott Rd'!AA186&gt;0,Data!K22,"")</f>
        <v/>
      </c>
      <c r="Y186" s="106" t="str">
        <f>IF(Sherburn!AA186&gt;0,Data!K23,"")</f>
        <v/>
      </c>
      <c r="Z186" s="106" t="str">
        <f>IF('South Milford'!AA186&gt;0,Data!K24,"")</f>
        <v/>
      </c>
      <c r="AA186" s="106" t="str">
        <f>IF(Stillington!AA186&gt;0,Data!K25,"")</f>
        <v/>
      </c>
      <c r="AB186" s="106" t="str">
        <f>IF(Tadcaster!AA186&gt;0,Data!K26,"")</f>
        <v/>
      </c>
      <c r="AC186" s="106" t="str">
        <f>IF(Terrington!AA186&gt;0,Data!K27,"")</f>
        <v/>
      </c>
      <c r="AD186" s="106" t="str">
        <f>IF(Tollerton!AA186&gt;0,Data!K28,"")</f>
        <v/>
      </c>
      <c r="AE186" s="106" t="str">
        <f>IF(Unity!AA186&gt;0,Data!K29,"")</f>
        <v/>
      </c>
      <c r="AF186" s="106" t="str">
        <f>IF(YMG!AA186&gt;0,Data!K30,"")</f>
        <v/>
      </c>
      <c r="AG186" s="150"/>
    </row>
    <row r="187" spans="1:33" ht="15.75" x14ac:dyDescent="0.25">
      <c r="A187" s="21"/>
      <c r="B187" s="151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51"/>
    </row>
    <row r="188" spans="1:33" ht="15.75" x14ac:dyDescent="0.25">
      <c r="A188" s="51" t="str">
        <f>'CCG Financial Totals'!A189</f>
        <v>14 - Immunological products and Vaccines</v>
      </c>
      <c r="B188" s="151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51"/>
    </row>
    <row r="189" spans="1:33" ht="15.75" x14ac:dyDescent="0.25">
      <c r="A189" s="78" t="str">
        <f>'CCG Financial Totals'!A190</f>
        <v>Review of Travel Vaccine prescribing</v>
      </c>
      <c r="B189" s="106">
        <f t="shared" ref="B189:B196" si="12">SUM(D189:AF189)</f>
        <v>0</v>
      </c>
      <c r="D189" s="106" t="str">
        <f>IF('Beech Grove'!AA189&gt;0,Data!K2,"")</f>
        <v/>
      </c>
      <c r="E189" s="106" t="str">
        <f>IF('Beech Tree'!AA189&gt;0,Data!K3,"")</f>
        <v/>
      </c>
      <c r="F189" s="106" t="str">
        <f>IF(CMP!AA189&gt;0,Data!K4,"")</f>
        <v/>
      </c>
      <c r="G189" s="106" t="str">
        <f>IF('Dalton T'!AA189&gt;0,Data!K5,"")</f>
        <v/>
      </c>
      <c r="H189" s="106" t="str">
        <f>IF('East Parade'!AA189&gt;0,Data!K6,"")</f>
        <v/>
      </c>
      <c r="I189" s="106" t="str">
        <f>IF(Elvington!AA189&gt;0,Data!K7,"")</f>
        <v/>
      </c>
      <c r="J189" s="106" t="str">
        <f>IF(Escrick!AA189&gt;0,Data!K8,"")</f>
        <v/>
      </c>
      <c r="K189" s="106" t="str">
        <f>IF('Front St'!AA189&gt;0,Data!K9,"")</f>
        <v/>
      </c>
      <c r="L189" s="106" t="str">
        <f>IF(Haxby!AA189&gt;0,Data!K10,"")</f>
        <v/>
      </c>
      <c r="M189" s="106" t="str">
        <f>IF(Helmsley!AA189&gt;0,Data!K11,"")</f>
        <v/>
      </c>
      <c r="N189" s="106" t="str">
        <f>IF('Jorvik G'!AA189&gt;0,Data!K12,"")</f>
        <v/>
      </c>
      <c r="O189" s="106" t="str">
        <f>IF(Kirkbymoorside!AA189&gt;0,Data!K13,"")</f>
        <v/>
      </c>
      <c r="P189" s="106" t="str">
        <f>IF(Millfield!AA189&gt;0,Data!K14,"")</f>
        <v/>
      </c>
      <c r="Q189" s="106" t="str">
        <f>IF('My Health'!AA189&gt;0,Data!K15,"")</f>
        <v/>
      </c>
      <c r="R189" s="106" t="str">
        <f>IF(OSM!AA189&gt;0,Data!K16,"")</f>
        <v/>
      </c>
      <c r="S189" s="106" t="str">
        <f>IF(Petergate!AA189&gt;0,Data!K17,"")</f>
        <v/>
      </c>
      <c r="T189" s="106" t="str">
        <f>IF(Pickering!AA189&gt;0,Data!K18,"")</f>
        <v/>
      </c>
      <c r="U189" s="106" t="str">
        <f>IF(Pocklington!AA189&gt;0,Data!K19,"")</f>
        <v/>
      </c>
      <c r="V189" s="106" t="str">
        <f>IF(Posterngate!AA189&gt;0,Data!K20,"")</f>
        <v/>
      </c>
      <c r="W189" s="106" t="str">
        <f>IF(Priory!AA189&gt;0,Data!K21,"")</f>
        <v/>
      </c>
      <c r="X189" s="106" t="str">
        <f>IF('Scott Rd'!AA189&gt;0,Data!K22,"")</f>
        <v/>
      </c>
      <c r="Y189" s="106" t="str">
        <f>IF(Sherburn!AA189&gt;0,Data!K23,"")</f>
        <v/>
      </c>
      <c r="Z189" s="106" t="str">
        <f>IF('South Milford'!AA189&gt;0,Data!K24,"")</f>
        <v/>
      </c>
      <c r="AA189" s="106" t="str">
        <f>IF(Stillington!AA189&gt;0,Data!K25,"")</f>
        <v/>
      </c>
      <c r="AB189" s="106" t="str">
        <f>IF(Tadcaster!AA189&gt;0,Data!K26,"")</f>
        <v/>
      </c>
      <c r="AC189" s="106" t="str">
        <f>IF(Terrington!AA189&gt;0,Data!K27,"")</f>
        <v/>
      </c>
      <c r="AD189" s="106" t="str">
        <f>IF(Tollerton!AA189&gt;0,Data!K28,"")</f>
        <v/>
      </c>
      <c r="AE189" s="106" t="str">
        <f>IF(Unity!AA189&gt;0,Data!K29,"")</f>
        <v/>
      </c>
      <c r="AF189" s="106" t="str">
        <f>IF(YMG!AA189&gt;0,Data!K30,"")</f>
        <v/>
      </c>
      <c r="AG189" s="150"/>
    </row>
    <row r="190" spans="1:33" ht="15.75" x14ac:dyDescent="0.25">
      <c r="A190" s="78" t="str">
        <f>'CCG Financial Totals'!A191</f>
        <v>PH Vaccines</v>
      </c>
      <c r="B190" s="106">
        <f t="shared" si="12"/>
        <v>0</v>
      </c>
      <c r="D190" s="106" t="str">
        <f>IF('Beech Grove'!AA190&gt;0,Data!K2,"")</f>
        <v/>
      </c>
      <c r="E190" s="106" t="str">
        <f>IF('Beech Tree'!AA190&gt;0,Data!K3,"")</f>
        <v/>
      </c>
      <c r="F190" s="106" t="str">
        <f>IF(CMP!AA190&gt;0,Data!K4,"")</f>
        <v/>
      </c>
      <c r="G190" s="106" t="str">
        <f>IF('Dalton T'!AA190&gt;0,Data!K5,"")</f>
        <v/>
      </c>
      <c r="H190" s="106" t="str">
        <f>IF('East Parade'!AA190&gt;0,Data!K6,"")</f>
        <v/>
      </c>
      <c r="I190" s="106" t="str">
        <f>IF(Elvington!AA190&gt;0,Data!K7,"")</f>
        <v/>
      </c>
      <c r="J190" s="106" t="str">
        <f>IF(Escrick!AA190&gt;0,Data!K8,"")</f>
        <v/>
      </c>
      <c r="K190" s="106" t="str">
        <f>IF('Front St'!AA190&gt;0,Data!K9,"")</f>
        <v/>
      </c>
      <c r="L190" s="106" t="str">
        <f>IF(Haxby!AA190&gt;0,Data!K10,"")</f>
        <v/>
      </c>
      <c r="M190" s="106" t="str">
        <f>IF(Helmsley!AA190&gt;0,Data!K11,"")</f>
        <v/>
      </c>
      <c r="N190" s="106" t="str">
        <f>IF('Jorvik G'!AA190&gt;0,Data!K12,"")</f>
        <v/>
      </c>
      <c r="O190" s="106" t="str">
        <f>IF(Kirkbymoorside!AA190&gt;0,Data!K13,"")</f>
        <v/>
      </c>
      <c r="P190" s="106" t="str">
        <f>IF(Millfield!AA190&gt;0,Data!K14,"")</f>
        <v/>
      </c>
      <c r="Q190" s="106" t="str">
        <f>IF('My Health'!AA190&gt;0,Data!K15,"")</f>
        <v/>
      </c>
      <c r="R190" s="106" t="str">
        <f>IF(OSM!AA190&gt;0,Data!K16,"")</f>
        <v/>
      </c>
      <c r="S190" s="106" t="str">
        <f>IF(Petergate!AA190&gt;0,Data!K17,"")</f>
        <v/>
      </c>
      <c r="T190" s="106" t="str">
        <f>IF(Pickering!AA190&gt;0,Data!K18,"")</f>
        <v/>
      </c>
      <c r="U190" s="106" t="str">
        <f>IF(Pocklington!AA190&gt;0,Data!K19,"")</f>
        <v/>
      </c>
      <c r="V190" s="106" t="str">
        <f>IF(Posterngate!AA190&gt;0,Data!K20,"")</f>
        <v/>
      </c>
      <c r="W190" s="106" t="str">
        <f>IF(Priory!AA190&gt;0,Data!K21,"")</f>
        <v/>
      </c>
      <c r="X190" s="106" t="str">
        <f>IF('Scott Rd'!AA190&gt;0,Data!K22,"")</f>
        <v/>
      </c>
      <c r="Y190" s="106" t="str">
        <f>IF(Sherburn!AA190&gt;0,Data!K23,"")</f>
        <v/>
      </c>
      <c r="Z190" s="106" t="str">
        <f>IF('South Milford'!AA190&gt;0,Data!K24,"")</f>
        <v/>
      </c>
      <c r="AA190" s="106" t="str">
        <f>IF(Stillington!AA190&gt;0,Data!K25,"")</f>
        <v/>
      </c>
      <c r="AB190" s="106" t="str">
        <f>IF(Tadcaster!AA190&gt;0,Data!K26,"")</f>
        <v/>
      </c>
      <c r="AC190" s="106" t="str">
        <f>IF(Terrington!AA190&gt;0,Data!K27,"")</f>
        <v/>
      </c>
      <c r="AD190" s="106" t="str">
        <f>IF(Tollerton!AA190&gt;0,Data!K28,"")</f>
        <v/>
      </c>
      <c r="AE190" s="106" t="str">
        <f>IF(Unity!AA190&gt;0,Data!K29,"")</f>
        <v/>
      </c>
      <c r="AF190" s="106" t="str">
        <f>IF(YMG!AA190&gt;0,Data!K30,"")</f>
        <v/>
      </c>
      <c r="AG190" s="150"/>
    </row>
    <row r="191" spans="1:33" ht="15.75" x14ac:dyDescent="0.25">
      <c r="A191" s="78">
        <f>'CCG Financial Totals'!A192</f>
        <v>0</v>
      </c>
      <c r="B191" s="106">
        <f t="shared" si="12"/>
        <v>0</v>
      </c>
      <c r="D191" s="106" t="str">
        <f>IF('Beech Grove'!AA191&gt;0,Data!K2,"")</f>
        <v/>
      </c>
      <c r="E191" s="106" t="str">
        <f>IF('Beech Tree'!AA191&gt;0,Data!K3,"")</f>
        <v/>
      </c>
      <c r="F191" s="106" t="str">
        <f>IF(CMP!AA191&gt;0,Data!K4,"")</f>
        <v/>
      </c>
      <c r="G191" s="106" t="str">
        <f>IF('Dalton T'!AA191&gt;0,Data!K5,"")</f>
        <v/>
      </c>
      <c r="H191" s="106" t="str">
        <f>IF('East Parade'!AA191&gt;0,Data!K6,"")</f>
        <v/>
      </c>
      <c r="I191" s="106" t="str">
        <f>IF(Elvington!AA191&gt;0,Data!K7,"")</f>
        <v/>
      </c>
      <c r="J191" s="106" t="str">
        <f>IF(Escrick!AA191&gt;0,Data!K8,"")</f>
        <v/>
      </c>
      <c r="K191" s="106" t="str">
        <f>IF('Front St'!AA191&gt;0,Data!K9,"")</f>
        <v/>
      </c>
      <c r="L191" s="106" t="str">
        <f>IF(Haxby!AA191&gt;0,Data!K10,"")</f>
        <v/>
      </c>
      <c r="M191" s="106" t="str">
        <f>IF(Helmsley!AA191&gt;0,Data!K11,"")</f>
        <v/>
      </c>
      <c r="N191" s="106" t="str">
        <f>IF('Jorvik G'!AA191&gt;0,Data!K12,"")</f>
        <v/>
      </c>
      <c r="O191" s="106" t="str">
        <f>IF(Kirkbymoorside!AA191&gt;0,Data!K13,"")</f>
        <v/>
      </c>
      <c r="P191" s="106" t="str">
        <f>IF(Millfield!AA191&gt;0,Data!K14,"")</f>
        <v/>
      </c>
      <c r="Q191" s="106" t="str">
        <f>IF('My Health'!AA191&gt;0,Data!K15,"")</f>
        <v/>
      </c>
      <c r="R191" s="106" t="str">
        <f>IF(OSM!AA191&gt;0,Data!K16,"")</f>
        <v/>
      </c>
      <c r="S191" s="106" t="str">
        <f>IF(Petergate!AA191&gt;0,Data!K17,"")</f>
        <v/>
      </c>
      <c r="T191" s="106" t="str">
        <f>IF(Pickering!AA191&gt;0,Data!K18,"")</f>
        <v/>
      </c>
      <c r="U191" s="106" t="str">
        <f>IF(Pocklington!AA191&gt;0,Data!K19,"")</f>
        <v/>
      </c>
      <c r="V191" s="106" t="str">
        <f>IF(Posterngate!AA191&gt;0,Data!K20,"")</f>
        <v/>
      </c>
      <c r="W191" s="106" t="str">
        <f>IF(Priory!AA191&gt;0,Data!K21,"")</f>
        <v/>
      </c>
      <c r="X191" s="106" t="str">
        <f>IF('Scott Rd'!AA191&gt;0,Data!K22,"")</f>
        <v/>
      </c>
      <c r="Y191" s="106" t="str">
        <f>IF(Sherburn!AA191&gt;0,Data!K23,"")</f>
        <v/>
      </c>
      <c r="Z191" s="106" t="str">
        <f>IF('South Milford'!AA191&gt;0,Data!K24,"")</f>
        <v/>
      </c>
      <c r="AA191" s="106" t="str">
        <f>IF(Stillington!AA191&gt;0,Data!K25,"")</f>
        <v/>
      </c>
      <c r="AB191" s="106" t="str">
        <f>IF(Tadcaster!AA191&gt;0,Data!K26,"")</f>
        <v/>
      </c>
      <c r="AC191" s="106" t="str">
        <f>IF(Terrington!AA191&gt;0,Data!K27,"")</f>
        <v/>
      </c>
      <c r="AD191" s="106" t="str">
        <f>IF(Tollerton!AA191&gt;0,Data!K28,"")</f>
        <v/>
      </c>
      <c r="AE191" s="106" t="str">
        <f>IF(Unity!AA191&gt;0,Data!K29,"")</f>
        <v/>
      </c>
      <c r="AF191" s="106" t="str">
        <f>IF(YMG!AA191&gt;0,Data!K30,"")</f>
        <v/>
      </c>
      <c r="AG191" s="150"/>
    </row>
    <row r="192" spans="1:33" ht="15.75" x14ac:dyDescent="0.25">
      <c r="A192" s="78">
        <f>'CCG Financial Totals'!A193</f>
        <v>0</v>
      </c>
      <c r="B192" s="106">
        <f t="shared" si="12"/>
        <v>0</v>
      </c>
      <c r="D192" s="106" t="str">
        <f>IF('Beech Grove'!AA193&gt;0,Data!K2,"")</f>
        <v/>
      </c>
      <c r="E192" s="106" t="str">
        <f>IF('Beech Tree'!AA193&gt;0,Data!K3,"")</f>
        <v/>
      </c>
      <c r="F192" s="106" t="str">
        <f>IF(CMP!AA193&gt;0,Data!K4,"")</f>
        <v/>
      </c>
      <c r="G192" s="106" t="str">
        <f>IF('Dalton T'!AA193&gt;0,Data!K5,"")</f>
        <v/>
      </c>
      <c r="H192" s="106" t="str">
        <f>IF('East Parade'!AA193&gt;0,Data!K6,"")</f>
        <v/>
      </c>
      <c r="I192" s="106" t="str">
        <f>IF(Elvington!AA193&gt;0,Data!K7,"")</f>
        <v/>
      </c>
      <c r="J192" s="106" t="str">
        <f>IF(Escrick!AA193&gt;0,Data!K8,"")</f>
        <v/>
      </c>
      <c r="K192" s="106" t="str">
        <f>IF('Front St'!AA193&gt;0,Data!K9,"")</f>
        <v/>
      </c>
      <c r="L192" s="106" t="str">
        <f>IF(Haxby!AA193&gt;0,Data!K10,"")</f>
        <v/>
      </c>
      <c r="M192" s="106" t="str">
        <f>IF(Helmsley!AA193&gt;0,Data!K11,"")</f>
        <v/>
      </c>
      <c r="N192" s="106" t="str">
        <f>IF('Jorvik G'!AA193&gt;0,Data!K12,"")</f>
        <v/>
      </c>
      <c r="O192" s="106" t="str">
        <f>IF(Kirkbymoorside!AA193&gt;0,Data!K13,"")</f>
        <v/>
      </c>
      <c r="P192" s="106" t="str">
        <f>IF(Millfield!AA193&gt;0,Data!K14,"")</f>
        <v/>
      </c>
      <c r="Q192" s="106" t="str">
        <f>IF('My Health'!AA193&gt;0,Data!K15,"")</f>
        <v/>
      </c>
      <c r="R192" s="106" t="str">
        <f>IF(OSM!AA193&gt;0,Data!K16,"")</f>
        <v/>
      </c>
      <c r="S192" s="106" t="str">
        <f>IF(Petergate!AA193&gt;0,Data!K17,"")</f>
        <v/>
      </c>
      <c r="T192" s="106" t="str">
        <f>IF(Pickering!AA193&gt;0,Data!K18,"")</f>
        <v/>
      </c>
      <c r="U192" s="106" t="str">
        <f>IF(Pocklington!AA193&gt;0,Data!K19,"")</f>
        <v/>
      </c>
      <c r="V192" s="106" t="str">
        <f>IF(Posterngate!AA193&gt;0,Data!K20,"")</f>
        <v/>
      </c>
      <c r="W192" s="106" t="str">
        <f>IF(Priory!AA193&gt;0,Data!K21,"")</f>
        <v/>
      </c>
      <c r="X192" s="106" t="str">
        <f>IF('Scott Rd'!AA193&gt;0,Data!K22,"")</f>
        <v/>
      </c>
      <c r="Y192" s="106" t="str">
        <f>IF(Sherburn!AA193&gt;0,Data!K23,"")</f>
        <v/>
      </c>
      <c r="Z192" s="106" t="str">
        <f>IF('South Milford'!AA193&gt;0,Data!K24,"")</f>
        <v/>
      </c>
      <c r="AA192" s="106" t="str">
        <f>IF(Stillington!AA193&gt;0,Data!K25,"")</f>
        <v/>
      </c>
      <c r="AB192" s="106" t="str">
        <f>IF(Tadcaster!AA193&gt;0,Data!K26,"")</f>
        <v/>
      </c>
      <c r="AC192" s="106" t="str">
        <f>IF(Terrington!AA193&gt;0,Data!K27,"")</f>
        <v/>
      </c>
      <c r="AD192" s="106" t="str">
        <f>IF(Tollerton!AA193&gt;0,Data!K28,"")</f>
        <v/>
      </c>
      <c r="AE192" s="106" t="str">
        <f>IF(Unity!AA193&gt;0,Data!K29,"")</f>
        <v/>
      </c>
      <c r="AF192" s="106" t="str">
        <f>IF(YMG!AA193&gt;0,Data!K30,"")</f>
        <v/>
      </c>
      <c r="AG192" s="150"/>
    </row>
    <row r="193" spans="1:33" ht="15.75" x14ac:dyDescent="0.25">
      <c r="A193" s="78">
        <f>'CCG Financial Totals'!A194</f>
        <v>0</v>
      </c>
      <c r="B193" s="106">
        <f t="shared" si="12"/>
        <v>0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50"/>
    </row>
    <row r="194" spans="1:33" ht="15.75" x14ac:dyDescent="0.25">
      <c r="A194" s="78">
        <f>'CCG Financial Totals'!A195</f>
        <v>0</v>
      </c>
      <c r="B194" s="106">
        <f t="shared" si="12"/>
        <v>0</v>
      </c>
      <c r="D194" s="106" t="str">
        <f>IF('Beech Grove'!AA194&gt;0,Data!K2,"")</f>
        <v/>
      </c>
      <c r="E194" s="106" t="str">
        <f>IF('Beech Tree'!AA194&gt;0,Data!K3,"")</f>
        <v/>
      </c>
      <c r="F194" s="106" t="str">
        <f>IF(CMP!AA194&gt;0,Data!K4,"")</f>
        <v/>
      </c>
      <c r="G194" s="106" t="str">
        <f>IF('Dalton T'!AA194&gt;0,Data!K5,"")</f>
        <v/>
      </c>
      <c r="H194" s="106" t="str">
        <f>IF('East Parade'!AA194&gt;0,Data!K6,"")</f>
        <v/>
      </c>
      <c r="I194" s="106" t="str">
        <f>IF(Elvington!AA194&gt;0,Data!K7,"")</f>
        <v/>
      </c>
      <c r="J194" s="106" t="str">
        <f>IF(Escrick!AA194&gt;0,Data!K8,"")</f>
        <v/>
      </c>
      <c r="K194" s="106" t="str">
        <f>IF('Front St'!AA194&gt;0,Data!K9,"")</f>
        <v/>
      </c>
      <c r="L194" s="106" t="str">
        <f>IF(Haxby!AA194&gt;0,Data!K10,"")</f>
        <v/>
      </c>
      <c r="M194" s="106" t="str">
        <f>IF(Helmsley!AA194&gt;0,Data!K11,"")</f>
        <v/>
      </c>
      <c r="N194" s="106" t="str">
        <f>IF('Jorvik G'!AA194&gt;0,Data!K12,"")</f>
        <v/>
      </c>
      <c r="O194" s="106" t="str">
        <f>IF(Kirkbymoorside!AA194&gt;0,Data!K13,"")</f>
        <v/>
      </c>
      <c r="P194" s="106" t="str">
        <f>IF(Millfield!AA194&gt;0,Data!K14,"")</f>
        <v/>
      </c>
      <c r="Q194" s="106" t="str">
        <f>IF('My Health'!AA194&gt;0,Data!K15,"")</f>
        <v/>
      </c>
      <c r="R194" s="106" t="str">
        <f>IF(OSM!AA194&gt;0,Data!K16,"")</f>
        <v/>
      </c>
      <c r="S194" s="106" t="str">
        <f>IF(Petergate!AA194&gt;0,Data!K17,"")</f>
        <v/>
      </c>
      <c r="T194" s="106" t="str">
        <f>IF(Pickering!AA194&gt;0,Data!K18,"")</f>
        <v/>
      </c>
      <c r="U194" s="106" t="str">
        <f>IF(Pocklington!AA194&gt;0,Data!K19,"")</f>
        <v/>
      </c>
      <c r="V194" s="106" t="str">
        <f>IF(Posterngate!AA194&gt;0,Data!K20,"")</f>
        <v/>
      </c>
      <c r="W194" s="106" t="str">
        <f>IF(Priory!AA194&gt;0,Data!K21,"")</f>
        <v/>
      </c>
      <c r="X194" s="106" t="str">
        <f>IF('Scott Rd'!AA194&gt;0,Data!K22,"")</f>
        <v/>
      </c>
      <c r="Y194" s="106" t="str">
        <f>IF(Sherburn!AA194&gt;0,Data!K23,"")</f>
        <v/>
      </c>
      <c r="Z194" s="106" t="str">
        <f>IF('South Milford'!AA194&gt;0,Data!K24,"")</f>
        <v/>
      </c>
      <c r="AA194" s="106" t="str">
        <f>IF(Stillington!AA194&gt;0,Data!K25,"")</f>
        <v/>
      </c>
      <c r="AB194" s="106" t="str">
        <f>IF(Tadcaster!AA194&gt;0,Data!K26,"")</f>
        <v/>
      </c>
      <c r="AC194" s="106" t="str">
        <f>IF(Terrington!AA194&gt;0,Data!K27,"")</f>
        <v/>
      </c>
      <c r="AD194" s="106" t="str">
        <f>IF(Tollerton!AA194&gt;0,Data!K28,"")</f>
        <v/>
      </c>
      <c r="AE194" s="106" t="str">
        <f>IF(Unity!AA194&gt;0,Data!K29,"")</f>
        <v/>
      </c>
      <c r="AF194" s="106" t="str">
        <f>IF(YMG!AA194&gt;0,Data!K30,"")</f>
        <v/>
      </c>
      <c r="AG194" s="150"/>
    </row>
    <row r="195" spans="1:33" ht="15.75" x14ac:dyDescent="0.25">
      <c r="A195" s="78">
        <f>'CCG Financial Totals'!A196</f>
        <v>0</v>
      </c>
      <c r="B195" s="106">
        <f t="shared" si="12"/>
        <v>0</v>
      </c>
      <c r="D195" s="106" t="str">
        <f>IF('Beech Grove'!AA195&gt;0,Data!K2,"")</f>
        <v/>
      </c>
      <c r="E195" s="106" t="str">
        <f>IF('Beech Tree'!AA195&gt;0,Data!K3,"")</f>
        <v/>
      </c>
      <c r="F195" s="106" t="str">
        <f>IF(CMP!AA195&gt;0,Data!K4,"")</f>
        <v/>
      </c>
      <c r="G195" s="106" t="str">
        <f>IF('Dalton T'!AA195&gt;0,Data!K5,"")</f>
        <v/>
      </c>
      <c r="H195" s="106" t="str">
        <f>IF('East Parade'!AA195&gt;0,Data!K6,"")</f>
        <v/>
      </c>
      <c r="I195" s="106" t="str">
        <f>IF(Elvington!AA195&gt;0,Data!K7,"")</f>
        <v/>
      </c>
      <c r="J195" s="106" t="str">
        <f>IF(Escrick!AA195&gt;0,Data!K8,"")</f>
        <v/>
      </c>
      <c r="K195" s="106" t="str">
        <f>IF('Front St'!AA195&gt;0,Data!K9,"")</f>
        <v/>
      </c>
      <c r="L195" s="106" t="str">
        <f>IF(Haxby!AA195&gt;0,Data!K10,"")</f>
        <v/>
      </c>
      <c r="M195" s="106" t="str">
        <f>IF(Helmsley!AA195&gt;0,Data!K11,"")</f>
        <v/>
      </c>
      <c r="N195" s="106" t="str">
        <f>IF('Jorvik G'!AA195&gt;0,Data!K12,"")</f>
        <v/>
      </c>
      <c r="O195" s="106" t="str">
        <f>IF(Kirkbymoorside!AA195&gt;0,Data!K13,"")</f>
        <v/>
      </c>
      <c r="P195" s="106" t="str">
        <f>IF(Millfield!AA195&gt;0,Data!K14,"")</f>
        <v/>
      </c>
      <c r="Q195" s="106" t="str">
        <f>IF('My Health'!AA195&gt;0,Data!K15,"")</f>
        <v/>
      </c>
      <c r="R195" s="106" t="str">
        <f>IF(OSM!AA195&gt;0,Data!K16,"")</f>
        <v/>
      </c>
      <c r="S195" s="106" t="str">
        <f>IF(Petergate!AA195&gt;0,Data!K17,"")</f>
        <v/>
      </c>
      <c r="T195" s="106" t="str">
        <f>IF(Pickering!AA195&gt;0,Data!K18,"")</f>
        <v/>
      </c>
      <c r="U195" s="106" t="str">
        <f>IF(Pocklington!AA195&gt;0,Data!K19,"")</f>
        <v/>
      </c>
      <c r="V195" s="106" t="str">
        <f>IF(Posterngate!AA195&gt;0,Data!K20,"")</f>
        <v/>
      </c>
      <c r="W195" s="106" t="str">
        <f>IF(Priory!AA195&gt;0,Data!K21,"")</f>
        <v/>
      </c>
      <c r="X195" s="106" t="str">
        <f>IF('Scott Rd'!AA195&gt;0,Data!K22,"")</f>
        <v/>
      </c>
      <c r="Y195" s="106" t="str">
        <f>IF(Sherburn!AA195&gt;0,Data!K23,"")</f>
        <v/>
      </c>
      <c r="Z195" s="106" t="str">
        <f>IF('South Milford'!AA195&gt;0,Data!K24,"")</f>
        <v/>
      </c>
      <c r="AA195" s="106" t="str">
        <f>IF(Stillington!AA195&gt;0,Data!K25,"")</f>
        <v/>
      </c>
      <c r="AB195" s="106" t="str">
        <f>IF(Tadcaster!AA195&gt;0,Data!K26,"")</f>
        <v/>
      </c>
      <c r="AC195" s="106" t="str">
        <f>IF(Terrington!AA195&gt;0,Data!K27,"")</f>
        <v/>
      </c>
      <c r="AD195" s="106" t="str">
        <f>IF(Tollerton!AA195&gt;0,Data!K28,"")</f>
        <v/>
      </c>
      <c r="AE195" s="106" t="str">
        <f>IF(Unity!AA195&gt;0,Data!K29,"")</f>
        <v/>
      </c>
      <c r="AF195" s="106" t="str">
        <f>IF(YMG!AA195&gt;0,Data!K30,"")</f>
        <v/>
      </c>
      <c r="AG195" s="150"/>
    </row>
    <row r="196" spans="1:33" ht="15.75" x14ac:dyDescent="0.25">
      <c r="A196" s="78" t="str">
        <f>'CCG Financial Totals'!A197</f>
        <v>Other</v>
      </c>
      <c r="B196" s="106">
        <f t="shared" si="12"/>
        <v>0</v>
      </c>
      <c r="D196" s="106" t="str">
        <f>IF('Beech Grove'!AA196&gt;0,Data!K2,"")</f>
        <v/>
      </c>
      <c r="E196" s="106" t="str">
        <f>IF('Beech Tree'!AA196&gt;0,Data!K3,"")</f>
        <v/>
      </c>
      <c r="F196" s="106" t="str">
        <f>IF(CMP!AA196&gt;0,Data!K4,"")</f>
        <v/>
      </c>
      <c r="G196" s="106" t="str">
        <f>IF('Dalton T'!AA196&gt;0,Data!K5,"")</f>
        <v/>
      </c>
      <c r="H196" s="106" t="str">
        <f>IF('East Parade'!AA196&gt;0,Data!K6,"")</f>
        <v/>
      </c>
      <c r="I196" s="106" t="str">
        <f>IF(Elvington!AA196&gt;0,Data!K7,"")</f>
        <v/>
      </c>
      <c r="J196" s="106" t="str">
        <f>IF(Escrick!AA196&gt;0,Data!K8,"")</f>
        <v/>
      </c>
      <c r="K196" s="106" t="str">
        <f>IF('Front St'!AA196&gt;0,Data!K9,"")</f>
        <v/>
      </c>
      <c r="L196" s="106" t="str">
        <f>IF(Haxby!AA196&gt;0,Data!K10,"")</f>
        <v/>
      </c>
      <c r="M196" s="106" t="str">
        <f>IF(Helmsley!AA196&gt;0,Data!K11,"")</f>
        <v/>
      </c>
      <c r="N196" s="106" t="str">
        <f>IF('Jorvik G'!AA196&gt;0,Data!K12,"")</f>
        <v/>
      </c>
      <c r="O196" s="106" t="str">
        <f>IF(Kirkbymoorside!AA196&gt;0,Data!K13,"")</f>
        <v/>
      </c>
      <c r="P196" s="106" t="str">
        <f>IF(Millfield!AA196&gt;0,Data!K14,"")</f>
        <v/>
      </c>
      <c r="Q196" s="106" t="str">
        <f>IF('My Health'!AA196&gt;0,Data!K15,"")</f>
        <v/>
      </c>
      <c r="R196" s="106" t="str">
        <f>IF(OSM!AA196&gt;0,Data!K16,"")</f>
        <v/>
      </c>
      <c r="S196" s="106" t="str">
        <f>IF(Petergate!AA196&gt;0,Data!K17,"")</f>
        <v/>
      </c>
      <c r="T196" s="106" t="str">
        <f>IF(Pickering!AA196&gt;0,Data!K18,"")</f>
        <v/>
      </c>
      <c r="U196" s="106" t="str">
        <f>IF(Pocklington!AA196&gt;0,Data!K19,"")</f>
        <v/>
      </c>
      <c r="V196" s="106" t="str">
        <f>IF(Posterngate!AA196&gt;0,Data!K20,"")</f>
        <v/>
      </c>
      <c r="W196" s="106" t="str">
        <f>IF(Priory!AA196&gt;0,Data!K21,"")</f>
        <v/>
      </c>
      <c r="X196" s="106" t="str">
        <f>IF('Scott Rd'!AA196&gt;0,Data!K22,"")</f>
        <v/>
      </c>
      <c r="Y196" s="106" t="str">
        <f>IF(Sherburn!AA196&gt;0,Data!K23,"")</f>
        <v/>
      </c>
      <c r="Z196" s="106" t="str">
        <f>IF('South Milford'!AA196&gt;0,Data!K24,"")</f>
        <v/>
      </c>
      <c r="AA196" s="106" t="str">
        <f>IF(Stillington!AA196&gt;0,Data!K25,"")</f>
        <v/>
      </c>
      <c r="AB196" s="106" t="str">
        <f>IF(Tadcaster!AA196&gt;0,Data!K26,"")</f>
        <v/>
      </c>
      <c r="AC196" s="106" t="str">
        <f>IF(Terrington!AA196&gt;0,Data!K27,"")</f>
        <v/>
      </c>
      <c r="AD196" s="106" t="str">
        <f>IF(Tollerton!AA196&gt;0,Data!K28,"")</f>
        <v/>
      </c>
      <c r="AE196" s="106" t="str">
        <f>IF(Unity!AA196&gt;0,Data!K29,"")</f>
        <v/>
      </c>
      <c r="AF196" s="106" t="str">
        <f>IF(YMG!AA196&gt;0,Data!K30,"")</f>
        <v/>
      </c>
      <c r="AG196" s="150"/>
    </row>
    <row r="197" spans="1:33" ht="15.75" x14ac:dyDescent="0.25">
      <c r="A197" s="21"/>
      <c r="B197" s="151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51"/>
    </row>
    <row r="198" spans="1:33" ht="15.75" x14ac:dyDescent="0.25">
      <c r="A198" s="51" t="str">
        <f>'CCG Financial Totals'!A199</f>
        <v>15 - Anaesthesia</v>
      </c>
      <c r="B198" s="151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51"/>
    </row>
    <row r="199" spans="1:33" ht="15.75" x14ac:dyDescent="0.25">
      <c r="A199" s="78" t="str">
        <f>'CCG Financial Totals'!A200</f>
        <v>Lidocaine patches to Gabapentin capsules</v>
      </c>
      <c r="B199" s="106">
        <f t="shared" ref="B199:B205" si="13">SUM(D199:AF199)</f>
        <v>0</v>
      </c>
      <c r="D199" s="106" t="str">
        <f>IF('Beech Grove'!AA199&gt;0,Data!K2,"")</f>
        <v/>
      </c>
      <c r="E199" s="106" t="str">
        <f>IF('Beech Tree'!AA199&gt;0,Data!K3,"")</f>
        <v/>
      </c>
      <c r="F199" s="106" t="str">
        <f>IF(CMP!AA199&gt;0,Data!K4,"")</f>
        <v/>
      </c>
      <c r="G199" s="106" t="str">
        <f>IF('Dalton T'!AA199&gt;0,Data!K5,"")</f>
        <v/>
      </c>
      <c r="H199" s="106" t="str">
        <f>IF('East Parade'!AA199&gt;0,Data!K6,"")</f>
        <v/>
      </c>
      <c r="I199" s="106" t="str">
        <f>IF(Elvington!AA199&gt;0,Data!K7,"")</f>
        <v/>
      </c>
      <c r="J199" s="106" t="str">
        <f>IF(Escrick!AA199&gt;0,Data!K8,"")</f>
        <v/>
      </c>
      <c r="K199" s="106" t="str">
        <f>IF('Front St'!AA199&gt;0,Data!K9,"")</f>
        <v/>
      </c>
      <c r="L199" s="106" t="str">
        <f>IF(Haxby!AA199&gt;0,Data!K10,"")</f>
        <v/>
      </c>
      <c r="M199" s="106" t="str">
        <f>IF(Helmsley!AA199&gt;0,Data!K11,"")</f>
        <v/>
      </c>
      <c r="N199" s="106" t="str">
        <f>IF('Jorvik G'!AA199&gt;0,Data!K12,"")</f>
        <v/>
      </c>
      <c r="O199" s="106" t="str">
        <f>IF(Kirkbymoorside!AA199&gt;0,Data!K13,"")</f>
        <v/>
      </c>
      <c r="P199" s="106" t="str">
        <f>IF(Millfield!AA199&gt;0,Data!K14,"")</f>
        <v/>
      </c>
      <c r="Q199" s="106" t="str">
        <f>IF('My Health'!AA199&gt;0,Data!K15,"")</f>
        <v/>
      </c>
      <c r="R199" s="106" t="str">
        <f>IF(OSM!AA199&gt;0,Data!K16,"")</f>
        <v/>
      </c>
      <c r="S199" s="106" t="str">
        <f>IF(Petergate!AA199&gt;0,Data!K17,"")</f>
        <v/>
      </c>
      <c r="T199" s="106" t="str">
        <f>IF(Pickering!AA199&gt;0,Data!K18,"")</f>
        <v/>
      </c>
      <c r="U199" s="106" t="str">
        <f>IF(Pocklington!AA199&gt;0,Data!K19,"")</f>
        <v/>
      </c>
      <c r="V199" s="106" t="str">
        <f>IF(Posterngate!AA199&gt;0,Data!K20,"")</f>
        <v/>
      </c>
      <c r="W199" s="106" t="str">
        <f>IF(Priory!AA199&gt;0,Data!K21,"")</f>
        <v/>
      </c>
      <c r="X199" s="106" t="str">
        <f>IF('Scott Rd'!AA199&gt;0,Data!K22,"")</f>
        <v/>
      </c>
      <c r="Y199" s="106" t="str">
        <f>IF(Sherburn!AA199&gt;0,Data!K23,"")</f>
        <v/>
      </c>
      <c r="Z199" s="106" t="str">
        <f>IF('South Milford'!AA199&gt;0,Data!K24,"")</f>
        <v/>
      </c>
      <c r="AA199" s="106" t="str">
        <f>IF(Stillington!AA199&gt;0,Data!K25,"")</f>
        <v/>
      </c>
      <c r="AB199" s="106" t="str">
        <f>IF(Tadcaster!AA199&gt;0,Data!K26,"")</f>
        <v/>
      </c>
      <c r="AC199" s="106" t="str">
        <f>IF(Terrington!AA199&gt;0,Data!K27,"")</f>
        <v/>
      </c>
      <c r="AD199" s="106" t="str">
        <f>IF(Tollerton!AA199&gt;0,Data!K28,"")</f>
        <v/>
      </c>
      <c r="AE199" s="106" t="str">
        <f>IF(Unity!AA199&gt;0,Data!K29,"")</f>
        <v/>
      </c>
      <c r="AF199" s="106" t="str">
        <f>IF(YMG!AA199&gt;0,Data!K30,"")</f>
        <v/>
      </c>
      <c r="AG199" s="150"/>
    </row>
    <row r="200" spans="1:33" ht="15.75" x14ac:dyDescent="0.25">
      <c r="A200" s="78" t="str">
        <f>'CCG Financial Totals'!A201</f>
        <v>Lidocaine patches to Capsaicin cream</v>
      </c>
      <c r="B200" s="106">
        <f t="shared" si="13"/>
        <v>0</v>
      </c>
      <c r="D200" s="106" t="str">
        <f>IF('Beech Grove'!AA200&gt;0,Data!K2,"")</f>
        <v/>
      </c>
      <c r="E200" s="106" t="str">
        <f>IF('Beech Tree'!AA200&gt;0,Data!K3,"")</f>
        <v/>
      </c>
      <c r="F200" s="106" t="str">
        <f>IF(CMP!AA200&gt;0,Data!K4,"")</f>
        <v/>
      </c>
      <c r="G200" s="106" t="str">
        <f>IF('Dalton T'!AA200&gt;0,Data!K5,"")</f>
        <v/>
      </c>
      <c r="H200" s="106" t="str">
        <f>IF('East Parade'!AA200&gt;0,Data!K6,"")</f>
        <v/>
      </c>
      <c r="I200" s="106" t="str">
        <f>IF(Elvington!AA200&gt;0,Data!K7,"")</f>
        <v/>
      </c>
      <c r="J200" s="106" t="str">
        <f>IF(Escrick!AA200&gt;0,Data!K8,"")</f>
        <v/>
      </c>
      <c r="K200" s="106" t="str">
        <f>IF('Front St'!AA200&gt;0,Data!K9,"")</f>
        <v/>
      </c>
      <c r="L200" s="106" t="str">
        <f>IF(Haxby!AA200&gt;0,Data!K10,"")</f>
        <v/>
      </c>
      <c r="M200" s="106" t="str">
        <f>IF(Helmsley!AA200&gt;0,Data!K11,"")</f>
        <v/>
      </c>
      <c r="N200" s="106" t="str">
        <f>IF('Jorvik G'!AA200&gt;0,Data!K12,"")</f>
        <v/>
      </c>
      <c r="O200" s="106" t="str">
        <f>IF(Kirkbymoorside!AA200&gt;0,Data!K13,"")</f>
        <v/>
      </c>
      <c r="P200" s="106" t="str">
        <f>IF(Millfield!AA200&gt;0,Data!K14,"")</f>
        <v/>
      </c>
      <c r="Q200" s="106" t="str">
        <f>IF('My Health'!AA200&gt;0,Data!K15,"")</f>
        <v/>
      </c>
      <c r="R200" s="106" t="str">
        <f>IF(OSM!AA200&gt;0,Data!K16,"")</f>
        <v/>
      </c>
      <c r="S200" s="106" t="str">
        <f>IF(Petergate!AA200&gt;0,Data!K17,"")</f>
        <v/>
      </c>
      <c r="T200" s="106" t="str">
        <f>IF(Pickering!AA200&gt;0,Data!K18,"")</f>
        <v/>
      </c>
      <c r="U200" s="106" t="str">
        <f>IF(Pocklington!AA200&gt;0,Data!K19,"")</f>
        <v/>
      </c>
      <c r="V200" s="106" t="str">
        <f>IF(Posterngate!AA200&gt;0,Data!K20,"")</f>
        <v/>
      </c>
      <c r="W200" s="106" t="str">
        <f>IF(Priory!AA200&gt;0,Data!K21,"")</f>
        <v/>
      </c>
      <c r="X200" s="106" t="str">
        <f>IF('Scott Rd'!AA200&gt;0,Data!K22,"")</f>
        <v/>
      </c>
      <c r="Y200" s="106" t="str">
        <f>IF(Sherburn!AA200&gt;0,Data!K23,"")</f>
        <v/>
      </c>
      <c r="Z200" s="106" t="str">
        <f>IF('South Milford'!AA200&gt;0,Data!K24,"")</f>
        <v/>
      </c>
      <c r="AA200" s="106" t="str">
        <f>IF(Stillington!AA200&gt;0,Data!K25,"")</f>
        <v/>
      </c>
      <c r="AB200" s="106" t="str">
        <f>IF(Tadcaster!AA200&gt;0,Data!K26,"")</f>
        <v/>
      </c>
      <c r="AC200" s="106" t="str">
        <f>IF(Terrington!AA200&gt;0,Data!K27,"")</f>
        <v/>
      </c>
      <c r="AD200" s="106" t="str">
        <f>IF(Tollerton!AA200&gt;0,Data!K28,"")</f>
        <v/>
      </c>
      <c r="AE200" s="106" t="str">
        <f>IF(Unity!AA200&gt;0,Data!K29,"")</f>
        <v/>
      </c>
      <c r="AF200" s="106" t="str">
        <f>IF(YMG!AA200&gt;0,Data!K30,"")</f>
        <v/>
      </c>
      <c r="AG200" s="150"/>
    </row>
    <row r="201" spans="1:33" ht="15.75" x14ac:dyDescent="0.25">
      <c r="A201" s="78">
        <f>'CCG Financial Totals'!A202</f>
        <v>0</v>
      </c>
      <c r="B201" s="106">
        <f t="shared" si="13"/>
        <v>0</v>
      </c>
      <c r="D201" s="106" t="str">
        <f>IF('Beech Grove'!AA201&gt;0,Data!K2,"")</f>
        <v/>
      </c>
      <c r="E201" s="106" t="str">
        <f>IF('Beech Tree'!AA201&gt;0,Data!K3,"")</f>
        <v/>
      </c>
      <c r="F201" s="106" t="str">
        <f>IF(CMP!AA201&gt;0,Data!K4,"")</f>
        <v/>
      </c>
      <c r="G201" s="106" t="str">
        <f>IF('Dalton T'!AA201&gt;0,Data!K5,"")</f>
        <v/>
      </c>
      <c r="H201" s="106" t="str">
        <f>IF('East Parade'!AA201&gt;0,Data!K6,"")</f>
        <v/>
      </c>
      <c r="I201" s="106" t="str">
        <f>IF(Elvington!AA201&gt;0,Data!K7,"")</f>
        <v/>
      </c>
      <c r="J201" s="106" t="str">
        <f>IF(Escrick!AA201&gt;0,Data!K8,"")</f>
        <v/>
      </c>
      <c r="K201" s="106" t="str">
        <f>IF('Front St'!AA201&gt;0,Data!K9,"")</f>
        <v/>
      </c>
      <c r="L201" s="106" t="str">
        <f>IF(Haxby!AA201&gt;0,Data!K10,"")</f>
        <v/>
      </c>
      <c r="M201" s="106" t="str">
        <f>IF(Helmsley!AA201&gt;0,Data!K11,"")</f>
        <v/>
      </c>
      <c r="N201" s="106" t="str">
        <f>IF('Jorvik G'!AA201&gt;0,Data!K12,"")</f>
        <v/>
      </c>
      <c r="O201" s="106" t="str">
        <f>IF(Kirkbymoorside!AA201&gt;0,Data!K13,"")</f>
        <v/>
      </c>
      <c r="P201" s="106" t="str">
        <f>IF(Millfield!AA201&gt;0,Data!K14,"")</f>
        <v/>
      </c>
      <c r="Q201" s="106" t="str">
        <f>IF('My Health'!AA201&gt;0,Data!K15,"")</f>
        <v/>
      </c>
      <c r="R201" s="106" t="str">
        <f>IF(OSM!AA201&gt;0,Data!K16,"")</f>
        <v/>
      </c>
      <c r="S201" s="106" t="str">
        <f>IF(Petergate!AA201&gt;0,Data!K17,"")</f>
        <v/>
      </c>
      <c r="T201" s="106" t="str">
        <f>IF(Pickering!AA201&gt;0,Data!K18,"")</f>
        <v/>
      </c>
      <c r="U201" s="106" t="str">
        <f>IF(Pocklington!AA201&gt;0,Data!K19,"")</f>
        <v/>
      </c>
      <c r="V201" s="106" t="str">
        <f>IF(Posterngate!AA201&gt;0,Data!K20,"")</f>
        <v/>
      </c>
      <c r="W201" s="106" t="str">
        <f>IF(Priory!AA201&gt;0,Data!K21,"")</f>
        <v/>
      </c>
      <c r="X201" s="106" t="str">
        <f>IF('Scott Rd'!AA201&gt;0,Data!K22,"")</f>
        <v/>
      </c>
      <c r="Y201" s="106" t="str">
        <f>IF(Sherburn!AA201&gt;0,Data!K23,"")</f>
        <v/>
      </c>
      <c r="Z201" s="106" t="str">
        <f>IF('South Milford'!AA201&gt;0,Data!K24,"")</f>
        <v/>
      </c>
      <c r="AA201" s="106" t="str">
        <f>IF(Stillington!AA201&gt;0,Data!K25,"")</f>
        <v/>
      </c>
      <c r="AB201" s="106" t="str">
        <f>IF(Tadcaster!AA201&gt;0,Data!K26,"")</f>
        <v/>
      </c>
      <c r="AC201" s="106" t="str">
        <f>IF(Terrington!AA201&gt;0,Data!K27,"")</f>
        <v/>
      </c>
      <c r="AD201" s="106" t="str">
        <f>IF(Tollerton!AA201&gt;0,Data!K28,"")</f>
        <v/>
      </c>
      <c r="AE201" s="106" t="str">
        <f>IF(Unity!AA201&gt;0,Data!K29,"")</f>
        <v/>
      </c>
      <c r="AF201" s="106" t="str">
        <f>IF(YMG!AA201&gt;0,Data!K30,"")</f>
        <v/>
      </c>
      <c r="AG201" s="150"/>
    </row>
    <row r="202" spans="1:33" ht="15.75" x14ac:dyDescent="0.25">
      <c r="A202" s="78">
        <f>'CCG Financial Totals'!A203</f>
        <v>0</v>
      </c>
      <c r="B202" s="106">
        <f t="shared" si="13"/>
        <v>0</v>
      </c>
      <c r="D202" s="106" t="str">
        <f>IF('Beech Grove'!AA202&gt;0,Data!K2,"")</f>
        <v/>
      </c>
      <c r="E202" s="106" t="str">
        <f>IF('Beech Tree'!AA202&gt;0,Data!K3,"")</f>
        <v/>
      </c>
      <c r="F202" s="106" t="str">
        <f>IF(CMP!AA202&gt;0,Data!K4,"")</f>
        <v/>
      </c>
      <c r="G202" s="106" t="str">
        <f>IF('Dalton T'!AA202&gt;0,Data!K5,"")</f>
        <v/>
      </c>
      <c r="H202" s="106" t="str">
        <f>IF('East Parade'!AA202&gt;0,Data!K6,"")</f>
        <v/>
      </c>
      <c r="I202" s="106" t="str">
        <f>IF(Elvington!AA202&gt;0,Data!K7,"")</f>
        <v/>
      </c>
      <c r="J202" s="106" t="str">
        <f>IF(Escrick!AA202&gt;0,Data!K8,"")</f>
        <v/>
      </c>
      <c r="K202" s="106" t="str">
        <f>IF('Front St'!AA202&gt;0,Data!K9,"")</f>
        <v/>
      </c>
      <c r="L202" s="106" t="str">
        <f>IF(Haxby!AA202&gt;0,Data!K10,"")</f>
        <v/>
      </c>
      <c r="M202" s="106" t="str">
        <f>IF(Helmsley!AA202&gt;0,Data!K11,"")</f>
        <v/>
      </c>
      <c r="N202" s="106" t="str">
        <f>IF('Jorvik G'!AA202&gt;0,Data!K12,"")</f>
        <v/>
      </c>
      <c r="O202" s="106" t="str">
        <f>IF(Kirkbymoorside!AA202&gt;0,Data!K13,"")</f>
        <v/>
      </c>
      <c r="P202" s="106" t="str">
        <f>IF(Millfield!AA202&gt;0,Data!K14,"")</f>
        <v/>
      </c>
      <c r="Q202" s="106" t="str">
        <f>IF('My Health'!AA202&gt;0,Data!K15,"")</f>
        <v/>
      </c>
      <c r="R202" s="106" t="str">
        <f>IF(OSM!AA202&gt;0,Data!K16,"")</f>
        <v/>
      </c>
      <c r="S202" s="106" t="str">
        <f>IF(Petergate!AA202&gt;0,Data!K17,"")</f>
        <v/>
      </c>
      <c r="T202" s="106" t="str">
        <f>IF(Pickering!AA202&gt;0,Data!K18,"")</f>
        <v/>
      </c>
      <c r="U202" s="106" t="str">
        <f>IF(Pocklington!AA202&gt;0,Data!K19,"")</f>
        <v/>
      </c>
      <c r="V202" s="106" t="str">
        <f>IF(Posterngate!AA202&gt;0,Data!K20,"")</f>
        <v/>
      </c>
      <c r="W202" s="106" t="str">
        <f>IF(Priory!AA202&gt;0,Data!K21,"")</f>
        <v/>
      </c>
      <c r="X202" s="106" t="str">
        <f>IF('Scott Rd'!AA202&gt;0,Data!K22,"")</f>
        <v/>
      </c>
      <c r="Y202" s="106" t="str">
        <f>IF(Sherburn!AA202&gt;0,Data!K23,"")</f>
        <v/>
      </c>
      <c r="Z202" s="106" t="str">
        <f>IF('South Milford'!AA202&gt;0,Data!K24,"")</f>
        <v/>
      </c>
      <c r="AA202" s="106" t="str">
        <f>IF(Stillington!AA202&gt;0,Data!K25,"")</f>
        <v/>
      </c>
      <c r="AB202" s="106" t="str">
        <f>IF(Tadcaster!AA202&gt;0,Data!K26,"")</f>
        <v/>
      </c>
      <c r="AC202" s="106" t="str">
        <f>IF(Terrington!AA202&gt;0,Data!K27,"")</f>
        <v/>
      </c>
      <c r="AD202" s="106" t="str">
        <f>IF(Tollerton!AA202&gt;0,Data!K28,"")</f>
        <v/>
      </c>
      <c r="AE202" s="106" t="str">
        <f>IF(Unity!AA202&gt;0,Data!K29,"")</f>
        <v/>
      </c>
      <c r="AF202" s="106" t="str">
        <f>IF(YMG!AA202&gt;0,Data!K30,"")</f>
        <v/>
      </c>
      <c r="AG202" s="150"/>
    </row>
    <row r="203" spans="1:33" ht="15.75" x14ac:dyDescent="0.25">
      <c r="A203" s="78">
        <f>'CCG Financial Totals'!A204</f>
        <v>0</v>
      </c>
      <c r="B203" s="106">
        <f t="shared" si="13"/>
        <v>0</v>
      </c>
      <c r="D203" s="106" t="str">
        <f>IF('Beech Grove'!AA203&gt;0,Data!K2,"")</f>
        <v/>
      </c>
      <c r="E203" s="106" t="str">
        <f>IF('Beech Tree'!AA203&gt;0,Data!K3,"")</f>
        <v/>
      </c>
      <c r="F203" s="106" t="str">
        <f>IF(CMP!AA203&gt;0,Data!K4,"")</f>
        <v/>
      </c>
      <c r="G203" s="106" t="str">
        <f>IF('Dalton T'!AA203&gt;0,Data!K5,"")</f>
        <v/>
      </c>
      <c r="H203" s="106" t="str">
        <f>IF('East Parade'!AA203&gt;0,Data!K6,"")</f>
        <v/>
      </c>
      <c r="I203" s="106" t="str">
        <f>IF(Elvington!AA203&gt;0,Data!K7,"")</f>
        <v/>
      </c>
      <c r="J203" s="106" t="str">
        <f>IF(Escrick!AA203&gt;0,Data!K8,"")</f>
        <v/>
      </c>
      <c r="K203" s="106" t="str">
        <f>IF('Front St'!AA203&gt;0,Data!K9,"")</f>
        <v/>
      </c>
      <c r="L203" s="106" t="str">
        <f>IF(Haxby!AA203&gt;0,Data!K10,"")</f>
        <v/>
      </c>
      <c r="M203" s="106" t="str">
        <f>IF(Helmsley!AA203&gt;0,Data!K11,"")</f>
        <v/>
      </c>
      <c r="N203" s="106" t="str">
        <f>IF('Jorvik G'!AA203&gt;0,Data!K12,"")</f>
        <v/>
      </c>
      <c r="O203" s="106" t="str">
        <f>IF(Kirkbymoorside!AA203&gt;0,Data!K13,"")</f>
        <v/>
      </c>
      <c r="P203" s="106" t="str">
        <f>IF(Millfield!AA203&gt;0,Data!K14,"")</f>
        <v/>
      </c>
      <c r="Q203" s="106" t="str">
        <f>IF('My Health'!AA203&gt;0,Data!K15,"")</f>
        <v/>
      </c>
      <c r="R203" s="106" t="str">
        <f>IF(OSM!AA203&gt;0,Data!K16,"")</f>
        <v/>
      </c>
      <c r="S203" s="106" t="str">
        <f>IF(Petergate!AA203&gt;0,Data!K17,"")</f>
        <v/>
      </c>
      <c r="T203" s="106" t="str">
        <f>IF(Pickering!AA203&gt;0,Data!K18,"")</f>
        <v/>
      </c>
      <c r="U203" s="106" t="str">
        <f>IF(Pocklington!AA203&gt;0,Data!K19,"")</f>
        <v/>
      </c>
      <c r="V203" s="106" t="str">
        <f>IF(Posterngate!AA203&gt;0,Data!K20,"")</f>
        <v/>
      </c>
      <c r="W203" s="106" t="str">
        <f>IF(Priory!AA203&gt;0,Data!K21,"")</f>
        <v/>
      </c>
      <c r="X203" s="106" t="str">
        <f>IF('Scott Rd'!AA203&gt;0,Data!K22,"")</f>
        <v/>
      </c>
      <c r="Y203" s="106" t="str">
        <f>IF(Sherburn!AA203&gt;0,Data!K23,"")</f>
        <v/>
      </c>
      <c r="Z203" s="106" t="str">
        <f>IF('South Milford'!AA203&gt;0,Data!K24,"")</f>
        <v/>
      </c>
      <c r="AA203" s="106" t="str">
        <f>IF(Stillington!AA203&gt;0,Data!K25,"")</f>
        <v/>
      </c>
      <c r="AB203" s="106" t="str">
        <f>IF(Tadcaster!AA203&gt;0,Data!K26,"")</f>
        <v/>
      </c>
      <c r="AC203" s="106" t="str">
        <f>IF(Terrington!AA203&gt;0,Data!K27,"")</f>
        <v/>
      </c>
      <c r="AD203" s="106" t="str">
        <f>IF(Tollerton!AA203&gt;0,Data!K28,"")</f>
        <v/>
      </c>
      <c r="AE203" s="106" t="str">
        <f>IF(Unity!AA203&gt;0,Data!K29,"")</f>
        <v/>
      </c>
      <c r="AF203" s="106" t="str">
        <f>IF(YMG!AA203&gt;0,Data!K30,"")</f>
        <v/>
      </c>
      <c r="AG203" s="150"/>
    </row>
    <row r="204" spans="1:33" ht="15.75" x14ac:dyDescent="0.25">
      <c r="A204" s="78">
        <f>'CCG Financial Totals'!A205</f>
        <v>0</v>
      </c>
      <c r="B204" s="106">
        <f t="shared" si="13"/>
        <v>0</v>
      </c>
      <c r="D204" s="106" t="str">
        <f>IF('Beech Grove'!AA204&gt;0,Data!K2,"")</f>
        <v/>
      </c>
      <c r="E204" s="106" t="str">
        <f>IF('Beech Tree'!AA204&gt;0,Data!K3,"")</f>
        <v/>
      </c>
      <c r="F204" s="106" t="str">
        <f>IF(CMP!AA204&gt;0,Data!K4,"")</f>
        <v/>
      </c>
      <c r="G204" s="106" t="str">
        <f>IF('Dalton T'!AA204&gt;0,Data!K5,"")</f>
        <v/>
      </c>
      <c r="H204" s="106" t="str">
        <f>IF('East Parade'!AA204&gt;0,Data!K6,"")</f>
        <v/>
      </c>
      <c r="I204" s="106" t="str">
        <f>IF(Elvington!AA204&gt;0,Data!K7,"")</f>
        <v/>
      </c>
      <c r="J204" s="106" t="str">
        <f>IF(Escrick!AA204&gt;0,Data!K8,"")</f>
        <v/>
      </c>
      <c r="K204" s="106" t="str">
        <f>IF('Front St'!AA204&gt;0,Data!K9,"")</f>
        <v/>
      </c>
      <c r="L204" s="106" t="str">
        <f>IF(Haxby!AA204&gt;0,Data!K10,"")</f>
        <v/>
      </c>
      <c r="M204" s="106" t="str">
        <f>IF(Helmsley!AA204&gt;0,Data!K11,"")</f>
        <v/>
      </c>
      <c r="N204" s="106" t="str">
        <f>IF('Jorvik G'!AA204&gt;0,Data!K12,"")</f>
        <v/>
      </c>
      <c r="O204" s="106" t="str">
        <f>IF(Kirkbymoorside!AA204&gt;0,Data!K13,"")</f>
        <v/>
      </c>
      <c r="P204" s="106" t="str">
        <f>IF(Millfield!AA204&gt;0,Data!K14,"")</f>
        <v/>
      </c>
      <c r="Q204" s="106" t="str">
        <f>IF('My Health'!AA204&gt;0,Data!K15,"")</f>
        <v/>
      </c>
      <c r="R204" s="106" t="str">
        <f>IF(OSM!AA204&gt;0,Data!K16,"")</f>
        <v/>
      </c>
      <c r="S204" s="106" t="str">
        <f>IF(Petergate!AA204&gt;0,Data!K17,"")</f>
        <v/>
      </c>
      <c r="T204" s="106" t="str">
        <f>IF(Pickering!AA204&gt;0,Data!K18,"")</f>
        <v/>
      </c>
      <c r="U204" s="106" t="str">
        <f>IF(Pocklington!AA204&gt;0,Data!K19,"")</f>
        <v/>
      </c>
      <c r="V204" s="106" t="str">
        <f>IF(Posterngate!AA204&gt;0,Data!K20,"")</f>
        <v/>
      </c>
      <c r="W204" s="106" t="str">
        <f>IF(Priory!AA204&gt;0,Data!K21,"")</f>
        <v/>
      </c>
      <c r="X204" s="106" t="str">
        <f>IF('Scott Rd'!AA204&gt;0,Data!K22,"")</f>
        <v/>
      </c>
      <c r="Y204" s="106" t="str">
        <f>IF(Sherburn!AA204&gt;0,Data!K23,"")</f>
        <v/>
      </c>
      <c r="Z204" s="106" t="str">
        <f>IF('South Milford'!AA204&gt;0,Data!K24,"")</f>
        <v/>
      </c>
      <c r="AA204" s="106" t="str">
        <f>IF(Stillington!AA204&gt;0,Data!K25,"")</f>
        <v/>
      </c>
      <c r="AB204" s="106" t="str">
        <f>IF(Tadcaster!AA204&gt;0,Data!K26,"")</f>
        <v/>
      </c>
      <c r="AC204" s="106" t="str">
        <f>IF(Terrington!AA204&gt;0,Data!K27,"")</f>
        <v/>
      </c>
      <c r="AD204" s="106" t="str">
        <f>IF(Tollerton!AA204&gt;0,Data!K28,"")</f>
        <v/>
      </c>
      <c r="AE204" s="106" t="str">
        <f>IF(Unity!AA204&gt;0,Data!K29,"")</f>
        <v/>
      </c>
      <c r="AF204" s="106" t="str">
        <f>IF(YMG!AA204&gt;0,Data!K30,"")</f>
        <v/>
      </c>
      <c r="AG204" s="150"/>
    </row>
    <row r="205" spans="1:33" ht="15.75" x14ac:dyDescent="0.25">
      <c r="A205" s="85" t="str">
        <f>'CCG Financial Totals'!A206</f>
        <v>Other</v>
      </c>
      <c r="B205" s="106">
        <f t="shared" si="13"/>
        <v>0</v>
      </c>
      <c r="D205" s="106" t="str">
        <f>IF('Beech Grove'!AA205&gt;0,Data!K2,"")</f>
        <v/>
      </c>
      <c r="E205" s="106" t="str">
        <f>IF('Beech Tree'!AA205&gt;0,Data!K3,"")</f>
        <v/>
      </c>
      <c r="F205" s="106" t="str">
        <f>IF(CMP!AA205&gt;0,Data!K4,"")</f>
        <v/>
      </c>
      <c r="G205" s="106" t="str">
        <f>IF('Dalton T'!AA205&gt;0,Data!K5,"")</f>
        <v/>
      </c>
      <c r="H205" s="106" t="str">
        <f>IF('East Parade'!AA205&gt;0,Data!K6,"")</f>
        <v/>
      </c>
      <c r="I205" s="106" t="str">
        <f>IF(Elvington!AA205&gt;0,Data!K7,"")</f>
        <v/>
      </c>
      <c r="J205" s="106" t="str">
        <f>IF(Escrick!AA205&gt;0,Data!K8,"")</f>
        <v/>
      </c>
      <c r="K205" s="106" t="str">
        <f>IF('Front St'!AA205&gt;0,Data!K9,"")</f>
        <v/>
      </c>
      <c r="L205" s="106" t="str">
        <f>IF(Haxby!AA205&gt;0,Data!K10,"")</f>
        <v/>
      </c>
      <c r="M205" s="106" t="str">
        <f>IF(Helmsley!AA205&gt;0,Data!K11,"")</f>
        <v/>
      </c>
      <c r="N205" s="106" t="str">
        <f>IF('Jorvik G'!AA205&gt;0,Data!K12,"")</f>
        <v/>
      </c>
      <c r="O205" s="106" t="str">
        <f>IF(Kirkbymoorside!AA205&gt;0,Data!K13,"")</f>
        <v/>
      </c>
      <c r="P205" s="106" t="str">
        <f>IF(Millfield!AA205&gt;0,Data!K14,"")</f>
        <v/>
      </c>
      <c r="Q205" s="106" t="str">
        <f>IF('My Health'!AA205&gt;0,Data!K15,"")</f>
        <v/>
      </c>
      <c r="R205" s="106" t="str">
        <f>IF(OSM!AA205&gt;0,Data!K16,"")</f>
        <v/>
      </c>
      <c r="S205" s="106" t="str">
        <f>IF(Petergate!AA205&gt;0,Data!K17,"")</f>
        <v/>
      </c>
      <c r="T205" s="106" t="str">
        <f>IF(Pickering!AA205&gt;0,Data!K18,"")</f>
        <v/>
      </c>
      <c r="U205" s="106" t="str">
        <f>IF(Pocklington!AA205&gt;0,Data!K19,"")</f>
        <v/>
      </c>
      <c r="V205" s="106" t="str">
        <f>IF(Posterngate!AA205&gt;0,Data!K20,"")</f>
        <v/>
      </c>
      <c r="W205" s="106" t="str">
        <f>IF(Priory!AA205&gt;0,Data!K21,"")</f>
        <v/>
      </c>
      <c r="X205" s="106" t="str">
        <f>IF('Scott Rd'!AA205&gt;0,Data!K22,"")</f>
        <v/>
      </c>
      <c r="Y205" s="106" t="str">
        <f>IF(Sherburn!AA205&gt;0,Data!K23,"")</f>
        <v/>
      </c>
      <c r="Z205" s="106" t="str">
        <f>IF('South Milford'!AA205&gt;0,Data!K24,"")</f>
        <v/>
      </c>
      <c r="AA205" s="106" t="str">
        <f>IF(Stillington!AA205&gt;0,Data!K25,"")</f>
        <v/>
      </c>
      <c r="AB205" s="106" t="str">
        <f>IF(Tadcaster!AA205&gt;0,Data!K26,"")</f>
        <v/>
      </c>
      <c r="AC205" s="106" t="str">
        <f>IF(Terrington!AA205&gt;0,Data!K27,"")</f>
        <v/>
      </c>
      <c r="AD205" s="106" t="str">
        <f>IF(Tollerton!AA205&gt;0,Data!K28,"")</f>
        <v/>
      </c>
      <c r="AE205" s="106" t="str">
        <f>IF(Unity!AA205&gt;0,Data!K29,"")</f>
        <v/>
      </c>
      <c r="AF205" s="106" t="str">
        <f>IF(YMG!AA205&gt;0,Data!K30,"")</f>
        <v/>
      </c>
      <c r="AG205" s="150"/>
    </row>
    <row r="206" spans="1:33" x14ac:dyDescent="0.25">
      <c r="A206" s="14"/>
      <c r="B206" s="151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51"/>
    </row>
    <row r="207" spans="1:33" ht="18.75" customHeight="1" x14ac:dyDescent="0.25">
      <c r="A207" s="75" t="str">
        <f>'CCG Financial Totals'!A208</f>
        <v>16 - Non- Chapter Specific Topics &amp; Miscellaineous Work</v>
      </c>
      <c r="B207" s="151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51"/>
    </row>
    <row r="208" spans="1:33" ht="15.75" x14ac:dyDescent="0.25">
      <c r="A208" s="78" t="str">
        <f>'CCG Financial Totals'!A209</f>
        <v>Review of infant formula feeds</v>
      </c>
      <c r="B208" s="106">
        <f t="shared" ref="B208:B223" si="14">SUM(D208:AF208)</f>
        <v>0</v>
      </c>
      <c r="D208" s="106" t="str">
        <f>IF('Beech Grove'!AA208&gt;0,Data!K2,"")</f>
        <v/>
      </c>
      <c r="E208" s="106" t="str">
        <f>IF('Beech Tree'!AA208&gt;0,Data!K3,"")</f>
        <v/>
      </c>
      <c r="F208" s="106" t="str">
        <f>IF(CMP!AA208&gt;0,Data!K4,"")</f>
        <v/>
      </c>
      <c r="G208" s="106" t="str">
        <f>IF('Dalton T'!AA208&gt;0,Data!K5,"")</f>
        <v/>
      </c>
      <c r="H208" s="106" t="str">
        <f>IF('East Parade'!AA208&gt;0,Data!K6,"")</f>
        <v/>
      </c>
      <c r="I208" s="106" t="str">
        <f>IF(Elvington!AA208&gt;0,Data!K7,"")</f>
        <v/>
      </c>
      <c r="J208" s="106" t="str">
        <f>IF(Escrick!AA208&gt;0,Data!K8,"")</f>
        <v/>
      </c>
      <c r="K208" s="106" t="str">
        <f>IF('Front St'!AA208&gt;0,Data!K9,"")</f>
        <v/>
      </c>
      <c r="L208" s="106" t="str">
        <f>IF(Haxby!AA208&gt;0,Data!K10,"")</f>
        <v/>
      </c>
      <c r="M208" s="106" t="str">
        <f>IF(Helmsley!AA208&gt;0,Data!K11,"")</f>
        <v/>
      </c>
      <c r="N208" s="106" t="str">
        <f>IF('Jorvik G'!AA208&gt;0,Data!K12,"")</f>
        <v/>
      </c>
      <c r="O208" s="106" t="str">
        <f>IF(Kirkbymoorside!AA208&gt;0,Data!K13,"")</f>
        <v/>
      </c>
      <c r="P208" s="106" t="str">
        <f>IF(Millfield!AA208&gt;0,Data!K14,"")</f>
        <v/>
      </c>
      <c r="Q208" s="106" t="str">
        <f>IF('My Health'!AA208&gt;0,Data!K15,"")</f>
        <v/>
      </c>
      <c r="R208" s="106" t="str">
        <f>IF(OSM!AA208&gt;0,Data!K16,"")</f>
        <v/>
      </c>
      <c r="S208" s="106" t="str">
        <f>IF(Petergate!AA208&gt;0,Data!K17,"")</f>
        <v/>
      </c>
      <c r="T208" s="106" t="str">
        <f>IF(Pickering!AA208&gt;0,Data!K18,"")</f>
        <v/>
      </c>
      <c r="U208" s="106" t="str">
        <f>IF(Pocklington!AA208&gt;0,Data!K19,"")</f>
        <v/>
      </c>
      <c r="V208" s="106" t="str">
        <f>IF(Posterngate!AA208&gt;0,Data!K20,"")</f>
        <v/>
      </c>
      <c r="W208" s="106" t="str">
        <f>IF(Priory!AA208&gt;0,Data!K21,"")</f>
        <v/>
      </c>
      <c r="X208" s="106" t="str">
        <f>IF('Scott Rd'!AA208&gt;0,Data!K22,"")</f>
        <v/>
      </c>
      <c r="Y208" s="106" t="str">
        <f>IF(Sherburn!AA208&gt;0,Data!K23,"")</f>
        <v/>
      </c>
      <c r="Z208" s="106" t="str">
        <f>IF('South Milford'!AA208&gt;0,Data!K24,"")</f>
        <v/>
      </c>
      <c r="AA208" s="106" t="str">
        <f>IF(Stillington!AA208&gt;0,Data!K25,"")</f>
        <v/>
      </c>
      <c r="AB208" s="106" t="str">
        <f>IF(Tadcaster!AA208&gt;0,Data!K26,"")</f>
        <v/>
      </c>
      <c r="AC208" s="106" t="str">
        <f>IF(Terrington!AA208&gt;0,Data!K27,"")</f>
        <v/>
      </c>
      <c r="AD208" s="106" t="str">
        <f>IF(Tollerton!AA208&gt;0,Data!K28,"")</f>
        <v/>
      </c>
      <c r="AE208" s="106" t="str">
        <f>IF(Unity!AA208&gt;0,Data!K29,"")</f>
        <v/>
      </c>
      <c r="AF208" s="106" t="str">
        <f>IF(YMG!AA208&gt;0,Data!K30,"")</f>
        <v/>
      </c>
      <c r="AG208" s="150"/>
    </row>
    <row r="209" spans="1:33" ht="15.75" x14ac:dyDescent="0.25">
      <c r="A209" s="78" t="str">
        <f>'CCG Financial Totals'!A210</f>
        <v>Review of Stoma Appliances</v>
      </c>
      <c r="B209" s="106">
        <f t="shared" si="14"/>
        <v>0</v>
      </c>
      <c r="D209" s="106" t="str">
        <f>IF('Beech Grove'!AA209&gt;0,Data!K2,"")</f>
        <v/>
      </c>
      <c r="E209" s="106" t="str">
        <f>IF('Beech Tree'!AA209&gt;0,Data!K3,"")</f>
        <v/>
      </c>
      <c r="F209" s="106" t="str">
        <f>IF(CMP!AA209&gt;0,Data!K4,"")</f>
        <v/>
      </c>
      <c r="G209" s="106" t="str">
        <f>IF('Dalton T'!AA209&gt;0,Data!K5,"")</f>
        <v/>
      </c>
      <c r="H209" s="106" t="str">
        <f>IF('East Parade'!AA209&gt;0,Data!K6,"")</f>
        <v/>
      </c>
      <c r="I209" s="106" t="str">
        <f>IF(Elvington!AA209&gt;0,Data!K7,"")</f>
        <v/>
      </c>
      <c r="J209" s="106" t="str">
        <f>IF(Escrick!AA209&gt;0,Data!K8,"")</f>
        <v/>
      </c>
      <c r="K209" s="106" t="str">
        <f>IF('Front St'!AA209&gt;0,Data!K9,"")</f>
        <v/>
      </c>
      <c r="L209" s="106" t="str">
        <f>IF(Haxby!AA209&gt;0,Data!K10,"")</f>
        <v/>
      </c>
      <c r="M209" s="106" t="str">
        <f>IF(Helmsley!AA209&gt;0,Data!K11,"")</f>
        <v/>
      </c>
      <c r="N209" s="106" t="str">
        <f>IF('Jorvik G'!AA209&gt;0,Data!K12,"")</f>
        <v/>
      </c>
      <c r="O209" s="106" t="str">
        <f>IF(Kirkbymoorside!AA209&gt;0,Data!K13,"")</f>
        <v/>
      </c>
      <c r="P209" s="106" t="str">
        <f>IF(Millfield!AA209&gt;0,Data!K14,"")</f>
        <v/>
      </c>
      <c r="Q209" s="106" t="str">
        <f>IF('My Health'!AA209&gt;0,Data!K15,"")</f>
        <v/>
      </c>
      <c r="R209" s="106" t="str">
        <f>IF(OSM!AA209&gt;0,Data!K16,"")</f>
        <v/>
      </c>
      <c r="S209" s="106" t="str">
        <f>IF(Petergate!AA209&gt;0,Data!K17,"")</f>
        <v/>
      </c>
      <c r="T209" s="106" t="str">
        <f>IF(Pickering!AA209&gt;0,Data!K18,"")</f>
        <v/>
      </c>
      <c r="U209" s="106" t="str">
        <f>IF(Pocklington!AA209&gt;0,Data!K19,"")</f>
        <v/>
      </c>
      <c r="V209" s="106" t="str">
        <f>IF(Posterngate!AA209&gt;0,Data!K20,"")</f>
        <v/>
      </c>
      <c r="W209" s="106" t="str">
        <f>IF(Priory!AA209&gt;0,Data!K21,"")</f>
        <v/>
      </c>
      <c r="X209" s="106" t="str">
        <f>IF('Scott Rd'!AA209&gt;0,Data!K22,"")</f>
        <v/>
      </c>
      <c r="Y209" s="106" t="str">
        <f>IF(Sherburn!AA209&gt;0,Data!K23,"")</f>
        <v/>
      </c>
      <c r="Z209" s="106" t="str">
        <f>IF('South Milford'!AA209&gt;0,Data!K24,"")</f>
        <v/>
      </c>
      <c r="AA209" s="106" t="str">
        <f>IF(Stillington!AA209&gt;0,Data!K25,"")</f>
        <v/>
      </c>
      <c r="AB209" s="106" t="str">
        <f>IF(Tadcaster!AA209&gt;0,Data!K26,"")</f>
        <v/>
      </c>
      <c r="AC209" s="106" t="str">
        <f>IF(Terrington!AA209&gt;0,Data!K27,"")</f>
        <v/>
      </c>
      <c r="AD209" s="106" t="str">
        <f>IF(Tollerton!AA209&gt;0,Data!K28,"")</f>
        <v/>
      </c>
      <c r="AE209" s="106" t="str">
        <f>IF(Unity!AA209&gt;0,Data!K29,"")</f>
        <v/>
      </c>
      <c r="AF209" s="106" t="str">
        <f>IF(YMG!AA209&gt;0,Data!K30,"")</f>
        <v/>
      </c>
      <c r="AG209" s="150"/>
    </row>
    <row r="210" spans="1:33" ht="15.75" x14ac:dyDescent="0.25">
      <c r="A210" s="78" t="str">
        <f>'CCG Financial Totals'!A211</f>
        <v>Review of Woundcare formularies</v>
      </c>
      <c r="B210" s="106">
        <f t="shared" si="14"/>
        <v>0</v>
      </c>
      <c r="D210" s="106" t="str">
        <f>IF('Beech Grove'!AA210&gt;0,Data!K2,"")</f>
        <v/>
      </c>
      <c r="E210" s="106" t="str">
        <f>IF('Beech Tree'!AA210&gt;0,Data!K3,"")</f>
        <v/>
      </c>
      <c r="F210" s="106" t="str">
        <f>IF(CMP!AA210&gt;0,Data!K4,"")</f>
        <v/>
      </c>
      <c r="G210" s="106" t="str">
        <f>IF('Dalton T'!AA210&gt;0,Data!K5,"")</f>
        <v/>
      </c>
      <c r="H210" s="106" t="str">
        <f>IF('East Parade'!AA210&gt;0,Data!K6,"")</f>
        <v/>
      </c>
      <c r="I210" s="106" t="str">
        <f>IF(Elvington!AA210&gt;0,Data!K7,"")</f>
        <v/>
      </c>
      <c r="J210" s="106" t="str">
        <f>IF(Escrick!AA210&gt;0,Data!K8,"")</f>
        <v/>
      </c>
      <c r="K210" s="106" t="str">
        <f>IF('Front St'!AA210&gt;0,Data!K9,"")</f>
        <v/>
      </c>
      <c r="L210" s="106" t="str">
        <f>IF(Haxby!AA210&gt;0,Data!K10,"")</f>
        <v/>
      </c>
      <c r="M210" s="106" t="str">
        <f>IF(Helmsley!AA210&gt;0,Data!K11,"")</f>
        <v/>
      </c>
      <c r="N210" s="106" t="str">
        <f>IF('Jorvik G'!AA210&gt;0,Data!K12,"")</f>
        <v/>
      </c>
      <c r="O210" s="106" t="str">
        <f>IF(Kirkbymoorside!AA210&gt;0,Data!K13,"")</f>
        <v/>
      </c>
      <c r="P210" s="106" t="str">
        <f>IF(Millfield!AA210&gt;0,Data!K14,"")</f>
        <v/>
      </c>
      <c r="Q210" s="106" t="str">
        <f>IF('My Health'!AA210&gt;0,Data!K15,"")</f>
        <v/>
      </c>
      <c r="R210" s="106" t="str">
        <f>IF(OSM!AA210&gt;0,Data!K16,"")</f>
        <v/>
      </c>
      <c r="S210" s="106" t="str">
        <f>IF(Petergate!AA210&gt;0,Data!K17,"")</f>
        <v/>
      </c>
      <c r="T210" s="106" t="str">
        <f>IF(Pickering!AA210&gt;0,Data!K18,"")</f>
        <v/>
      </c>
      <c r="U210" s="106" t="str">
        <f>IF(Pocklington!AA210&gt;0,Data!K19,"")</f>
        <v/>
      </c>
      <c r="V210" s="106" t="str">
        <f>IF(Posterngate!AA210&gt;0,Data!K20,"")</f>
        <v/>
      </c>
      <c r="W210" s="106" t="str">
        <f>IF(Priory!AA210&gt;0,Data!K21,"")</f>
        <v/>
      </c>
      <c r="X210" s="106" t="str">
        <f>IF('Scott Rd'!AA210&gt;0,Data!K22,"")</f>
        <v/>
      </c>
      <c r="Y210" s="106" t="str">
        <f>IF(Sherburn!AA210&gt;0,Data!K23,"")</f>
        <v/>
      </c>
      <c r="Z210" s="106" t="str">
        <f>IF('South Milford'!AA210&gt;0,Data!K24,"")</f>
        <v/>
      </c>
      <c r="AA210" s="106" t="str">
        <f>IF(Stillington!AA210&gt;0,Data!K25,"")</f>
        <v/>
      </c>
      <c r="AB210" s="106" t="str">
        <f>IF(Tadcaster!AA210&gt;0,Data!K26,"")</f>
        <v/>
      </c>
      <c r="AC210" s="106" t="str">
        <f>IF(Terrington!AA210&gt;0,Data!K27,"")</f>
        <v/>
      </c>
      <c r="AD210" s="106" t="str">
        <f>IF(Tollerton!AA210&gt;0,Data!K28,"")</f>
        <v/>
      </c>
      <c r="AE210" s="106" t="str">
        <f>IF(Unity!AA210&gt;0,Data!K29,"")</f>
        <v/>
      </c>
      <c r="AF210" s="106" t="str">
        <f>IF(YMG!AA210&gt;0,Data!K30,"")</f>
        <v/>
      </c>
      <c r="AG210" s="150"/>
    </row>
    <row r="211" spans="1:33" ht="15.75" x14ac:dyDescent="0.25">
      <c r="A211" s="78" t="str">
        <f>'CCG Financial Totals'!A212</f>
        <v>Decommissioning of Dental Products</v>
      </c>
      <c r="B211" s="106">
        <f t="shared" si="14"/>
        <v>0</v>
      </c>
      <c r="D211" s="106" t="str">
        <f>IF('Beech Grove'!AA211&gt;0,Data!K2,"")</f>
        <v/>
      </c>
      <c r="E211" s="106" t="str">
        <f>IF('Beech Tree'!AA211&gt;0,Data!K3,"")</f>
        <v/>
      </c>
      <c r="F211" s="106" t="str">
        <f>IF(CMP!AA211&gt;0,Data!K4,"")</f>
        <v/>
      </c>
      <c r="G211" s="106" t="str">
        <f>IF('Dalton T'!AA211&gt;0,Data!K5,"")</f>
        <v/>
      </c>
      <c r="H211" s="106" t="str">
        <f>IF('East Parade'!AA211&gt;0,Data!K6,"")</f>
        <v/>
      </c>
      <c r="I211" s="106" t="str">
        <f>IF(Elvington!AA211&gt;0,Data!K7,"")</f>
        <v/>
      </c>
      <c r="J211" s="106" t="str">
        <f>IF(Escrick!AA211&gt;0,Data!K8,"")</f>
        <v/>
      </c>
      <c r="K211" s="106" t="str">
        <f>IF('Front St'!AA211&gt;0,Data!K9,"")</f>
        <v/>
      </c>
      <c r="L211" s="106" t="str">
        <f>IF(Haxby!AA211&gt;0,Data!K10,"")</f>
        <v/>
      </c>
      <c r="M211" s="106" t="str">
        <f>IF(Helmsley!AA211&gt;0,Data!K11,"")</f>
        <v/>
      </c>
      <c r="N211" s="106" t="str">
        <f>IF('Jorvik G'!AA211&gt;0,Data!K12,"")</f>
        <v/>
      </c>
      <c r="O211" s="106" t="str">
        <f>IF(Kirkbymoorside!AA211&gt;0,Data!K13,"")</f>
        <v/>
      </c>
      <c r="P211" s="106" t="str">
        <f>IF(Millfield!AA211&gt;0,Data!K14,"")</f>
        <v/>
      </c>
      <c r="Q211" s="106" t="str">
        <f>IF('My Health'!AA211&gt;0,Data!K15,"")</f>
        <v/>
      </c>
      <c r="R211" s="106" t="str">
        <f>IF(OSM!AA211&gt;0,Data!K16,"")</f>
        <v/>
      </c>
      <c r="S211" s="106" t="str">
        <f>IF(Petergate!AA211&gt;0,Data!K17,"")</f>
        <v/>
      </c>
      <c r="T211" s="106" t="str">
        <f>IF(Pickering!AA211&gt;0,Data!K18,"")</f>
        <v/>
      </c>
      <c r="U211" s="106" t="str">
        <f>IF(Pocklington!AA211&gt;0,Data!K19,"")</f>
        <v/>
      </c>
      <c r="V211" s="106" t="str">
        <f>IF(Posterngate!AA211&gt;0,Data!K20,"")</f>
        <v/>
      </c>
      <c r="W211" s="106" t="str">
        <f>IF(Priory!AA211&gt;0,Data!K21,"")</f>
        <v/>
      </c>
      <c r="X211" s="106" t="str">
        <f>IF('Scott Rd'!AA211&gt;0,Data!K22,"")</f>
        <v/>
      </c>
      <c r="Y211" s="106" t="str">
        <f>IF(Sherburn!AA211&gt;0,Data!K23,"")</f>
        <v/>
      </c>
      <c r="Z211" s="106" t="str">
        <f>IF('South Milford'!AA211&gt;0,Data!K24,"")</f>
        <v/>
      </c>
      <c r="AA211" s="106" t="str">
        <f>IF(Stillington!AA211&gt;0,Data!K25,"")</f>
        <v/>
      </c>
      <c r="AB211" s="106" t="str">
        <f>IF(Tadcaster!AA211&gt;0,Data!K26,"")</f>
        <v/>
      </c>
      <c r="AC211" s="106" t="str">
        <f>IF(Terrington!AA211&gt;0,Data!K27,"")</f>
        <v/>
      </c>
      <c r="AD211" s="106" t="str">
        <f>IF(Tollerton!AA211&gt;0,Data!K28,"")</f>
        <v/>
      </c>
      <c r="AE211" s="106" t="str">
        <f>IF(Unity!AA211&gt;0,Data!K29,"")</f>
        <v/>
      </c>
      <c r="AF211" s="106" t="str">
        <f>IF(YMG!AA211&gt;0,Data!K30,"")</f>
        <v/>
      </c>
      <c r="AG211" s="150"/>
    </row>
    <row r="212" spans="1:33" ht="15.75" x14ac:dyDescent="0.25">
      <c r="A212" s="78" t="str">
        <f>'CCG Financial Totals'!A213</f>
        <v>Review of Colief prescribing</v>
      </c>
      <c r="B212" s="106">
        <f t="shared" si="14"/>
        <v>0</v>
      </c>
      <c r="D212" s="106" t="str">
        <f>IF('Beech Grove'!AA212&gt;0,Data!K2,"")</f>
        <v/>
      </c>
      <c r="E212" s="106" t="str">
        <f>IF('Beech Tree'!AA212&gt;0,Data!K3,"")</f>
        <v/>
      </c>
      <c r="F212" s="106" t="str">
        <f>IF(CMP!AA212&gt;0,Data!K4,"")</f>
        <v/>
      </c>
      <c r="G212" s="106" t="str">
        <f>IF('Dalton T'!AA212&gt;0,Data!K5,"")</f>
        <v/>
      </c>
      <c r="H212" s="106" t="str">
        <f>IF('East Parade'!AA212&gt;0,Data!K6,"")</f>
        <v/>
      </c>
      <c r="I212" s="106" t="str">
        <f>IF(Elvington!AA212&gt;0,Data!K7,"")</f>
        <v/>
      </c>
      <c r="J212" s="106" t="str">
        <f>IF(Escrick!AA212&gt;0,Data!K8,"")</f>
        <v/>
      </c>
      <c r="K212" s="106" t="str">
        <f>IF('Front St'!AA212&gt;0,Data!K9,"")</f>
        <v/>
      </c>
      <c r="L212" s="106" t="str">
        <f>IF(Haxby!AA212&gt;0,Data!K10,"")</f>
        <v/>
      </c>
      <c r="M212" s="106" t="str">
        <f>IF(Helmsley!AA212&gt;0,Data!K11,"")</f>
        <v/>
      </c>
      <c r="N212" s="106" t="str">
        <f>IF('Jorvik G'!AA212&gt;0,Data!K12,"")</f>
        <v/>
      </c>
      <c r="O212" s="106" t="str">
        <f>IF(Kirkbymoorside!AA212&gt;0,Data!K13,"")</f>
        <v/>
      </c>
      <c r="P212" s="106" t="str">
        <f>IF(Millfield!AA212&gt;0,Data!K14,"")</f>
        <v/>
      </c>
      <c r="Q212" s="106" t="str">
        <f>IF('My Health'!AA212&gt;0,Data!K15,"")</f>
        <v/>
      </c>
      <c r="R212" s="106" t="str">
        <f>IF(OSM!AA212&gt;0,Data!K16,"")</f>
        <v/>
      </c>
      <c r="S212" s="106" t="str">
        <f>IF(Petergate!AA212&gt;0,Data!K17,"")</f>
        <v/>
      </c>
      <c r="T212" s="106" t="str">
        <f>IF(Pickering!AA212&gt;0,Data!K18,"")</f>
        <v/>
      </c>
      <c r="U212" s="106" t="str">
        <f>IF(Pocklington!AA212&gt;0,Data!K19,"")</f>
        <v/>
      </c>
      <c r="V212" s="106" t="str">
        <f>IF(Posterngate!AA212&gt;0,Data!K20,"")</f>
        <v/>
      </c>
      <c r="W212" s="106" t="str">
        <f>IF(Priory!AA212&gt;0,Data!K21,"")</f>
        <v/>
      </c>
      <c r="X212" s="106" t="str">
        <f>IF('Scott Rd'!AA212&gt;0,Data!K22,"")</f>
        <v/>
      </c>
      <c r="Y212" s="106" t="str">
        <f>IF(Sherburn!AA212&gt;0,Data!K23,"")</f>
        <v/>
      </c>
      <c r="Z212" s="106" t="str">
        <f>IF('South Milford'!AA212&gt;0,Data!K24,"")</f>
        <v/>
      </c>
      <c r="AA212" s="106" t="str">
        <f>IF(Stillington!AA212&gt;0,Data!K25,"")</f>
        <v/>
      </c>
      <c r="AB212" s="106" t="str">
        <f>IF(Tadcaster!AA212&gt;0,Data!K26,"")</f>
        <v/>
      </c>
      <c r="AC212" s="106" t="str">
        <f>IF(Terrington!AA212&gt;0,Data!K27,"")</f>
        <v/>
      </c>
      <c r="AD212" s="106" t="str">
        <f>IF(Tollerton!AA212&gt;0,Data!K28,"")</f>
        <v/>
      </c>
      <c r="AE212" s="106" t="str">
        <f>IF(Unity!AA212&gt;0,Data!K29,"")</f>
        <v/>
      </c>
      <c r="AF212" s="106" t="str">
        <f>IF(YMG!AA212&gt;0,Data!K30,"")</f>
        <v/>
      </c>
      <c r="AG212" s="150"/>
    </row>
    <row r="213" spans="1:33" ht="15.75" x14ac:dyDescent="0.25">
      <c r="A213" s="78" t="str">
        <f>'CCG Financial Totals'!A214</f>
        <v>Review of Incontinence Appliances</v>
      </c>
      <c r="B213" s="106">
        <f t="shared" si="14"/>
        <v>0</v>
      </c>
      <c r="D213" s="106" t="str">
        <f>IF('Beech Grove'!AA213&gt;0,Data!K2,"")</f>
        <v/>
      </c>
      <c r="E213" s="106" t="str">
        <f>IF('Beech Tree'!AA213&gt;0,Data!K3,"")</f>
        <v/>
      </c>
      <c r="F213" s="106" t="str">
        <f>IF(CMP!AA213&gt;0,Data!K4,"")</f>
        <v/>
      </c>
      <c r="G213" s="106" t="str">
        <f>IF('Dalton T'!AA213&gt;0,Data!K5,"")</f>
        <v/>
      </c>
      <c r="H213" s="106" t="str">
        <f>IF('East Parade'!AA213&gt;0,Data!K6,"")</f>
        <v/>
      </c>
      <c r="I213" s="106" t="str">
        <f>IF(Elvington!AA213&gt;0,Data!K7,"")</f>
        <v/>
      </c>
      <c r="J213" s="106" t="str">
        <f>IF(Escrick!AA213&gt;0,Data!K8,"")</f>
        <v/>
      </c>
      <c r="K213" s="106" t="str">
        <f>IF('Front St'!AA213&gt;0,Data!K9,"")</f>
        <v/>
      </c>
      <c r="L213" s="106" t="str">
        <f>IF(Haxby!AA213&gt;0,Data!K10,"")</f>
        <v/>
      </c>
      <c r="M213" s="106" t="str">
        <f>IF(Helmsley!AA213&gt;0,Data!K11,"")</f>
        <v/>
      </c>
      <c r="N213" s="106" t="str">
        <f>IF('Jorvik G'!AA213&gt;0,Data!K12,"")</f>
        <v/>
      </c>
      <c r="O213" s="106" t="str">
        <f>IF(Kirkbymoorside!AA213&gt;0,Data!K13,"")</f>
        <v/>
      </c>
      <c r="P213" s="106" t="str">
        <f>IF(Millfield!AA213&gt;0,Data!K14,"")</f>
        <v/>
      </c>
      <c r="Q213" s="106" t="str">
        <f>IF('My Health'!AA213&gt;0,Data!K15,"")</f>
        <v/>
      </c>
      <c r="R213" s="106" t="str">
        <f>IF(OSM!AA213&gt;0,Data!K16,"")</f>
        <v/>
      </c>
      <c r="S213" s="106" t="str">
        <f>IF(Petergate!AA213&gt;0,Data!K17,"")</f>
        <v/>
      </c>
      <c r="T213" s="106" t="str">
        <f>IF(Pickering!AA213&gt;0,Data!K18,"")</f>
        <v/>
      </c>
      <c r="U213" s="106" t="str">
        <f>IF(Pocklington!AA213&gt;0,Data!K19,"")</f>
        <v/>
      </c>
      <c r="V213" s="106" t="str">
        <f>IF(Posterngate!AA213&gt;0,Data!K20,"")</f>
        <v/>
      </c>
      <c r="W213" s="106" t="str">
        <f>IF(Priory!AA213&gt;0,Data!K21,"")</f>
        <v/>
      </c>
      <c r="X213" s="106" t="str">
        <f>IF('Scott Rd'!AA213&gt;0,Data!K22,"")</f>
        <v/>
      </c>
      <c r="Y213" s="106" t="str">
        <f>IF(Sherburn!AA213&gt;0,Data!K23,"")</f>
        <v/>
      </c>
      <c r="Z213" s="106" t="str">
        <f>IF('South Milford'!AA213&gt;0,Data!K24,"")</f>
        <v/>
      </c>
      <c r="AA213" s="106" t="str">
        <f>IF(Stillington!AA213&gt;0,Data!K25,"")</f>
        <v/>
      </c>
      <c r="AB213" s="106" t="str">
        <f>IF(Tadcaster!AA213&gt;0,Data!K26,"")</f>
        <v/>
      </c>
      <c r="AC213" s="106" t="str">
        <f>IF(Terrington!AA213&gt;0,Data!K27,"")</f>
        <v/>
      </c>
      <c r="AD213" s="106" t="str">
        <f>IF(Tollerton!AA213&gt;0,Data!K28,"")</f>
        <v/>
      </c>
      <c r="AE213" s="106" t="str">
        <f>IF(Unity!AA213&gt;0,Data!K29,"")</f>
        <v/>
      </c>
      <c r="AF213" s="106" t="str">
        <f>IF(YMG!AA213&gt;0,Data!K30,"")</f>
        <v/>
      </c>
      <c r="AG213" s="150"/>
    </row>
    <row r="214" spans="1:33" ht="15.75" x14ac:dyDescent="0.25">
      <c r="A214" s="78" t="str">
        <f>'CCG Financial Totals'!A215</f>
        <v>Review of Probiotics</v>
      </c>
      <c r="B214" s="106">
        <f t="shared" si="14"/>
        <v>0</v>
      </c>
      <c r="D214" s="106" t="str">
        <f>IF('Beech Grove'!AA214&gt;0,Data!K2,"")</f>
        <v/>
      </c>
      <c r="E214" s="106" t="str">
        <f>IF('Beech Tree'!AA214&gt;0,Data!K3,"")</f>
        <v/>
      </c>
      <c r="F214" s="106" t="str">
        <f>IF(CMP!AA214&gt;0,Data!K4,"")</f>
        <v/>
      </c>
      <c r="G214" s="106" t="str">
        <f>IF('Dalton T'!AA214&gt;0,Data!K5,"")</f>
        <v/>
      </c>
      <c r="H214" s="106" t="str">
        <f>IF('East Parade'!AA214&gt;0,Data!K6,"")</f>
        <v/>
      </c>
      <c r="I214" s="106" t="str">
        <f>IF(Elvington!AA214&gt;0,Data!K7,"")</f>
        <v/>
      </c>
      <c r="J214" s="106" t="str">
        <f>IF(Escrick!AA214&gt;0,Data!K8,"")</f>
        <v/>
      </c>
      <c r="K214" s="106" t="str">
        <f>IF('Front St'!AA214&gt;0,Data!K9,"")</f>
        <v/>
      </c>
      <c r="L214" s="106" t="str">
        <f>IF(Haxby!AA214&gt;0,Data!K10,"")</f>
        <v/>
      </c>
      <c r="M214" s="106" t="str">
        <f>IF(Helmsley!AA214&gt;0,Data!K11,"")</f>
        <v/>
      </c>
      <c r="N214" s="106" t="str">
        <f>IF('Jorvik G'!AA214&gt;0,Data!K12,"")</f>
        <v/>
      </c>
      <c r="O214" s="106" t="str">
        <f>IF(Kirkbymoorside!AA214&gt;0,Data!K13,"")</f>
        <v/>
      </c>
      <c r="P214" s="106" t="str">
        <f>IF(Millfield!AA214&gt;0,Data!K14,"")</f>
        <v/>
      </c>
      <c r="Q214" s="106" t="str">
        <f>IF('My Health'!AA214&gt;0,Data!K15,"")</f>
        <v/>
      </c>
      <c r="R214" s="106" t="str">
        <f>IF(OSM!AA214&gt;0,Data!K16,"")</f>
        <v/>
      </c>
      <c r="S214" s="106" t="str">
        <f>IF(Petergate!AA214&gt;0,Data!K17,"")</f>
        <v/>
      </c>
      <c r="T214" s="106" t="str">
        <f>IF(Pickering!AA214&gt;0,Data!K18,"")</f>
        <v/>
      </c>
      <c r="U214" s="106" t="str">
        <f>IF(Pocklington!AA214&gt;0,Data!K19,"")</f>
        <v/>
      </c>
      <c r="V214" s="106" t="str">
        <f>IF(Posterngate!AA214&gt;0,Data!K20,"")</f>
        <v/>
      </c>
      <c r="W214" s="106" t="str">
        <f>IF(Priory!AA214&gt;0,Data!K21,"")</f>
        <v/>
      </c>
      <c r="X214" s="106" t="str">
        <f>IF('Scott Rd'!AA214&gt;0,Data!K22,"")</f>
        <v/>
      </c>
      <c r="Y214" s="106" t="str">
        <f>IF(Sherburn!AA214&gt;0,Data!K23,"")</f>
        <v/>
      </c>
      <c r="Z214" s="106" t="str">
        <f>IF('South Milford'!AA214&gt;0,Data!K24,"")</f>
        <v/>
      </c>
      <c r="AA214" s="106" t="str">
        <f>IF(Stillington!AA214&gt;0,Data!K25,"")</f>
        <v/>
      </c>
      <c r="AB214" s="106" t="str">
        <f>IF(Tadcaster!AA214&gt;0,Data!K26,"")</f>
        <v/>
      </c>
      <c r="AC214" s="106" t="str">
        <f>IF(Terrington!AA214&gt;0,Data!K27,"")</f>
        <v/>
      </c>
      <c r="AD214" s="106" t="str">
        <f>IF(Tollerton!AA214&gt;0,Data!K28,"")</f>
        <v/>
      </c>
      <c r="AE214" s="106" t="str">
        <f>IF(Unity!AA214&gt;0,Data!K29,"")</f>
        <v/>
      </c>
      <c r="AF214" s="106" t="str">
        <f>IF(YMG!AA214&gt;0,Data!K30,"")</f>
        <v/>
      </c>
      <c r="AG214" s="150"/>
    </row>
    <row r="215" spans="1:33" ht="15.75" x14ac:dyDescent="0.25">
      <c r="A215" s="78" t="str">
        <f>'CCG Financial Totals'!A216</f>
        <v>Brands to generic equivalent</v>
      </c>
      <c r="B215" s="106">
        <f t="shared" si="14"/>
        <v>0</v>
      </c>
      <c r="D215" s="106" t="str">
        <f>IF('Beech Grove'!AA215&gt;0,Data!K2,"")</f>
        <v/>
      </c>
      <c r="E215" s="106" t="str">
        <f>IF('Beech Tree'!AA215&gt;0,Data!K3,"")</f>
        <v/>
      </c>
      <c r="F215" s="106" t="str">
        <f>IF(CMP!AA215&gt;0,Data!K4,"")</f>
        <v/>
      </c>
      <c r="G215" s="106" t="str">
        <f>IF('Dalton T'!AA215&gt;0,Data!K5,"")</f>
        <v/>
      </c>
      <c r="H215" s="106" t="str">
        <f>IF('East Parade'!AA215&gt;0,Data!K6,"")</f>
        <v/>
      </c>
      <c r="I215" s="106" t="str">
        <f>IF(Elvington!AA215&gt;0,Data!K7,"")</f>
        <v/>
      </c>
      <c r="J215" s="106" t="str">
        <f>IF(Escrick!AA215&gt;0,Data!K8,"")</f>
        <v/>
      </c>
      <c r="K215" s="106" t="str">
        <f>IF('Front St'!AA215&gt;0,Data!K9,"")</f>
        <v/>
      </c>
      <c r="L215" s="106" t="str">
        <f>IF(Haxby!AA215&gt;0,Data!K10,"")</f>
        <v/>
      </c>
      <c r="M215" s="106" t="str">
        <f>IF(Helmsley!AA215&gt;0,Data!K11,"")</f>
        <v/>
      </c>
      <c r="N215" s="106" t="str">
        <f>IF('Jorvik G'!AA215&gt;0,Data!K12,"")</f>
        <v/>
      </c>
      <c r="O215" s="106" t="str">
        <f>IF(Kirkbymoorside!AA215&gt;0,Data!K13,"")</f>
        <v/>
      </c>
      <c r="P215" s="106" t="str">
        <f>IF(Millfield!AA215&gt;0,Data!K14,"")</f>
        <v/>
      </c>
      <c r="Q215" s="106" t="str">
        <f>IF('My Health'!AA215&gt;0,Data!K15,"")</f>
        <v/>
      </c>
      <c r="R215" s="106" t="str">
        <f>IF(OSM!AA215&gt;0,Data!K16,"")</f>
        <v/>
      </c>
      <c r="S215" s="106" t="str">
        <f>IF(Petergate!AA215&gt;0,Data!K17,"")</f>
        <v/>
      </c>
      <c r="T215" s="106" t="str">
        <f>IF(Pickering!AA215&gt;0,Data!K18,"")</f>
        <v/>
      </c>
      <c r="U215" s="106" t="str">
        <f>IF(Pocklington!AA215&gt;0,Data!K19,"")</f>
        <v/>
      </c>
      <c r="V215" s="106" t="str">
        <f>IF(Posterngate!AA215&gt;0,Data!K20,"")</f>
        <v/>
      </c>
      <c r="W215" s="106" t="str">
        <f>IF(Priory!AA215&gt;0,Data!K21,"")</f>
        <v/>
      </c>
      <c r="X215" s="106" t="str">
        <f>IF('Scott Rd'!AA215&gt;0,Data!K22,"")</f>
        <v/>
      </c>
      <c r="Y215" s="106" t="str">
        <f>IF(Sherburn!AA215&gt;0,Data!K23,"")</f>
        <v/>
      </c>
      <c r="Z215" s="106" t="str">
        <f>IF('South Milford'!AA215&gt;0,Data!K24,"")</f>
        <v/>
      </c>
      <c r="AA215" s="106" t="str">
        <f>IF(Stillington!AA215&gt;0,Data!K25,"")</f>
        <v/>
      </c>
      <c r="AB215" s="106" t="str">
        <f>IF(Tadcaster!AA215&gt;0,Data!K26,"")</f>
        <v/>
      </c>
      <c r="AC215" s="106" t="str">
        <f>IF(Terrington!AA215&gt;0,Data!K27,"")</f>
        <v/>
      </c>
      <c r="AD215" s="106" t="str">
        <f>IF(Tollerton!AA215&gt;0,Data!K28,"")</f>
        <v/>
      </c>
      <c r="AE215" s="106" t="str">
        <f>IF(Unity!AA215&gt;0,Data!K29,"")</f>
        <v/>
      </c>
      <c r="AF215" s="106" t="str">
        <f>IF(YMG!AA215&gt;0,Data!K30,"")</f>
        <v/>
      </c>
      <c r="AG215" s="150"/>
    </row>
    <row r="216" spans="1:33" ht="15.75" x14ac:dyDescent="0.25">
      <c r="A216" s="78" t="str">
        <f>'CCG Financial Totals'!A217</f>
        <v>Unspecified drugs</v>
      </c>
      <c r="B216" s="106">
        <f t="shared" si="14"/>
        <v>151492</v>
      </c>
      <c r="D216" s="106" t="str">
        <f>IF('Beech Grove'!AA216&gt;0,Data!K2,"")</f>
        <v/>
      </c>
      <c r="E216" s="106" t="str">
        <f>IF('Beech Tree'!AA216&gt;0,Data!K3,"")</f>
        <v/>
      </c>
      <c r="F216" s="106" t="str">
        <f>IF(CMP!AA216&gt;0,Data!K4,"")</f>
        <v/>
      </c>
      <c r="G216" s="106" t="str">
        <f>IF('Dalton T'!AA216&gt;0,Data!K5,"")</f>
        <v/>
      </c>
      <c r="H216" s="106" t="str">
        <f>IF('East Parade'!AA216&gt;0,Data!K6,"")</f>
        <v/>
      </c>
      <c r="I216" s="106" t="str">
        <f>IF(Elvington!AA216&gt;0,Data!K7,"")</f>
        <v/>
      </c>
      <c r="J216" s="106" t="str">
        <f>IF(Escrick!AA216&gt;0,Data!K8,"")</f>
        <v/>
      </c>
      <c r="K216" s="106" t="str">
        <f>IF('Front St'!AA216&gt;0,Data!K9,"")</f>
        <v/>
      </c>
      <c r="L216" s="106">
        <f>IF(Haxby!AA216&gt;0,Data!K10,"")</f>
        <v>32956</v>
      </c>
      <c r="M216" s="106" t="str">
        <f>IF(Helmsley!AA216&gt;0,Data!K11,"")</f>
        <v/>
      </c>
      <c r="N216" s="106" t="str">
        <f>IF('Jorvik G'!AA216&gt;0,Data!K12,"")</f>
        <v/>
      </c>
      <c r="O216" s="106" t="str">
        <f>IF(Kirkbymoorside!AA216&gt;0,Data!K13,"")</f>
        <v/>
      </c>
      <c r="P216" s="106" t="str">
        <f>IF(Millfield!AA216&gt;0,Data!K14,"")</f>
        <v/>
      </c>
      <c r="Q216" s="106" t="str">
        <f>IF('My Health'!AA216&gt;0,Data!K15,"")</f>
        <v/>
      </c>
      <c r="R216" s="106" t="str">
        <f>IF(OSM!AA216&gt;0,Data!K16,"")</f>
        <v/>
      </c>
      <c r="S216" s="106" t="str">
        <f>IF(Petergate!AA216&gt;0,Data!K17,"")</f>
        <v/>
      </c>
      <c r="T216" s="106" t="str">
        <f>IF(Pickering!AA216&gt;0,Data!K18,"")</f>
        <v/>
      </c>
      <c r="U216" s="106" t="str">
        <f>IF(Pocklington!AA216&gt;0,Data!K19,"")</f>
        <v/>
      </c>
      <c r="V216" s="106">
        <f>IF(Posterngate!AA216&gt;0,Data!K20,"")</f>
        <v>16187</v>
      </c>
      <c r="W216" s="106">
        <f>IF(Priory!AA216&gt;0,Data!K21,"")</f>
        <v>55366</v>
      </c>
      <c r="X216" s="106" t="str">
        <f>IF('Scott Rd'!AA216&gt;0,Data!K22,"")</f>
        <v/>
      </c>
      <c r="Y216" s="106" t="str">
        <f>IF(Sherburn!AA216&gt;0,Data!K23,"")</f>
        <v/>
      </c>
      <c r="Z216" s="106" t="str">
        <f>IF('South Milford'!AA216&gt;0,Data!K24,"")</f>
        <v/>
      </c>
      <c r="AA216" s="106">
        <f>IF(Stillington!AA216&gt;0,Data!K25,"")</f>
        <v>3221</v>
      </c>
      <c r="AB216" s="106" t="str">
        <f>IF(Tadcaster!AA216&gt;0,Data!K26,"")</f>
        <v/>
      </c>
      <c r="AC216" s="106" t="str">
        <f>IF(Terrington!AA216&gt;0,Data!K27,"")</f>
        <v/>
      </c>
      <c r="AD216" s="106" t="str">
        <f>IF(Tollerton!AA216&gt;0,Data!K28,"")</f>
        <v/>
      </c>
      <c r="AE216" s="106" t="str">
        <f>IF(Unity!AA216&gt;0,Data!K29,"")</f>
        <v/>
      </c>
      <c r="AF216" s="106">
        <f>IF(YMG!AA216&gt;0,Data!K30,"")</f>
        <v>43762</v>
      </c>
      <c r="AG216" s="150"/>
    </row>
    <row r="217" spans="1:33" ht="15.75" x14ac:dyDescent="0.25">
      <c r="A217" s="78" t="str">
        <f>'CCG Financial Totals'!A218</f>
        <v>Specials</v>
      </c>
      <c r="B217" s="106">
        <f t="shared" si="14"/>
        <v>142601</v>
      </c>
      <c r="D217" s="106" t="str">
        <f>IF('Beech Grove'!AA217&gt;0,Data!K2,"")</f>
        <v/>
      </c>
      <c r="E217" s="106" t="str">
        <f>IF('Beech Tree'!AA217&gt;0,Data!K3,"")</f>
        <v/>
      </c>
      <c r="F217" s="106" t="str">
        <f>IF(CMP!AA217&gt;0,Data!K4,"")</f>
        <v/>
      </c>
      <c r="G217" s="106" t="str">
        <f>IF('Dalton T'!AA217&gt;0,Data!K5,"")</f>
        <v/>
      </c>
      <c r="H217" s="106" t="str">
        <f>IF('East Parade'!AA217&gt;0,Data!K6,"")</f>
        <v/>
      </c>
      <c r="I217" s="106" t="str">
        <f>IF(Elvington!AA217&gt;0,Data!K7,"")</f>
        <v/>
      </c>
      <c r="J217" s="106" t="str">
        <f>IF(Escrick!AA217&gt;0,Data!K8,"")</f>
        <v/>
      </c>
      <c r="K217" s="106" t="str">
        <f>IF('Front St'!AA217&gt;0,Data!K9,"")</f>
        <v/>
      </c>
      <c r="L217" s="106">
        <f>IF(Haxby!AA217&gt;0,Data!K10,"")</f>
        <v>32956</v>
      </c>
      <c r="M217" s="106" t="str">
        <f>IF(Helmsley!AA217&gt;0,Data!K11,"")</f>
        <v/>
      </c>
      <c r="N217" s="106" t="str">
        <f>IF('Jorvik G'!AA217&gt;0,Data!K12,"")</f>
        <v/>
      </c>
      <c r="O217" s="106" t="str">
        <f>IF(Kirkbymoorside!AA217&gt;0,Data!K13,"")</f>
        <v/>
      </c>
      <c r="P217" s="106" t="str">
        <f>IF(Millfield!AA217&gt;0,Data!K14,"")</f>
        <v/>
      </c>
      <c r="Q217" s="106" t="str">
        <f>IF('My Health'!AA217&gt;0,Data!K15,"")</f>
        <v/>
      </c>
      <c r="R217" s="106" t="str">
        <f>IF(OSM!AA217&gt;0,Data!K16,"")</f>
        <v/>
      </c>
      <c r="S217" s="106" t="str">
        <f>IF(Petergate!AA217&gt;0,Data!K17,"")</f>
        <v/>
      </c>
      <c r="T217" s="106">
        <f>IF(Pickering!AA217&gt;0,Data!K18,"")</f>
        <v>10517</v>
      </c>
      <c r="U217" s="106" t="str">
        <f>IF(Pocklington!AA217&gt;0,Data!K19,"")</f>
        <v/>
      </c>
      <c r="V217" s="106" t="str">
        <f>IF(Posterngate!AA217&gt;0,Data!K20,"")</f>
        <v/>
      </c>
      <c r="W217" s="106">
        <f>IF(Priory!AA217&gt;0,Data!K21,"")</f>
        <v>55366</v>
      </c>
      <c r="X217" s="106" t="str">
        <f>IF('Scott Rd'!AA217&gt;0,Data!K22,"")</f>
        <v/>
      </c>
      <c r="Y217" s="106" t="str">
        <f>IF(Sherburn!AA217&gt;0,Data!K23,"")</f>
        <v/>
      </c>
      <c r="Z217" s="106" t="str">
        <f>IF('South Milford'!AA217&gt;0,Data!K24,"")</f>
        <v/>
      </c>
      <c r="AA217" s="106" t="str">
        <f>IF(Stillington!AA217&gt;0,Data!K25,"")</f>
        <v/>
      </c>
      <c r="AB217" s="106" t="str">
        <f>IF(Tadcaster!AA217&gt;0,Data!K26,"")</f>
        <v/>
      </c>
      <c r="AC217" s="106" t="str">
        <f>IF(Terrington!AA217&gt;0,Data!K27,"")</f>
        <v/>
      </c>
      <c r="AD217" s="106" t="str">
        <f>IF(Tollerton!AA217&gt;0,Data!K28,"")</f>
        <v/>
      </c>
      <c r="AE217" s="106" t="str">
        <f>IF(Unity!AA217&gt;0,Data!K29,"")</f>
        <v/>
      </c>
      <c r="AF217" s="106">
        <f>IF(YMG!AA217&gt;0,Data!K30,"")</f>
        <v>43762</v>
      </c>
      <c r="AG217" s="150"/>
    </row>
    <row r="218" spans="1:33" ht="15.75" x14ac:dyDescent="0.25">
      <c r="A218" s="78" t="str">
        <f>'CCG Financial Totals'!A219</f>
        <v>Review of Red Drugs</v>
      </c>
      <c r="B218" s="106">
        <f t="shared" si="14"/>
        <v>138058</v>
      </c>
      <c r="D218" s="106" t="str">
        <f>IF('Beech Grove'!AA218&gt;0,Data!K2,"")</f>
        <v/>
      </c>
      <c r="E218" s="106">
        <f>IF('Beech Tree'!AA218&gt;0,Data!K3,"")</f>
        <v>15771</v>
      </c>
      <c r="F218" s="106" t="str">
        <f>IF(CMP!AA218&gt;0,Data!K4,"")</f>
        <v/>
      </c>
      <c r="G218" s="106" t="str">
        <f>IF('Dalton T'!AA218&gt;0,Data!K5,"")</f>
        <v/>
      </c>
      <c r="H218" s="106" t="str">
        <f>IF('East Parade'!AA218&gt;0,Data!K6,"")</f>
        <v/>
      </c>
      <c r="I218" s="106">
        <f>IF(Elvington!AA218&gt;0,Data!K7,"")</f>
        <v>7261</v>
      </c>
      <c r="J218" s="106" t="str">
        <f>IF(Escrick!AA218&gt;0,Data!K8,"")</f>
        <v/>
      </c>
      <c r="K218" s="106" t="str">
        <f>IF('Front St'!AA218&gt;0,Data!K9,"")</f>
        <v/>
      </c>
      <c r="L218" s="106">
        <f>IF(Haxby!AA218&gt;0,Data!K10,"")</f>
        <v>32956</v>
      </c>
      <c r="M218" s="106" t="str">
        <f>IF(Helmsley!AA218&gt;0,Data!K11,"")</f>
        <v/>
      </c>
      <c r="N218" s="106" t="str">
        <f>IF('Jorvik G'!AA218&gt;0,Data!K12,"")</f>
        <v/>
      </c>
      <c r="O218" s="106" t="str">
        <f>IF(Kirkbymoorside!AA218&gt;0,Data!K13,"")</f>
        <v/>
      </c>
      <c r="P218" s="106" t="str">
        <f>IF(Millfield!AA218&gt;0,Data!K14,"")</f>
        <v/>
      </c>
      <c r="Q218" s="106" t="str">
        <f>IF('My Health'!AA218&gt;0,Data!K15,"")</f>
        <v/>
      </c>
      <c r="R218" s="106" t="str">
        <f>IF(OSM!AA218&gt;0,Data!K16,"")</f>
        <v/>
      </c>
      <c r="S218" s="106" t="str">
        <f>IF(Petergate!AA218&gt;0,Data!K17,"")</f>
        <v/>
      </c>
      <c r="T218" s="106">
        <f>IF(Pickering!AA218&gt;0,Data!K18,"")</f>
        <v>10517</v>
      </c>
      <c r="U218" s="106" t="str">
        <f>IF(Pocklington!AA218&gt;0,Data!K19,"")</f>
        <v/>
      </c>
      <c r="V218" s="106">
        <f>IF(Posterngate!AA218&gt;0,Data!K20,"")</f>
        <v>16187</v>
      </c>
      <c r="W218" s="106">
        <f>IF(Priory!AA218&gt;0,Data!K21,"")</f>
        <v>55366</v>
      </c>
      <c r="X218" s="106" t="str">
        <f>IF('Scott Rd'!AA218&gt;0,Data!K22,"")</f>
        <v/>
      </c>
      <c r="Y218" s="106" t="str">
        <f>IF(Sherburn!AA218&gt;0,Data!K23,"")</f>
        <v/>
      </c>
      <c r="Z218" s="106" t="str">
        <f>IF('South Milford'!AA218&gt;0,Data!K24,"")</f>
        <v/>
      </c>
      <c r="AA218" s="106" t="str">
        <f>IF(Stillington!AA218&gt;0,Data!K25,"")</f>
        <v/>
      </c>
      <c r="AB218" s="106" t="str">
        <f>IF(Tadcaster!AA218&gt;0,Data!K26,"")</f>
        <v/>
      </c>
      <c r="AC218" s="106" t="str">
        <f>IF(Terrington!AA218&gt;0,Data!K27,"")</f>
        <v/>
      </c>
      <c r="AD218" s="106" t="str">
        <f>IF(Tollerton!AA218&gt;0,Data!K28,"")</f>
        <v/>
      </c>
      <c r="AE218" s="106" t="str">
        <f>IF(Unity!AA218&gt;0,Data!K29,"")</f>
        <v/>
      </c>
      <c r="AF218" s="106" t="str">
        <f>IF(YMG!AA218&gt;0,Data!K30,"")</f>
        <v/>
      </c>
      <c r="AG218" s="150"/>
    </row>
    <row r="219" spans="1:33" ht="15.75" x14ac:dyDescent="0.25">
      <c r="A219" s="78">
        <f>'CCG Financial Totals'!A220</f>
        <v>0</v>
      </c>
      <c r="B219" s="106">
        <f t="shared" si="14"/>
        <v>0</v>
      </c>
      <c r="D219" s="106" t="str">
        <f>IF('Beech Grove'!AA219&gt;0,Data!K2,"")</f>
        <v/>
      </c>
      <c r="E219" s="106" t="str">
        <f>IF('Beech Tree'!AA219&gt;0,Data!K3,"")</f>
        <v/>
      </c>
      <c r="F219" s="106" t="str">
        <f>IF(CMP!AA219&gt;0,Data!K4,"")</f>
        <v/>
      </c>
      <c r="G219" s="106" t="str">
        <f>IF('Dalton T'!AA219&gt;0,Data!K5,"")</f>
        <v/>
      </c>
      <c r="H219" s="106" t="str">
        <f>IF('East Parade'!AA219&gt;0,Data!K6,"")</f>
        <v/>
      </c>
      <c r="I219" s="106" t="str">
        <f>IF(Elvington!AA219&gt;0,Data!K7,"")</f>
        <v/>
      </c>
      <c r="J219" s="106" t="str">
        <f>IF(Escrick!AA219&gt;0,Data!K8,"")</f>
        <v/>
      </c>
      <c r="K219" s="106" t="str">
        <f>IF('Front St'!AA219&gt;0,Data!K9,"")</f>
        <v/>
      </c>
      <c r="L219" s="106" t="str">
        <f>IF(Haxby!AA219&gt;0,Data!K10,"")</f>
        <v/>
      </c>
      <c r="M219" s="106" t="str">
        <f>IF(Helmsley!AA219&gt;0,Data!K11,"")</f>
        <v/>
      </c>
      <c r="N219" s="106" t="str">
        <f>IF('Jorvik G'!AA219&gt;0,Data!K12,"")</f>
        <v/>
      </c>
      <c r="O219" s="106" t="str">
        <f>IF(Kirkbymoorside!AA219&gt;0,Data!K13,"")</f>
        <v/>
      </c>
      <c r="P219" s="106" t="str">
        <f>IF(Millfield!AA219&gt;0,Data!K14,"")</f>
        <v/>
      </c>
      <c r="Q219" s="106" t="str">
        <f>IF('My Health'!AA219&gt;0,Data!K15,"")</f>
        <v/>
      </c>
      <c r="R219" s="106" t="str">
        <f>IF(OSM!AA219&gt;0,Data!K16,"")</f>
        <v/>
      </c>
      <c r="S219" s="106" t="str">
        <f>IF(Petergate!AA219&gt;0,Data!K17,"")</f>
        <v/>
      </c>
      <c r="T219" s="106" t="str">
        <f>IF(Pickering!AA219&gt;0,Data!K18,"")</f>
        <v/>
      </c>
      <c r="U219" s="106" t="str">
        <f>IF(Pocklington!AA219&gt;0,Data!K19,"")</f>
        <v/>
      </c>
      <c r="V219" s="106" t="str">
        <f>IF(Posterngate!AA219&gt;0,Data!K20,"")</f>
        <v/>
      </c>
      <c r="W219" s="106" t="str">
        <f>IF(Priory!AA219&gt;0,Data!K21,"")</f>
        <v/>
      </c>
      <c r="X219" s="106" t="str">
        <f>IF('Scott Rd'!AA219&gt;0,Data!K22,"")</f>
        <v/>
      </c>
      <c r="Y219" s="106" t="str">
        <f>IF(Sherburn!AA219&gt;0,Data!K23,"")</f>
        <v/>
      </c>
      <c r="Z219" s="106" t="str">
        <f>IF('South Milford'!AA219&gt;0,Data!K24,"")</f>
        <v/>
      </c>
      <c r="AA219" s="106" t="str">
        <f>IF(Stillington!AA219&gt;0,Data!K25,"")</f>
        <v/>
      </c>
      <c r="AB219" s="106" t="str">
        <f>IF(Tadcaster!AA219&gt;0,Data!K26,"")</f>
        <v/>
      </c>
      <c r="AC219" s="106" t="str">
        <f>IF(Terrington!AA219&gt;0,Data!K27,"")</f>
        <v/>
      </c>
      <c r="AD219" s="106" t="str">
        <f>IF(Tollerton!AA219&gt;0,Data!K28,"")</f>
        <v/>
      </c>
      <c r="AE219" s="106" t="str">
        <f>IF(Unity!AA219&gt;0,Data!K29,"")</f>
        <v/>
      </c>
      <c r="AF219" s="106" t="str">
        <f>IF(YMG!AA219&gt;0,Data!K30,"")</f>
        <v/>
      </c>
      <c r="AG219" s="150"/>
    </row>
    <row r="220" spans="1:33" ht="15.75" x14ac:dyDescent="0.25">
      <c r="A220" s="78">
        <f>'CCG Financial Totals'!A221</f>
        <v>0</v>
      </c>
      <c r="B220" s="106">
        <f t="shared" si="14"/>
        <v>0</v>
      </c>
      <c r="D220" s="106" t="str">
        <f>IF('Beech Grove'!AA220&gt;0,Data!K2,"")</f>
        <v/>
      </c>
      <c r="E220" s="106" t="str">
        <f>IF('Beech Tree'!AA220&gt;0,Data!K3,"")</f>
        <v/>
      </c>
      <c r="F220" s="106" t="str">
        <f>IF(CMP!AA220&gt;0,Data!K4,"")</f>
        <v/>
      </c>
      <c r="G220" s="106" t="str">
        <f>IF('Dalton T'!AA220&gt;0,Data!K5,"")</f>
        <v/>
      </c>
      <c r="H220" s="106" t="str">
        <f>IF('East Parade'!AA220&gt;0,Data!K6,"")</f>
        <v/>
      </c>
      <c r="I220" s="106" t="str">
        <f>IF(Elvington!AA220&gt;0,Data!K7,"")</f>
        <v/>
      </c>
      <c r="J220" s="106" t="str">
        <f>IF(Escrick!AA220&gt;0,Data!K8,"")</f>
        <v/>
      </c>
      <c r="K220" s="106" t="str">
        <f>IF('Front St'!AA220&gt;0,Data!K9,"")</f>
        <v/>
      </c>
      <c r="L220" s="106" t="str">
        <f>IF(Haxby!AA220&gt;0,Data!K10,"")</f>
        <v/>
      </c>
      <c r="M220" s="106" t="str">
        <f>IF(Helmsley!AA220&gt;0,Data!K11,"")</f>
        <v/>
      </c>
      <c r="N220" s="106" t="str">
        <f>IF('Jorvik G'!AA220&gt;0,Data!K12,"")</f>
        <v/>
      </c>
      <c r="O220" s="106" t="str">
        <f>IF(Kirkbymoorside!AA220&gt;0,Data!K13,"")</f>
        <v/>
      </c>
      <c r="P220" s="106" t="str">
        <f>IF(Millfield!AA220&gt;0,Data!K14,"")</f>
        <v/>
      </c>
      <c r="Q220" s="106" t="str">
        <f>IF('My Health'!AA220&gt;0,Data!K15,"")</f>
        <v/>
      </c>
      <c r="R220" s="106" t="str">
        <f>IF(OSM!AA220&gt;0,Data!K16,"")</f>
        <v/>
      </c>
      <c r="S220" s="106" t="str">
        <f>IF(Petergate!AA220&gt;0,Data!K17,"")</f>
        <v/>
      </c>
      <c r="T220" s="106" t="str">
        <f>IF(Pickering!AA220&gt;0,Data!K18,"")</f>
        <v/>
      </c>
      <c r="U220" s="106" t="str">
        <f>IF(Pocklington!AA220&gt;0,Data!K19,"")</f>
        <v/>
      </c>
      <c r="V220" s="106" t="str">
        <f>IF(Posterngate!AA220&gt;0,Data!K20,"")</f>
        <v/>
      </c>
      <c r="W220" s="106" t="str">
        <f>IF(Priory!AA220&gt;0,Data!K21,"")</f>
        <v/>
      </c>
      <c r="X220" s="106" t="str">
        <f>IF('Scott Rd'!AA220&gt;0,Data!K22,"")</f>
        <v/>
      </c>
      <c r="Y220" s="106" t="str">
        <f>IF(Sherburn!AA220&gt;0,Data!K23,"")</f>
        <v/>
      </c>
      <c r="Z220" s="106" t="str">
        <f>IF('South Milford'!AA220&gt;0,Data!K24,"")</f>
        <v/>
      </c>
      <c r="AA220" s="106" t="str">
        <f>IF(Stillington!AA220&gt;0,Data!K25,"")</f>
        <v/>
      </c>
      <c r="AB220" s="106" t="str">
        <f>IF(Tadcaster!AA220&gt;0,Data!K26,"")</f>
        <v/>
      </c>
      <c r="AC220" s="106" t="str">
        <f>IF(Terrington!AA220&gt;0,Data!K27,"")</f>
        <v/>
      </c>
      <c r="AD220" s="106" t="str">
        <f>IF(Tollerton!AA220&gt;0,Data!K28,"")</f>
        <v/>
      </c>
      <c r="AE220" s="106" t="str">
        <f>IF(Unity!AA220&gt;0,Data!K29,"")</f>
        <v/>
      </c>
      <c r="AF220" s="106" t="str">
        <f>IF(YMG!AA220&gt;0,Data!K30,"")</f>
        <v/>
      </c>
      <c r="AG220" s="150"/>
    </row>
    <row r="221" spans="1:33" ht="15.75" x14ac:dyDescent="0.25">
      <c r="A221" s="78">
        <f>'CCG Financial Totals'!A222</f>
        <v>0</v>
      </c>
      <c r="B221" s="106">
        <f t="shared" si="14"/>
        <v>0</v>
      </c>
      <c r="D221" s="106" t="str">
        <f>IF('Beech Grove'!AA221&gt;0,Data!K2,"")</f>
        <v/>
      </c>
      <c r="E221" s="106" t="str">
        <f>IF('Beech Tree'!AA221&gt;0,Data!K3,"")</f>
        <v/>
      </c>
      <c r="F221" s="106" t="str">
        <f>IF(CMP!AA221&gt;0,Data!K4,"")</f>
        <v/>
      </c>
      <c r="G221" s="106" t="str">
        <f>IF('Dalton T'!AA221&gt;0,Data!K5,"")</f>
        <v/>
      </c>
      <c r="H221" s="106" t="str">
        <f>IF('East Parade'!AA221&gt;0,Data!K6,"")</f>
        <v/>
      </c>
      <c r="I221" s="106" t="str">
        <f>IF(Elvington!AA221&gt;0,Data!K7,"")</f>
        <v/>
      </c>
      <c r="J221" s="106" t="str">
        <f>IF(Escrick!AA221&gt;0,Data!K8,"")</f>
        <v/>
      </c>
      <c r="K221" s="106" t="str">
        <f>IF('Front St'!AA221&gt;0,Data!K9,"")</f>
        <v/>
      </c>
      <c r="L221" s="106" t="str">
        <f>IF(Haxby!AA221&gt;0,Data!K10,"")</f>
        <v/>
      </c>
      <c r="M221" s="106" t="str">
        <f>IF(Helmsley!AA221&gt;0,Data!K11,"")</f>
        <v/>
      </c>
      <c r="N221" s="106" t="str">
        <f>IF('Jorvik G'!AA221&gt;0,Data!K12,"")</f>
        <v/>
      </c>
      <c r="O221" s="106" t="str">
        <f>IF(Kirkbymoorside!AA221&gt;0,Data!K13,"")</f>
        <v/>
      </c>
      <c r="P221" s="106" t="str">
        <f>IF(Millfield!AA221&gt;0,Data!K14,"")</f>
        <v/>
      </c>
      <c r="Q221" s="106" t="str">
        <f>IF('My Health'!AA221&gt;0,Data!K15,"")</f>
        <v/>
      </c>
      <c r="R221" s="106" t="str">
        <f>IF(OSM!AA221&gt;0,Data!K16,"")</f>
        <v/>
      </c>
      <c r="S221" s="106" t="str">
        <f>IF(Petergate!AA221&gt;0,Data!K17,"")</f>
        <v/>
      </c>
      <c r="T221" s="106" t="str">
        <f>IF(Pickering!AA221&gt;0,Data!K18,"")</f>
        <v/>
      </c>
      <c r="U221" s="106" t="str">
        <f>IF(Pocklington!AA221&gt;0,Data!K19,"")</f>
        <v/>
      </c>
      <c r="V221" s="106" t="str">
        <f>IF(Posterngate!AA221&gt;0,Data!K20,"")</f>
        <v/>
      </c>
      <c r="W221" s="106" t="str">
        <f>IF(Priory!AA221&gt;0,Data!K21,"")</f>
        <v/>
      </c>
      <c r="X221" s="106" t="str">
        <f>IF('Scott Rd'!AA221&gt;0,Data!K22,"")</f>
        <v/>
      </c>
      <c r="Y221" s="106" t="str">
        <f>IF(Sherburn!AA221&gt;0,Data!K23,"")</f>
        <v/>
      </c>
      <c r="Z221" s="106" t="str">
        <f>IF('South Milford'!AA221&gt;0,Data!K24,"")</f>
        <v/>
      </c>
      <c r="AA221" s="106" t="str">
        <f>IF(Stillington!AA221&gt;0,Data!K25,"")</f>
        <v/>
      </c>
      <c r="AB221" s="106" t="str">
        <f>IF(Tadcaster!AA221&gt;0,Data!K26,"")</f>
        <v/>
      </c>
      <c r="AC221" s="106" t="str">
        <f>IF(Terrington!AA221&gt;0,Data!K27,"")</f>
        <v/>
      </c>
      <c r="AD221" s="106" t="str">
        <f>IF(Tollerton!AA221&gt;0,Data!K28,"")</f>
        <v/>
      </c>
      <c r="AE221" s="106" t="str">
        <f>IF(Unity!AA221&gt;0,Data!K29,"")</f>
        <v/>
      </c>
      <c r="AF221" s="106" t="str">
        <f>IF(YMG!AA221&gt;0,Data!K30,"")</f>
        <v/>
      </c>
      <c r="AG221" s="150"/>
    </row>
    <row r="222" spans="1:33" ht="15.75" x14ac:dyDescent="0.25">
      <c r="A222" s="78">
        <f>'CCG Financial Totals'!A223</f>
        <v>0</v>
      </c>
      <c r="B222" s="106">
        <f t="shared" si="14"/>
        <v>0</v>
      </c>
      <c r="D222" s="106" t="str">
        <f>IF('Beech Grove'!AA222&gt;0,Data!K2,"")</f>
        <v/>
      </c>
      <c r="E222" s="106" t="str">
        <f>IF('Beech Tree'!AA222&gt;0,Data!K3,"")</f>
        <v/>
      </c>
      <c r="F222" s="106" t="str">
        <f>IF(CMP!AA222&gt;0,Data!K4,"")</f>
        <v/>
      </c>
      <c r="G222" s="106" t="str">
        <f>IF('Dalton T'!AA222&gt;0,Data!K5,"")</f>
        <v/>
      </c>
      <c r="H222" s="106" t="str">
        <f>IF('East Parade'!AA222&gt;0,Data!K6,"")</f>
        <v/>
      </c>
      <c r="I222" s="106" t="str">
        <f>IF(Elvington!AA222&gt;0,Data!K7,"")</f>
        <v/>
      </c>
      <c r="J222" s="106" t="str">
        <f>IF(Escrick!AA222&gt;0,Data!K8,"")</f>
        <v/>
      </c>
      <c r="K222" s="106" t="str">
        <f>IF('Front St'!AA222&gt;0,Data!K9,"")</f>
        <v/>
      </c>
      <c r="L222" s="106" t="str">
        <f>IF(Haxby!AA222&gt;0,Data!K10,"")</f>
        <v/>
      </c>
      <c r="M222" s="106" t="str">
        <f>IF(Helmsley!AA222&gt;0,Data!K11,"")</f>
        <v/>
      </c>
      <c r="N222" s="106" t="str">
        <f>IF('Jorvik G'!AA222&gt;0,Data!K12,"")</f>
        <v/>
      </c>
      <c r="O222" s="106" t="str">
        <f>IF(Kirkbymoorside!AA222&gt;0,Data!K13,"")</f>
        <v/>
      </c>
      <c r="P222" s="106" t="str">
        <f>IF(Millfield!AA222&gt;0,Data!K14,"")</f>
        <v/>
      </c>
      <c r="Q222" s="106" t="str">
        <f>IF('My Health'!AA222&gt;0,Data!K15,"")</f>
        <v/>
      </c>
      <c r="R222" s="106" t="str">
        <f>IF(OSM!AA222&gt;0,Data!K16,"")</f>
        <v/>
      </c>
      <c r="S222" s="106" t="str">
        <f>IF(Petergate!AA222&gt;0,Data!K17,"")</f>
        <v/>
      </c>
      <c r="T222" s="106" t="str">
        <f>IF(Pickering!AA222&gt;0,Data!K18,"")</f>
        <v/>
      </c>
      <c r="U222" s="106" t="str">
        <f>IF(Pocklington!AA222&gt;0,Data!K19,"")</f>
        <v/>
      </c>
      <c r="V222" s="106" t="str">
        <f>IF(Posterngate!AA222&gt;0,Data!K20,"")</f>
        <v/>
      </c>
      <c r="W222" s="106" t="str">
        <f>IF(Priory!AA222&gt;0,Data!K21,"")</f>
        <v/>
      </c>
      <c r="X222" s="106" t="str">
        <f>IF('Scott Rd'!AA222&gt;0,Data!K22,"")</f>
        <v/>
      </c>
      <c r="Y222" s="106" t="str">
        <f>IF(Sherburn!AA222&gt;0,Data!K23,"")</f>
        <v/>
      </c>
      <c r="Z222" s="106" t="str">
        <f>IF('South Milford'!AA222&gt;0,Data!K24,"")</f>
        <v/>
      </c>
      <c r="AA222" s="106" t="str">
        <f>IF(Stillington!AA222&gt;0,Data!K25,"")</f>
        <v/>
      </c>
      <c r="AB222" s="106" t="str">
        <f>IF(Tadcaster!AA222&gt;0,Data!K26,"")</f>
        <v/>
      </c>
      <c r="AC222" s="106" t="str">
        <f>IF(Terrington!AA222&gt;0,Data!K27,"")</f>
        <v/>
      </c>
      <c r="AD222" s="106" t="str">
        <f>IF(Tollerton!AA222&gt;0,Data!K28,"")</f>
        <v/>
      </c>
      <c r="AE222" s="106" t="str">
        <f>IF(Unity!AA222&gt;0,Data!K29,"")</f>
        <v/>
      </c>
      <c r="AF222" s="106" t="str">
        <f>IF(YMG!AA222&gt;0,Data!K30,"")</f>
        <v/>
      </c>
      <c r="AG222" s="150"/>
    </row>
    <row r="223" spans="1:33" ht="15.75" x14ac:dyDescent="0.25">
      <c r="A223" s="78" t="str">
        <f>'CCG Financial Totals'!A224</f>
        <v>Other</v>
      </c>
      <c r="B223" s="106">
        <f t="shared" si="14"/>
        <v>0</v>
      </c>
      <c r="D223" s="106" t="str">
        <f>IF('Beech Grove'!AA223&gt;0,Data!K2,"")</f>
        <v/>
      </c>
      <c r="E223" s="106" t="str">
        <f>IF('Beech Tree'!AA223&gt;0,Data!K3,"")</f>
        <v/>
      </c>
      <c r="F223" s="106" t="str">
        <f>IF(CMP!AA223&gt;0,Data!K4,"")</f>
        <v/>
      </c>
      <c r="G223" s="106" t="str">
        <f>IF('Dalton T'!AA223&gt;0,Data!K5,"")</f>
        <v/>
      </c>
      <c r="H223" s="106" t="str">
        <f>IF('East Parade'!AA223&gt;0,Data!K6,"")</f>
        <v/>
      </c>
      <c r="I223" s="106" t="str">
        <f>IF(Elvington!AA223&gt;0,Data!K7,"")</f>
        <v/>
      </c>
      <c r="J223" s="106" t="str">
        <f>IF(Escrick!AA223&gt;0,Data!K8,"")</f>
        <v/>
      </c>
      <c r="K223" s="106" t="str">
        <f>IF('Front St'!AA223&gt;0,Data!K9,"")</f>
        <v/>
      </c>
      <c r="L223" s="106" t="str">
        <f>IF(Haxby!AA223&gt;0,Data!K10,"")</f>
        <v/>
      </c>
      <c r="M223" s="106" t="str">
        <f>IF(Helmsley!AA223&gt;0,Data!K11,"")</f>
        <v/>
      </c>
      <c r="N223" s="106" t="str">
        <f>IF('Jorvik G'!AA223&gt;0,Data!K12,"")</f>
        <v/>
      </c>
      <c r="O223" s="106" t="str">
        <f>IF(Kirkbymoorside!AA223&gt;0,Data!K13,"")</f>
        <v/>
      </c>
      <c r="P223" s="106" t="str">
        <f>IF(Millfield!AA223&gt;0,Data!K14,"")</f>
        <v/>
      </c>
      <c r="Q223" s="106" t="str">
        <f>IF('My Health'!AA223&gt;0,Data!K15,"")</f>
        <v/>
      </c>
      <c r="R223" s="106" t="str">
        <f>IF(OSM!AA223&gt;0,Data!K16,"")</f>
        <v/>
      </c>
      <c r="S223" s="106" t="str">
        <f>IF(Petergate!AA223&gt;0,Data!K17,"")</f>
        <v/>
      </c>
      <c r="T223" s="106" t="str">
        <f>IF(Pickering!AA223&gt;0,Data!K18,"")</f>
        <v/>
      </c>
      <c r="U223" s="106" t="str">
        <f>IF(Pocklington!AA223&gt;0,Data!K19,"")</f>
        <v/>
      </c>
      <c r="V223" s="106" t="str">
        <f>IF(Posterngate!AA223&gt;0,Data!K20,"")</f>
        <v/>
      </c>
      <c r="W223" s="106" t="str">
        <f>IF(Priory!AA223&gt;0,Data!K21,"")</f>
        <v/>
      </c>
      <c r="X223" s="106" t="str">
        <f>IF('Scott Rd'!AA223&gt;0,Data!K22,"")</f>
        <v/>
      </c>
      <c r="Y223" s="106" t="str">
        <f>IF(Sherburn!AA223&gt;0,Data!K23,"")</f>
        <v/>
      </c>
      <c r="Z223" s="106" t="str">
        <f>IF('South Milford'!AA223&gt;0,Data!K24,"")</f>
        <v/>
      </c>
      <c r="AA223" s="106" t="str">
        <f>IF(Stillington!AA223&gt;0,Data!K25,"")</f>
        <v/>
      </c>
      <c r="AB223" s="106" t="str">
        <f>IF(Tadcaster!AA223&gt;0,Data!K26,"")</f>
        <v/>
      </c>
      <c r="AC223" s="106" t="str">
        <f>IF(Terrington!AA223&gt;0,Data!K27,"")</f>
        <v/>
      </c>
      <c r="AD223" s="106" t="str">
        <f>IF(Tollerton!AA223&gt;0,Data!K28,"")</f>
        <v/>
      </c>
      <c r="AE223" s="106" t="str">
        <f>IF(Unity!AA223&gt;0,Data!K29,"")</f>
        <v/>
      </c>
      <c r="AF223" s="106" t="str">
        <f>IF(YMG!AA223&gt;0,Data!K30,"")</f>
        <v/>
      </c>
      <c r="AG223" s="150"/>
    </row>
    <row r="224" spans="1:33" x14ac:dyDescent="0.25">
      <c r="B224" s="152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AG224" s="149"/>
    </row>
    <row r="225" spans="1:33" ht="15.75" x14ac:dyDescent="0.25">
      <c r="A225" s="75" t="s">
        <v>239</v>
      </c>
      <c r="B225" s="106">
        <f>SUM(D225:AF225)</f>
        <v>103</v>
      </c>
      <c r="D225" s="147">
        <f>SUM(D9:D223)/Data!K2</f>
        <v>0</v>
      </c>
      <c r="E225" s="147">
        <f>SUM(E9:E223)/Data!K3</f>
        <v>6</v>
      </c>
      <c r="F225" s="147"/>
      <c r="G225" s="147">
        <f>SUM(G9:G223)/Data!K5</f>
        <v>1</v>
      </c>
      <c r="H225" s="147">
        <f>SUM(H9:H223)/Data!K6</f>
        <v>3</v>
      </c>
      <c r="I225" s="147">
        <f>SUM(I9:I223)/Data!K7</f>
        <v>5</v>
      </c>
      <c r="J225" s="147">
        <f>SUM(J9:J223)/Data!K8</f>
        <v>0</v>
      </c>
      <c r="K225" s="147">
        <f>SUM(K9:K223)/Data!K9</f>
        <v>4</v>
      </c>
      <c r="L225" s="147">
        <f>SUM(L9:L223)/Data!K10</f>
        <v>7</v>
      </c>
      <c r="M225" s="147">
        <f>SUM(M9:M223)/Data!K11</f>
        <v>4</v>
      </c>
      <c r="N225" s="147">
        <f>SUM(N9:N223)/Data!K12</f>
        <v>4</v>
      </c>
      <c r="O225" s="147">
        <f>SUM(O9:O223)/Data!K13</f>
        <v>1</v>
      </c>
      <c r="P225" s="147">
        <f>SUM(P9:P223)/Data!K14</f>
        <v>2</v>
      </c>
      <c r="Q225" s="147">
        <f>SUM(Q9:Q223)/Data!K15</f>
        <v>4</v>
      </c>
      <c r="R225" s="147">
        <f>SUM(R9:R223)/Data!K16</f>
        <v>8</v>
      </c>
      <c r="S225" s="147"/>
      <c r="T225" s="147">
        <f>SUM(T9:T223)/Data!K18</f>
        <v>7</v>
      </c>
      <c r="U225" s="147">
        <f>SUM(U9:U223)/Data!K19</f>
        <v>4</v>
      </c>
      <c r="V225" s="147">
        <f>SUM(V9:V223)/Data!K20</f>
        <v>6</v>
      </c>
      <c r="W225" s="147">
        <f>SUM(W9:W223)/Data!K21</f>
        <v>9</v>
      </c>
      <c r="X225" s="147">
        <f>SUM(X9:X223)/Data!K22</f>
        <v>3</v>
      </c>
      <c r="Y225" s="147">
        <f>SUM(Y9:Y223)/Data!K23</f>
        <v>6</v>
      </c>
      <c r="Z225" s="147">
        <f>SUM(Z9:Z223)/Data!K24</f>
        <v>4</v>
      </c>
      <c r="AA225" s="147">
        <f>SUM(AA9:AA223)/Data!K25</f>
        <v>5</v>
      </c>
      <c r="AB225" s="147">
        <f>SUM(AB9:AB223)/Data!K26</f>
        <v>3</v>
      </c>
      <c r="AC225" s="147">
        <f>SUM(AC9:AC223)/Data!K27</f>
        <v>0</v>
      </c>
      <c r="AD225" s="147">
        <f>SUM(AD9:AD223)/Data!K28</f>
        <v>0</v>
      </c>
      <c r="AE225" s="147">
        <f>SUM(AE9:AE223)/Data!K29</f>
        <v>0</v>
      </c>
      <c r="AF225" s="147">
        <f>SUM(AF9:AF223)/Data!K30</f>
        <v>7</v>
      </c>
      <c r="AG225" s="149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P225"/>
  <sheetViews>
    <sheetView showGridLines="0" topLeftCell="A183" zoomScale="70" zoomScaleNormal="70" workbookViewId="0">
      <selection activeCell="K218" sqref="K218"/>
    </sheetView>
  </sheetViews>
  <sheetFormatPr defaultRowHeight="15" x14ac:dyDescent="0.25"/>
  <cols>
    <col min="1" max="1" width="58.5703125" customWidth="1"/>
    <col min="2" max="2" width="3.140625" customWidth="1"/>
    <col min="3" max="14" width="13.7109375" customWidth="1"/>
    <col min="15" max="15" width="3.5703125" customWidth="1"/>
    <col min="16" max="16" width="22" customWidth="1"/>
  </cols>
  <sheetData>
    <row r="1" spans="1:16" s="72" customFormat="1" ht="28.5" x14ac:dyDescent="0.45">
      <c r="A1" s="216" t="s">
        <v>107</v>
      </c>
      <c r="B1" s="216"/>
      <c r="C1" s="216"/>
      <c r="D1" s="216"/>
      <c r="E1" s="216"/>
      <c r="F1" s="216"/>
      <c r="G1" s="130"/>
      <c r="H1" s="130"/>
      <c r="I1" s="46"/>
      <c r="J1" s="46"/>
    </row>
    <row r="2" spans="1:16" s="72" customFormat="1" x14ac:dyDescent="0.25"/>
    <row r="3" spans="1:16" s="72" customFormat="1" ht="18.75" x14ac:dyDescent="0.3">
      <c r="A3" s="48" t="s">
        <v>210</v>
      </c>
      <c r="B3" s="74"/>
    </row>
    <row r="4" spans="1:16" x14ac:dyDescent="0.25">
      <c r="A4" s="1"/>
      <c r="B4" s="1"/>
    </row>
    <row r="5" spans="1:16" x14ac:dyDescent="0.25">
      <c r="A5" s="60" t="s">
        <v>36</v>
      </c>
      <c r="B5" s="1"/>
    </row>
    <row r="6" spans="1:16" ht="47.25" x14ac:dyDescent="0.25">
      <c r="A6" s="64" t="s">
        <v>58</v>
      </c>
      <c r="B6" s="11"/>
      <c r="C6" s="129" t="s">
        <v>46</v>
      </c>
      <c r="D6" s="129" t="s">
        <v>47</v>
      </c>
      <c r="E6" s="129" t="s">
        <v>48</v>
      </c>
      <c r="F6" s="129" t="s">
        <v>49</v>
      </c>
      <c r="G6" s="129" t="s">
        <v>50</v>
      </c>
      <c r="H6" s="129" t="s">
        <v>51</v>
      </c>
      <c r="I6" s="129" t="s">
        <v>52</v>
      </c>
      <c r="J6" s="129" t="s">
        <v>53</v>
      </c>
      <c r="K6" s="129" t="s">
        <v>54</v>
      </c>
      <c r="L6" s="129" t="s">
        <v>55</v>
      </c>
      <c r="M6" s="129" t="s">
        <v>56</v>
      </c>
      <c r="N6" s="73" t="s">
        <v>57</v>
      </c>
      <c r="P6" s="73" t="s">
        <v>61</v>
      </c>
    </row>
    <row r="7" spans="1:16" ht="15.75" x14ac:dyDescent="0.25">
      <c r="A7" s="66"/>
      <c r="B7" s="8"/>
    </row>
    <row r="8" spans="1:16" ht="15.75" x14ac:dyDescent="0.25">
      <c r="A8" s="50" t="str">
        <f>'CCG Financial Totals'!A9</f>
        <v>1 - Gastro-intestinal System</v>
      </c>
      <c r="B8" s="8"/>
    </row>
    <row r="9" spans="1:16" ht="15.75" x14ac:dyDescent="0.25">
      <c r="A9" s="78" t="str">
        <f>'CCG Financial Totals'!A10</f>
        <v>Asacol 400/800mg MR to Octasa 400/800mg MR</v>
      </c>
      <c r="B9" s="8"/>
      <c r="C9" s="68">
        <f>SUM('Beech Grove:YMG'!N9)</f>
        <v>0</v>
      </c>
      <c r="D9" s="68">
        <f>SUM('Beech Grove:YMG'!O9)</f>
        <v>0</v>
      </c>
      <c r="E9" s="68">
        <f>SUM('Beech Grove:YMG'!P9)</f>
        <v>0</v>
      </c>
      <c r="F9" s="68">
        <f>SUM('Beech Grove:YMG'!Q9)</f>
        <v>0</v>
      </c>
      <c r="G9" s="68">
        <f>SUM('Beech Grove:YMG'!R9)</f>
        <v>0</v>
      </c>
      <c r="H9" s="68">
        <f>SUM('Beech Grove:YMG'!S9)</f>
        <v>0</v>
      </c>
      <c r="I9" s="68">
        <f>SUM('Beech Grove:YMG'!T9)</f>
        <v>0</v>
      </c>
      <c r="J9" s="68">
        <f>SUM('Beech Grove:YMG'!U9)</f>
        <v>0</v>
      </c>
      <c r="K9" s="68">
        <f>SUM('Beech Grove:YMG'!V9)</f>
        <v>0</v>
      </c>
      <c r="L9" s="68">
        <f>SUM('Beech Grove:YMG'!W9)</f>
        <v>0</v>
      </c>
      <c r="M9" s="68">
        <f>SUM('Beech Grove:YMG'!X9)</f>
        <v>0</v>
      </c>
      <c r="N9" s="68">
        <f>SUM('Beech Grove:YMG'!Y9)</f>
        <v>0</v>
      </c>
      <c r="P9" s="68">
        <f>SUM(C9:N9)</f>
        <v>0</v>
      </c>
    </row>
    <row r="10" spans="1:16" ht="15.75" customHeight="1" x14ac:dyDescent="0.25">
      <c r="A10" s="78" t="str">
        <f>'CCG Financial Totals'!A11</f>
        <v>Movicol Sachets to Laxido Sachets (inc. Paediatric)</v>
      </c>
      <c r="B10" s="67"/>
      <c r="C10" s="68">
        <f>SUM('Beech Grove:YMG'!N10)</f>
        <v>0</v>
      </c>
      <c r="D10" s="68">
        <f>SUM('Beech Grove:YMG'!O10)</f>
        <v>0</v>
      </c>
      <c r="E10" s="68">
        <f>SUM('Beech Grove:YMG'!P10)</f>
        <v>0</v>
      </c>
      <c r="F10" s="68">
        <f>SUM('Beech Grove:YMG'!Q10)</f>
        <v>0</v>
      </c>
      <c r="G10" s="68">
        <f>SUM('Beech Grove:YMG'!R10)</f>
        <v>0</v>
      </c>
      <c r="H10" s="68">
        <f>SUM('Beech Grove:YMG'!S10)</f>
        <v>0</v>
      </c>
      <c r="I10" s="68">
        <f>SUM('Beech Grove:YMG'!T10)</f>
        <v>0</v>
      </c>
      <c r="J10" s="68">
        <f>SUM('Beech Grove:YMG'!U10)</f>
        <v>0</v>
      </c>
      <c r="K10" s="68">
        <f>SUM('Beech Grove:YMG'!V10)</f>
        <v>0</v>
      </c>
      <c r="L10" s="68">
        <f>SUM('Beech Grove:YMG'!W10)</f>
        <v>0</v>
      </c>
      <c r="M10" s="68">
        <f>SUM('Beech Grove:YMG'!X10)</f>
        <v>0</v>
      </c>
      <c r="N10" s="68">
        <f>SUM('Beech Grove:YMG'!Y10)</f>
        <v>0</v>
      </c>
      <c r="P10" s="68">
        <f t="shared" ref="P10:P23" si="0">SUM(C10:N10)</f>
        <v>0</v>
      </c>
    </row>
    <row r="11" spans="1:16" ht="15.75" customHeight="1" x14ac:dyDescent="0.25">
      <c r="A11" s="78" t="str">
        <f>'CCG Financial Totals'!A12</f>
        <v>Esomeprazole Tabs to Caps</v>
      </c>
      <c r="C11" s="68">
        <f>SUM('Beech Grove:YMG'!N11)</f>
        <v>0</v>
      </c>
      <c r="D11" s="68">
        <f>SUM('Beech Grove:YMG'!O11)</f>
        <v>0</v>
      </c>
      <c r="E11" s="68">
        <f>SUM('Beech Grove:YMG'!P11)</f>
        <v>0</v>
      </c>
      <c r="F11" s="68">
        <f>SUM('Beech Grove:YMG'!Q11)</f>
        <v>0</v>
      </c>
      <c r="G11" s="68">
        <f>SUM('Beech Grove:YMG'!R11)</f>
        <v>0</v>
      </c>
      <c r="H11" s="68">
        <f>SUM('Beech Grove:YMG'!S11)</f>
        <v>0</v>
      </c>
      <c r="I11" s="68">
        <f>SUM('Beech Grove:YMG'!T11)</f>
        <v>0</v>
      </c>
      <c r="J11" s="68">
        <f>SUM('Beech Grove:YMG'!U11)</f>
        <v>0</v>
      </c>
      <c r="K11" s="68">
        <f>SUM('Beech Grove:YMG'!V11)</f>
        <v>0</v>
      </c>
      <c r="L11" s="68">
        <f>SUM('Beech Grove:YMG'!W11)</f>
        <v>0</v>
      </c>
      <c r="M11" s="68">
        <f>SUM('Beech Grove:YMG'!X11)</f>
        <v>0</v>
      </c>
      <c r="N11" s="68">
        <f>SUM('Beech Grove:YMG'!Y11)</f>
        <v>0</v>
      </c>
      <c r="P11" s="68">
        <f t="shared" si="0"/>
        <v>0</v>
      </c>
    </row>
    <row r="12" spans="1:16" ht="15.75" customHeight="1" x14ac:dyDescent="0.25">
      <c r="A12" s="78" t="str">
        <f>'CCG Financial Totals'!A13</f>
        <v>dicycloverine</v>
      </c>
      <c r="B12" s="69"/>
      <c r="C12" s="68">
        <f>SUM('Beech Grove:YMG'!N12)</f>
        <v>0</v>
      </c>
      <c r="D12" s="68">
        <f>SUM('Beech Grove:YMG'!O12)</f>
        <v>0</v>
      </c>
      <c r="E12" s="68">
        <f>SUM('Beech Grove:YMG'!P12)</f>
        <v>0</v>
      </c>
      <c r="F12" s="68">
        <f>SUM('Beech Grove:YMG'!Q12)</f>
        <v>0</v>
      </c>
      <c r="G12" s="68">
        <f>SUM('Beech Grove:YMG'!R12)</f>
        <v>0</v>
      </c>
      <c r="H12" s="68">
        <f>SUM('Beech Grove:YMG'!S12)</f>
        <v>0</v>
      </c>
      <c r="I12" s="68">
        <f>SUM('Beech Grove:YMG'!T12)</f>
        <v>0</v>
      </c>
      <c r="J12" s="68">
        <f>SUM('Beech Grove:YMG'!U12)</f>
        <v>0</v>
      </c>
      <c r="K12" s="68">
        <f>SUM('Beech Grove:YMG'!V12)</f>
        <v>0</v>
      </c>
      <c r="L12" s="68">
        <f>SUM('Beech Grove:YMG'!W12)</f>
        <v>0</v>
      </c>
      <c r="M12" s="68">
        <f>SUM('Beech Grove:YMG'!X12)</f>
        <v>0</v>
      </c>
      <c r="N12" s="68">
        <f>SUM('Beech Grove:YMG'!Y12)</f>
        <v>0</v>
      </c>
      <c r="P12" s="68">
        <f t="shared" si="0"/>
        <v>0</v>
      </c>
    </row>
    <row r="13" spans="1:16" ht="15.75" customHeight="1" x14ac:dyDescent="0.25">
      <c r="A13" s="78">
        <f>'CCG Financial Totals'!A14</f>
        <v>0</v>
      </c>
      <c r="B13" s="69"/>
      <c r="C13" s="68">
        <f>SUM('Beech Grove:YMG'!N13)</f>
        <v>0</v>
      </c>
      <c r="D13" s="68">
        <f>SUM('Beech Grove:YMG'!O13)</f>
        <v>0</v>
      </c>
      <c r="E13" s="68">
        <f>SUM('Beech Grove:YMG'!P13)</f>
        <v>0</v>
      </c>
      <c r="F13" s="68">
        <f>SUM('Beech Grove:YMG'!Q13)</f>
        <v>0</v>
      </c>
      <c r="G13" s="68">
        <f>SUM('Beech Grove:YMG'!R13)</f>
        <v>0</v>
      </c>
      <c r="H13" s="68">
        <f>SUM('Beech Grove:YMG'!S13)</f>
        <v>0</v>
      </c>
      <c r="I13" s="68">
        <f>SUM('Beech Grove:YMG'!T13)</f>
        <v>0</v>
      </c>
      <c r="J13" s="68">
        <f>SUM('Beech Grove:YMG'!U13)</f>
        <v>0</v>
      </c>
      <c r="K13" s="68">
        <f>SUM('Beech Grove:YMG'!V13)</f>
        <v>0</v>
      </c>
      <c r="L13" s="68">
        <f>SUM('Beech Grove:YMG'!W13)</f>
        <v>0</v>
      </c>
      <c r="M13" s="68">
        <f>SUM('Beech Grove:YMG'!X13)</f>
        <v>0</v>
      </c>
      <c r="N13" s="68">
        <f>SUM('Beech Grove:YMG'!Y13)</f>
        <v>0</v>
      </c>
      <c r="P13" s="68">
        <f t="shared" si="0"/>
        <v>0</v>
      </c>
    </row>
    <row r="14" spans="1:16" ht="15.75" customHeight="1" x14ac:dyDescent="0.25">
      <c r="A14" s="78">
        <f>'CCG Financial Totals'!A15</f>
        <v>0</v>
      </c>
      <c r="B14" s="69"/>
      <c r="C14" s="68">
        <f>SUM('Beech Grove:YMG'!N14)</f>
        <v>0</v>
      </c>
      <c r="D14" s="68">
        <f>SUM('Beech Grove:YMG'!O14)</f>
        <v>0</v>
      </c>
      <c r="E14" s="68">
        <f>SUM('Beech Grove:YMG'!P14)</f>
        <v>0</v>
      </c>
      <c r="F14" s="68">
        <f>SUM('Beech Grove:YMG'!Q14)</f>
        <v>0</v>
      </c>
      <c r="G14" s="68">
        <f>SUM('Beech Grove:YMG'!R14)</f>
        <v>0</v>
      </c>
      <c r="H14" s="68">
        <f>SUM('Beech Grove:YMG'!S14)</f>
        <v>0</v>
      </c>
      <c r="I14" s="68">
        <f>SUM('Beech Grove:YMG'!T14)</f>
        <v>0</v>
      </c>
      <c r="J14" s="68">
        <f>SUM('Beech Grove:YMG'!U14)</f>
        <v>0</v>
      </c>
      <c r="K14" s="68">
        <f>SUM('Beech Grove:YMG'!V14)</f>
        <v>0</v>
      </c>
      <c r="L14" s="68">
        <f>SUM('Beech Grove:YMG'!W14)</f>
        <v>0</v>
      </c>
      <c r="M14" s="68">
        <f>SUM('Beech Grove:YMG'!X14)</f>
        <v>0</v>
      </c>
      <c r="N14" s="68">
        <f>SUM('Beech Grove:YMG'!Y14)</f>
        <v>0</v>
      </c>
      <c r="P14" s="68">
        <f t="shared" si="0"/>
        <v>0</v>
      </c>
    </row>
    <row r="15" spans="1:16" ht="15.75" customHeight="1" x14ac:dyDescent="0.25">
      <c r="A15" s="78">
        <f>'CCG Financial Totals'!A16</f>
        <v>0</v>
      </c>
      <c r="B15" s="9"/>
      <c r="C15" s="68">
        <f>SUM('Beech Grove:YMG'!N15)</f>
        <v>0</v>
      </c>
      <c r="D15" s="68">
        <f>SUM('Beech Grove:YMG'!O15)</f>
        <v>0</v>
      </c>
      <c r="E15" s="68">
        <f>SUM('Beech Grove:YMG'!P15)</f>
        <v>0</v>
      </c>
      <c r="F15" s="68">
        <f>SUM('Beech Grove:YMG'!Q15)</f>
        <v>0</v>
      </c>
      <c r="G15" s="68">
        <f>SUM('Beech Grove:YMG'!R15)</f>
        <v>0</v>
      </c>
      <c r="H15" s="68">
        <f>SUM('Beech Grove:YMG'!S15)</f>
        <v>0</v>
      </c>
      <c r="I15" s="68">
        <f>SUM('Beech Grove:YMG'!T15)</f>
        <v>0</v>
      </c>
      <c r="J15" s="68">
        <f>SUM('Beech Grove:YMG'!U15)</f>
        <v>0</v>
      </c>
      <c r="K15" s="68">
        <f>SUM('Beech Grove:YMG'!V15)</f>
        <v>0</v>
      </c>
      <c r="L15" s="68">
        <f>SUM('Beech Grove:YMG'!W15)</f>
        <v>0</v>
      </c>
      <c r="M15" s="68">
        <f>SUM('Beech Grove:YMG'!X15)</f>
        <v>0</v>
      </c>
      <c r="N15" s="68">
        <f>SUM('Beech Grove:YMG'!Y15)</f>
        <v>0</v>
      </c>
      <c r="P15" s="68">
        <f t="shared" si="0"/>
        <v>0</v>
      </c>
    </row>
    <row r="16" spans="1:16" ht="15.75" customHeight="1" x14ac:dyDescent="0.25">
      <c r="A16" s="78">
        <f>'CCG Financial Totals'!A17</f>
        <v>0</v>
      </c>
      <c r="B16" s="8"/>
      <c r="C16" s="68">
        <f>SUM('Beech Grove:YMG'!N16)</f>
        <v>0</v>
      </c>
      <c r="D16" s="68">
        <f>SUM('Beech Grove:YMG'!O16)</f>
        <v>0</v>
      </c>
      <c r="E16" s="68">
        <f>SUM('Beech Grove:YMG'!P16)</f>
        <v>0</v>
      </c>
      <c r="F16" s="68">
        <f>SUM('Beech Grove:YMG'!Q16)</f>
        <v>0</v>
      </c>
      <c r="G16" s="68">
        <f>SUM('Beech Grove:YMG'!R16)</f>
        <v>0</v>
      </c>
      <c r="H16" s="68">
        <f>SUM('Beech Grove:YMG'!S16)</f>
        <v>0</v>
      </c>
      <c r="I16" s="68">
        <f>SUM('Beech Grove:YMG'!T16)</f>
        <v>0</v>
      </c>
      <c r="J16" s="68">
        <f>SUM('Beech Grove:YMG'!U16)</f>
        <v>0</v>
      </c>
      <c r="K16" s="68">
        <f>SUM('Beech Grove:YMG'!V16)</f>
        <v>0</v>
      </c>
      <c r="L16" s="68">
        <f>SUM('Beech Grove:YMG'!W16)</f>
        <v>0</v>
      </c>
      <c r="M16" s="68">
        <f>SUM('Beech Grove:YMG'!X16)</f>
        <v>0</v>
      </c>
      <c r="N16" s="68">
        <f>SUM('Beech Grove:YMG'!Y16)</f>
        <v>0</v>
      </c>
      <c r="P16" s="68">
        <f t="shared" si="0"/>
        <v>0</v>
      </c>
    </row>
    <row r="17" spans="1:16" ht="15.75" customHeight="1" x14ac:dyDescent="0.25">
      <c r="A17" s="78">
        <f>'CCG Financial Totals'!A18</f>
        <v>0</v>
      </c>
      <c r="B17" s="67"/>
      <c r="C17" s="68">
        <f>SUM('Beech Grove:YMG'!N17)</f>
        <v>0</v>
      </c>
      <c r="D17" s="68">
        <f>SUM('Beech Grove:YMG'!O17)</f>
        <v>0</v>
      </c>
      <c r="E17" s="68">
        <f>SUM('Beech Grove:YMG'!P17)</f>
        <v>0</v>
      </c>
      <c r="F17" s="68">
        <f>SUM('Beech Grove:YMG'!Q17)</f>
        <v>0</v>
      </c>
      <c r="G17" s="68">
        <f>SUM('Beech Grove:YMG'!R17)</f>
        <v>0</v>
      </c>
      <c r="H17" s="68">
        <f>SUM('Beech Grove:YMG'!S17)</f>
        <v>0</v>
      </c>
      <c r="I17" s="68">
        <f>SUM('Beech Grove:YMG'!T17)</f>
        <v>0</v>
      </c>
      <c r="J17" s="68">
        <f>SUM('Beech Grove:YMG'!U17)</f>
        <v>0</v>
      </c>
      <c r="K17" s="68">
        <f>SUM('Beech Grove:YMG'!V17)</f>
        <v>0</v>
      </c>
      <c r="L17" s="68">
        <f>SUM('Beech Grove:YMG'!W17)</f>
        <v>0</v>
      </c>
      <c r="M17" s="68">
        <f>SUM('Beech Grove:YMG'!X17)</f>
        <v>0</v>
      </c>
      <c r="N17" s="68">
        <f>SUM('Beech Grove:YMG'!Y17)</f>
        <v>0</v>
      </c>
      <c r="P17" s="68">
        <f t="shared" si="0"/>
        <v>0</v>
      </c>
    </row>
    <row r="18" spans="1:16" ht="15.75" customHeight="1" x14ac:dyDescent="0.25">
      <c r="A18" s="78">
        <f>'CCG Financial Totals'!A19</f>
        <v>0</v>
      </c>
      <c r="B18" s="67"/>
      <c r="C18" s="68">
        <f>SUM('Beech Grove:YMG'!N18)</f>
        <v>0</v>
      </c>
      <c r="D18" s="68">
        <f>SUM('Beech Grove:YMG'!O18)</f>
        <v>0</v>
      </c>
      <c r="E18" s="68">
        <f>SUM('Beech Grove:YMG'!P18)</f>
        <v>0</v>
      </c>
      <c r="F18" s="68">
        <f>SUM('Beech Grove:YMG'!Q18)</f>
        <v>0</v>
      </c>
      <c r="G18" s="68">
        <f>SUM('Beech Grove:YMG'!R18)</f>
        <v>0</v>
      </c>
      <c r="H18" s="68">
        <f>SUM('Beech Grove:YMG'!S18)</f>
        <v>0</v>
      </c>
      <c r="I18" s="68">
        <f>SUM('Beech Grove:YMG'!T18)</f>
        <v>0</v>
      </c>
      <c r="J18" s="68">
        <f>SUM('Beech Grove:YMG'!U18)</f>
        <v>0</v>
      </c>
      <c r="K18" s="68">
        <f>SUM('Beech Grove:YMG'!V18)</f>
        <v>0</v>
      </c>
      <c r="L18" s="68">
        <f>SUM('Beech Grove:YMG'!W18)</f>
        <v>0</v>
      </c>
      <c r="M18" s="68">
        <f>SUM('Beech Grove:YMG'!X18)</f>
        <v>0</v>
      </c>
      <c r="N18" s="68">
        <f>SUM('Beech Grove:YMG'!Y18)</f>
        <v>0</v>
      </c>
      <c r="P18" s="68">
        <f t="shared" si="0"/>
        <v>0</v>
      </c>
    </row>
    <row r="19" spans="1:16" ht="15.75" customHeight="1" x14ac:dyDescent="0.25">
      <c r="A19" s="78">
        <f>'CCG Financial Totals'!A20</f>
        <v>0</v>
      </c>
      <c r="B19" s="67"/>
      <c r="C19" s="68">
        <f>SUM('Beech Grove:YMG'!N19)</f>
        <v>0</v>
      </c>
      <c r="D19" s="68">
        <f>SUM('Beech Grove:YMG'!O19)</f>
        <v>0</v>
      </c>
      <c r="E19" s="68">
        <f>SUM('Beech Grove:YMG'!P19)</f>
        <v>0</v>
      </c>
      <c r="F19" s="68">
        <f>SUM('Beech Grove:YMG'!Q19)</f>
        <v>0</v>
      </c>
      <c r="G19" s="68">
        <f>SUM('Beech Grove:YMG'!R19)</f>
        <v>0</v>
      </c>
      <c r="H19" s="68">
        <f>SUM('Beech Grove:YMG'!S19)</f>
        <v>0</v>
      </c>
      <c r="I19" s="68">
        <f>SUM('Beech Grove:YMG'!T19)</f>
        <v>0</v>
      </c>
      <c r="J19" s="68">
        <f>SUM('Beech Grove:YMG'!U19)</f>
        <v>0</v>
      </c>
      <c r="K19" s="68">
        <f>SUM('Beech Grove:YMG'!V19)</f>
        <v>0</v>
      </c>
      <c r="L19" s="68">
        <f>SUM('Beech Grove:YMG'!W19)</f>
        <v>0</v>
      </c>
      <c r="M19" s="68">
        <f>SUM('Beech Grove:YMG'!X19)</f>
        <v>0</v>
      </c>
      <c r="N19" s="68">
        <f>SUM('Beech Grove:YMG'!Y19)</f>
        <v>0</v>
      </c>
      <c r="P19" s="68">
        <f t="shared" si="0"/>
        <v>0</v>
      </c>
    </row>
    <row r="20" spans="1:16" ht="15.75" customHeight="1" x14ac:dyDescent="0.25">
      <c r="A20" s="78">
        <f>'CCG Financial Totals'!A21</f>
        <v>0</v>
      </c>
      <c r="B20" s="67"/>
      <c r="C20" s="68">
        <f>SUM('Beech Grove:YMG'!N20)</f>
        <v>0</v>
      </c>
      <c r="D20" s="68">
        <f>SUM('Beech Grove:YMG'!O20)</f>
        <v>0</v>
      </c>
      <c r="E20" s="68">
        <f>SUM('Beech Grove:YMG'!P20)</f>
        <v>0</v>
      </c>
      <c r="F20" s="68">
        <f>SUM('Beech Grove:YMG'!Q20)</f>
        <v>0</v>
      </c>
      <c r="G20" s="68">
        <f>SUM('Beech Grove:YMG'!R20)</f>
        <v>0</v>
      </c>
      <c r="H20" s="68">
        <f>SUM('Beech Grove:YMG'!S20)</f>
        <v>0</v>
      </c>
      <c r="I20" s="68">
        <f>SUM('Beech Grove:YMG'!T20)</f>
        <v>0</v>
      </c>
      <c r="J20" s="68">
        <f>SUM('Beech Grove:YMG'!U20)</f>
        <v>0</v>
      </c>
      <c r="K20" s="68">
        <f>SUM('Beech Grove:YMG'!V20)</f>
        <v>0</v>
      </c>
      <c r="L20" s="68">
        <f>SUM('Beech Grove:YMG'!W20)</f>
        <v>0</v>
      </c>
      <c r="M20" s="68">
        <f>SUM('Beech Grove:YMG'!X20)</f>
        <v>0</v>
      </c>
      <c r="N20" s="68">
        <f>SUM('Beech Grove:YMG'!Y20)</f>
        <v>0</v>
      </c>
      <c r="P20" s="68">
        <f t="shared" si="0"/>
        <v>0</v>
      </c>
    </row>
    <row r="21" spans="1:16" ht="15.75" customHeight="1" x14ac:dyDescent="0.25">
      <c r="A21" s="78">
        <f>'CCG Financial Totals'!A22</f>
        <v>0</v>
      </c>
      <c r="B21" s="67"/>
      <c r="C21" s="68">
        <f>SUM('Beech Grove:YMG'!N21)</f>
        <v>0</v>
      </c>
      <c r="D21" s="68">
        <f>SUM('Beech Grove:YMG'!O21)</f>
        <v>0</v>
      </c>
      <c r="E21" s="68">
        <f>SUM('Beech Grove:YMG'!P21)</f>
        <v>0</v>
      </c>
      <c r="F21" s="68">
        <f>SUM('Beech Grove:YMG'!Q21)</f>
        <v>0</v>
      </c>
      <c r="G21" s="68">
        <f>SUM('Beech Grove:YMG'!R21)</f>
        <v>0</v>
      </c>
      <c r="H21" s="68">
        <f>SUM('Beech Grove:YMG'!S21)</f>
        <v>0</v>
      </c>
      <c r="I21" s="68">
        <f>SUM('Beech Grove:YMG'!T21)</f>
        <v>0</v>
      </c>
      <c r="J21" s="68">
        <f>SUM('Beech Grove:YMG'!U21)</f>
        <v>0</v>
      </c>
      <c r="K21" s="68">
        <f>SUM('Beech Grove:YMG'!V21)</f>
        <v>0</v>
      </c>
      <c r="L21" s="68">
        <f>SUM('Beech Grove:YMG'!W21)</f>
        <v>0</v>
      </c>
      <c r="M21" s="68">
        <f>SUM('Beech Grove:YMG'!X21)</f>
        <v>0</v>
      </c>
      <c r="N21" s="68">
        <f>SUM('Beech Grove:YMG'!Y21)</f>
        <v>0</v>
      </c>
      <c r="P21" s="68">
        <f t="shared" si="0"/>
        <v>0</v>
      </c>
    </row>
    <row r="22" spans="1:16" ht="15.75" customHeight="1" x14ac:dyDescent="0.25">
      <c r="A22" s="78">
        <f>'CCG Financial Totals'!A23</f>
        <v>0</v>
      </c>
      <c r="B22" s="67"/>
      <c r="C22" s="68">
        <f>SUM('Beech Grove:YMG'!N22)</f>
        <v>0</v>
      </c>
      <c r="D22" s="68">
        <f>SUM('Beech Grove:YMG'!O22)</f>
        <v>0</v>
      </c>
      <c r="E22" s="68">
        <f>SUM('Beech Grove:YMG'!P22)</f>
        <v>0</v>
      </c>
      <c r="F22" s="68">
        <f>SUM('Beech Grove:YMG'!Q22)</f>
        <v>0</v>
      </c>
      <c r="G22" s="68">
        <f>SUM('Beech Grove:YMG'!R22)</f>
        <v>0</v>
      </c>
      <c r="H22" s="68">
        <f>SUM('Beech Grove:YMG'!S22)</f>
        <v>0</v>
      </c>
      <c r="I22" s="68">
        <f>SUM('Beech Grove:YMG'!T22)</f>
        <v>0</v>
      </c>
      <c r="J22" s="68">
        <f>SUM('Beech Grove:YMG'!U22)</f>
        <v>0</v>
      </c>
      <c r="K22" s="68">
        <f>SUM('Beech Grove:YMG'!V22)</f>
        <v>0</v>
      </c>
      <c r="L22" s="68">
        <f>SUM('Beech Grove:YMG'!W22)</f>
        <v>0</v>
      </c>
      <c r="M22" s="68">
        <f>SUM('Beech Grove:YMG'!X22)</f>
        <v>0</v>
      </c>
      <c r="N22" s="68">
        <f>SUM('Beech Grove:YMG'!Y22)</f>
        <v>0</v>
      </c>
      <c r="P22" s="68">
        <f t="shared" si="0"/>
        <v>0</v>
      </c>
    </row>
    <row r="23" spans="1:16" ht="15.75" customHeight="1" x14ac:dyDescent="0.25">
      <c r="A23" s="85" t="str">
        <f>'CCG Financial Totals'!A24</f>
        <v>Other</v>
      </c>
      <c r="B23" s="67"/>
      <c r="C23" s="68">
        <f>SUM('Beech Grove:YMG'!N23)</f>
        <v>0</v>
      </c>
      <c r="D23" s="68">
        <f>SUM('Beech Grove:YMG'!O23)</f>
        <v>0</v>
      </c>
      <c r="E23" s="68">
        <f>SUM('Beech Grove:YMG'!P23)</f>
        <v>0</v>
      </c>
      <c r="F23" s="68">
        <f>SUM('Beech Grove:YMG'!Q23)</f>
        <v>0</v>
      </c>
      <c r="G23" s="68">
        <f>SUM('Beech Grove:YMG'!R23)</f>
        <v>0</v>
      </c>
      <c r="H23" s="68">
        <f>SUM('Beech Grove:YMG'!S23)</f>
        <v>0</v>
      </c>
      <c r="I23" s="68">
        <f>SUM('Beech Grove:YMG'!T23)</f>
        <v>0</v>
      </c>
      <c r="J23" s="68">
        <f>SUM('Beech Grove:YMG'!U23)</f>
        <v>0</v>
      </c>
      <c r="K23" s="68">
        <f>SUM('Beech Grove:YMG'!V23)</f>
        <v>0</v>
      </c>
      <c r="L23" s="68">
        <f>SUM('Beech Grove:YMG'!W23)</f>
        <v>0</v>
      </c>
      <c r="M23" s="68">
        <f>SUM('Beech Grove:YMG'!X23)</f>
        <v>0</v>
      </c>
      <c r="N23" s="68">
        <f>SUM('Beech Grove:YMG'!Y23)</f>
        <v>0</v>
      </c>
      <c r="P23" s="68">
        <f t="shared" si="0"/>
        <v>0</v>
      </c>
    </row>
    <row r="24" spans="1:16" ht="15.75" customHeight="1" x14ac:dyDescent="0.25">
      <c r="A24" s="14"/>
      <c r="B24" s="8"/>
      <c r="C24" s="71"/>
    </row>
    <row r="25" spans="1:16" ht="15.75" customHeight="1" x14ac:dyDescent="0.25">
      <c r="A25" s="51" t="str">
        <f>'CCG Financial Totals'!A26</f>
        <v xml:space="preserve"> 2 - Cardiovascular System</v>
      </c>
    </row>
    <row r="26" spans="1:16" ht="15.75" customHeight="1" x14ac:dyDescent="0.25">
      <c r="A26" s="78" t="str">
        <f>'CCG Financial Totals'!A27</f>
        <v>ISMN 60mg MR generic to Low Cost Brand</v>
      </c>
      <c r="B26" s="9"/>
      <c r="C26" s="68">
        <f>SUM('Beech Grove:YMG'!N26)</f>
        <v>0</v>
      </c>
      <c r="D26" s="68">
        <f>SUM('Beech Grove:YMG'!O26)</f>
        <v>0</v>
      </c>
      <c r="E26" s="68">
        <f>SUM('Beech Grove:YMG'!P26)</f>
        <v>0</v>
      </c>
      <c r="F26" s="68">
        <f>SUM('Beech Grove:YMG'!Q26)</f>
        <v>0</v>
      </c>
      <c r="G26" s="68">
        <f>SUM('Beech Grove:YMG'!R26)</f>
        <v>0</v>
      </c>
      <c r="H26" s="68">
        <f>SUM('Beech Grove:YMG'!S26)</f>
        <v>0</v>
      </c>
      <c r="I26" s="68">
        <f>SUM('Beech Grove:YMG'!T26)</f>
        <v>0</v>
      </c>
      <c r="J26" s="68">
        <f>SUM('Beech Grove:YMG'!U26)</f>
        <v>0</v>
      </c>
      <c r="K26" s="68">
        <f>SUM('Beech Grove:YMG'!V26)</f>
        <v>0</v>
      </c>
      <c r="L26" s="68">
        <f>SUM('Beech Grove:YMG'!W26)</f>
        <v>0</v>
      </c>
      <c r="M26" s="68">
        <f>SUM('Beech Grove:YMG'!X26)</f>
        <v>0</v>
      </c>
      <c r="N26" s="68">
        <f>SUM('Beech Grove:YMG'!Y26)</f>
        <v>0</v>
      </c>
      <c r="P26" s="68">
        <f t="shared" ref="P26:P39" si="1">SUM(C26:N26)</f>
        <v>0</v>
      </c>
    </row>
    <row r="27" spans="1:16" ht="15.75" customHeight="1" x14ac:dyDescent="0.25">
      <c r="A27" s="78" t="str">
        <f>'CCG Financial Totals'!A28</f>
        <v>Review of Omega-3 fatty acids (Omacor)</v>
      </c>
      <c r="B27" s="9"/>
      <c r="C27" s="68">
        <f>SUM('Beech Grove:YMG'!N27)</f>
        <v>0</v>
      </c>
      <c r="D27" s="68">
        <f>SUM('Beech Grove:YMG'!O27)</f>
        <v>0</v>
      </c>
      <c r="E27" s="68">
        <f>SUM('Beech Grove:YMG'!P27)</f>
        <v>0</v>
      </c>
      <c r="F27" s="68">
        <f>SUM('Beech Grove:YMG'!Q27)</f>
        <v>0</v>
      </c>
      <c r="G27" s="68">
        <f>SUM('Beech Grove:YMG'!R27)</f>
        <v>0</v>
      </c>
      <c r="H27" s="68">
        <f>SUM('Beech Grove:YMG'!S27)</f>
        <v>0</v>
      </c>
      <c r="I27" s="68">
        <f>SUM('Beech Grove:YMG'!T27)</f>
        <v>0</v>
      </c>
      <c r="J27" s="68">
        <f>SUM('Beech Grove:YMG'!U27)</f>
        <v>0</v>
      </c>
      <c r="K27" s="68">
        <f>SUM('Beech Grove:YMG'!V27)</f>
        <v>0</v>
      </c>
      <c r="L27" s="68">
        <f>SUM('Beech Grove:YMG'!W27)</f>
        <v>0</v>
      </c>
      <c r="M27" s="68">
        <f>SUM('Beech Grove:YMG'!X27)</f>
        <v>0</v>
      </c>
      <c r="N27" s="68">
        <f>SUM('Beech Grove:YMG'!Y27)</f>
        <v>0</v>
      </c>
      <c r="P27" s="68">
        <f t="shared" si="1"/>
        <v>0</v>
      </c>
    </row>
    <row r="28" spans="1:16" ht="15.75" customHeight="1" x14ac:dyDescent="0.25">
      <c r="A28" s="78" t="str">
        <f>'CCG Financial Totals'!A29</f>
        <v>Review Ticagrelor/Prasugrel duration of treatment</v>
      </c>
      <c r="B28" s="12"/>
      <c r="C28" s="68">
        <f>SUM('Beech Grove:YMG'!N28)</f>
        <v>0</v>
      </c>
      <c r="D28" s="68">
        <f>SUM('Beech Grove:YMG'!O28)</f>
        <v>0</v>
      </c>
      <c r="E28" s="68">
        <f>SUM('Beech Grove:YMG'!P28)</f>
        <v>0</v>
      </c>
      <c r="F28" s="68">
        <f>SUM('Beech Grove:YMG'!Q28)</f>
        <v>0</v>
      </c>
      <c r="G28" s="68">
        <f>SUM('Beech Grove:YMG'!R28)</f>
        <v>0</v>
      </c>
      <c r="H28" s="68">
        <f>SUM('Beech Grove:YMG'!S28)</f>
        <v>0</v>
      </c>
      <c r="I28" s="68">
        <f>SUM('Beech Grove:YMG'!T28)</f>
        <v>0</v>
      </c>
      <c r="J28" s="68">
        <f>SUM('Beech Grove:YMG'!U28)</f>
        <v>0</v>
      </c>
      <c r="K28" s="68">
        <f>SUM('Beech Grove:YMG'!V28)</f>
        <v>0</v>
      </c>
      <c r="L28" s="68">
        <f>SUM('Beech Grove:YMG'!W28)</f>
        <v>0</v>
      </c>
      <c r="M28" s="68">
        <f>SUM('Beech Grove:YMG'!X28)</f>
        <v>0</v>
      </c>
      <c r="N28" s="68">
        <f>SUM('Beech Grove:YMG'!Y28)</f>
        <v>0</v>
      </c>
      <c r="P28" s="68">
        <f t="shared" si="1"/>
        <v>0</v>
      </c>
    </row>
    <row r="29" spans="1:16" ht="15.75" customHeight="1" x14ac:dyDescent="0.25">
      <c r="A29" s="78" t="str">
        <f>'CCG Financial Totals'!A30</f>
        <v>Doxazosin MR to Doxazosin plain tablets</v>
      </c>
      <c r="B29" s="8"/>
      <c r="C29" s="68">
        <f>SUM('Beech Grove:YMG'!N29)</f>
        <v>0</v>
      </c>
      <c r="D29" s="68">
        <f>SUM('Beech Grove:YMG'!O29)</f>
        <v>0</v>
      </c>
      <c r="E29" s="68">
        <f>SUM('Beech Grove:YMG'!P29)</f>
        <v>0</v>
      </c>
      <c r="F29" s="68">
        <f>SUM('Beech Grove:YMG'!Q29)</f>
        <v>0</v>
      </c>
      <c r="G29" s="68">
        <f>SUM('Beech Grove:YMG'!R29)</f>
        <v>0</v>
      </c>
      <c r="H29" s="68">
        <f>SUM('Beech Grove:YMG'!S29)</f>
        <v>0</v>
      </c>
      <c r="I29" s="68">
        <f>SUM('Beech Grove:YMG'!T29)</f>
        <v>0</v>
      </c>
      <c r="J29" s="68">
        <f>SUM('Beech Grove:YMG'!U29)</f>
        <v>0</v>
      </c>
      <c r="K29" s="68">
        <f>SUM('Beech Grove:YMG'!V29)</f>
        <v>0</v>
      </c>
      <c r="L29" s="68">
        <f>SUM('Beech Grove:YMG'!W29)</f>
        <v>0</v>
      </c>
      <c r="M29" s="68">
        <f>SUM('Beech Grove:YMG'!X29)</f>
        <v>0</v>
      </c>
      <c r="N29" s="68">
        <f>SUM('Beech Grove:YMG'!Y29)</f>
        <v>0</v>
      </c>
      <c r="P29" s="68">
        <f t="shared" si="1"/>
        <v>0</v>
      </c>
    </row>
    <row r="30" spans="1:16" ht="15.75" customHeight="1" x14ac:dyDescent="0.25">
      <c r="A30" s="78" t="str">
        <f>'CCG Financial Totals'!A31</f>
        <v>Olmesaratan to Losartan/Candesartan</v>
      </c>
      <c r="B30" s="67"/>
      <c r="C30" s="68">
        <f>SUM('Beech Grove:YMG'!N30)</f>
        <v>1554.6699999999998</v>
      </c>
      <c r="D30" s="68">
        <f>SUM('Beech Grove:YMG'!O30)</f>
        <v>0</v>
      </c>
      <c r="E30" s="68">
        <f>SUM('Beech Grove:YMG'!P30)</f>
        <v>0</v>
      </c>
      <c r="F30" s="68">
        <f>SUM('Beech Grove:YMG'!Q30)</f>
        <v>0</v>
      </c>
      <c r="G30" s="68">
        <f>SUM('Beech Grove:YMG'!R30)</f>
        <v>0</v>
      </c>
      <c r="H30" s="68">
        <f>SUM('Beech Grove:YMG'!S30)</f>
        <v>0</v>
      </c>
      <c r="I30" s="68">
        <f>SUM('Beech Grove:YMG'!T30)</f>
        <v>0</v>
      </c>
      <c r="J30" s="68">
        <f>SUM('Beech Grove:YMG'!U30)</f>
        <v>0</v>
      </c>
      <c r="K30" s="68">
        <f>SUM('Beech Grove:YMG'!V30)</f>
        <v>0</v>
      </c>
      <c r="L30" s="68">
        <f>SUM('Beech Grove:YMG'!W30)</f>
        <v>0</v>
      </c>
      <c r="M30" s="68">
        <f>SUM('Beech Grove:YMG'!X30)</f>
        <v>0</v>
      </c>
      <c r="N30" s="68">
        <f>SUM('Beech Grove:YMG'!Y30)</f>
        <v>0</v>
      </c>
      <c r="P30" s="68">
        <f t="shared" si="1"/>
        <v>1554.6699999999998</v>
      </c>
    </row>
    <row r="31" spans="1:16" ht="15.75" customHeight="1" x14ac:dyDescent="0.25">
      <c r="A31" s="78" t="str">
        <f>'CCG Financial Totals'!A32</f>
        <v>Atorvastatin 30/60mg dose optimisation</v>
      </c>
      <c r="B31" s="67"/>
      <c r="C31" s="68">
        <f>SUM('Beech Grove:YMG'!N31)</f>
        <v>0</v>
      </c>
      <c r="D31" s="68">
        <f>SUM('Beech Grove:YMG'!O31)</f>
        <v>0</v>
      </c>
      <c r="E31" s="68">
        <f>SUM('Beech Grove:YMG'!P31)</f>
        <v>0</v>
      </c>
      <c r="F31" s="68">
        <f>SUM('Beech Grove:YMG'!Q31)</f>
        <v>0</v>
      </c>
      <c r="G31" s="68">
        <f>SUM('Beech Grove:YMG'!R31)</f>
        <v>0</v>
      </c>
      <c r="H31" s="68">
        <f>SUM('Beech Grove:YMG'!S31)</f>
        <v>0</v>
      </c>
      <c r="I31" s="68">
        <f>SUM('Beech Grove:YMG'!T31)</f>
        <v>0</v>
      </c>
      <c r="J31" s="68">
        <f>SUM('Beech Grove:YMG'!U31)</f>
        <v>0</v>
      </c>
      <c r="K31" s="68">
        <f>SUM('Beech Grove:YMG'!V31)</f>
        <v>0</v>
      </c>
      <c r="L31" s="68">
        <f>SUM('Beech Grove:YMG'!W31)</f>
        <v>0</v>
      </c>
      <c r="M31" s="68">
        <f>SUM('Beech Grove:YMG'!X31)</f>
        <v>0</v>
      </c>
      <c r="N31" s="68">
        <f>SUM('Beech Grove:YMG'!Y31)</f>
        <v>0</v>
      </c>
      <c r="P31" s="68">
        <f t="shared" si="1"/>
        <v>0</v>
      </c>
    </row>
    <row r="32" spans="1:16" ht="15.75" customHeight="1" x14ac:dyDescent="0.25">
      <c r="A32" s="78" t="str">
        <f>'CCG Financial Totals'!A33</f>
        <v>Rosuvastatin to Atorvastatin</v>
      </c>
      <c r="B32" s="67"/>
      <c r="C32" s="68">
        <f>SUM('Beech Grove:YMG'!N32)</f>
        <v>0</v>
      </c>
      <c r="D32" s="68">
        <f>SUM('Beech Grove:YMG'!O32)</f>
        <v>436.54</v>
      </c>
      <c r="E32" s="68">
        <f>SUM('Beech Grove:YMG'!P32)</f>
        <v>0</v>
      </c>
      <c r="F32" s="68">
        <f>SUM('Beech Grove:YMG'!Q32)</f>
        <v>0</v>
      </c>
      <c r="G32" s="68">
        <f>SUM('Beech Grove:YMG'!R32)</f>
        <v>0</v>
      </c>
      <c r="H32" s="68">
        <f>SUM('Beech Grove:YMG'!S32)</f>
        <v>0</v>
      </c>
      <c r="I32" s="68">
        <f>SUM('Beech Grove:YMG'!T32)</f>
        <v>0</v>
      </c>
      <c r="J32" s="68">
        <f>SUM('Beech Grove:YMG'!U32)</f>
        <v>0</v>
      </c>
      <c r="K32" s="68">
        <f>SUM('Beech Grove:YMG'!V32)</f>
        <v>0</v>
      </c>
      <c r="L32" s="68">
        <f>SUM('Beech Grove:YMG'!W32)</f>
        <v>0</v>
      </c>
      <c r="M32" s="68">
        <f>SUM('Beech Grove:YMG'!X32)</f>
        <v>0</v>
      </c>
      <c r="N32" s="68">
        <f>SUM('Beech Grove:YMG'!Y32)</f>
        <v>0</v>
      </c>
      <c r="P32" s="68">
        <f t="shared" si="1"/>
        <v>436.54</v>
      </c>
    </row>
    <row r="33" spans="1:16" ht="15.75" customHeight="1" x14ac:dyDescent="0.25">
      <c r="A33" s="78" t="str">
        <f>'CCG Financial Totals'!A34</f>
        <v>Perindopril Arginine to Perindopril Erbumine</v>
      </c>
      <c r="B33" s="67"/>
      <c r="C33" s="68">
        <f>SUM('Beech Grove:YMG'!N33)</f>
        <v>0</v>
      </c>
      <c r="D33" s="68">
        <f>SUM('Beech Grove:YMG'!O33)</f>
        <v>0</v>
      </c>
      <c r="E33" s="68">
        <f>SUM('Beech Grove:YMG'!P33)</f>
        <v>0</v>
      </c>
      <c r="F33" s="68">
        <f>SUM('Beech Grove:YMG'!Q33)</f>
        <v>0</v>
      </c>
      <c r="G33" s="68">
        <f>SUM('Beech Grove:YMG'!R33)</f>
        <v>0</v>
      </c>
      <c r="H33" s="68">
        <f>SUM('Beech Grove:YMG'!S33)</f>
        <v>0</v>
      </c>
      <c r="I33" s="68">
        <f>SUM('Beech Grove:YMG'!T33)</f>
        <v>0</v>
      </c>
      <c r="J33" s="68">
        <f>SUM('Beech Grove:YMG'!U33)</f>
        <v>0</v>
      </c>
      <c r="K33" s="68">
        <f>SUM('Beech Grove:YMG'!V33)</f>
        <v>0</v>
      </c>
      <c r="L33" s="68">
        <f>SUM('Beech Grove:YMG'!W33)</f>
        <v>0</v>
      </c>
      <c r="M33" s="68">
        <f>SUM('Beech Grove:YMG'!X33)</f>
        <v>0</v>
      </c>
      <c r="N33" s="68">
        <f>SUM('Beech Grove:YMG'!Y33)</f>
        <v>0</v>
      </c>
      <c r="P33" s="68">
        <f t="shared" si="1"/>
        <v>0</v>
      </c>
    </row>
    <row r="34" spans="1:16" ht="15.75" customHeight="1" x14ac:dyDescent="0.25">
      <c r="A34" s="78" t="str">
        <f>'CCG Financial Totals'!A35</f>
        <v>Review of Ezetimibe prescribing</v>
      </c>
      <c r="B34" s="67"/>
      <c r="C34" s="68">
        <f>SUM('Beech Grove:YMG'!N34)</f>
        <v>0</v>
      </c>
      <c r="D34" s="68">
        <f>SUM('Beech Grove:YMG'!O34)</f>
        <v>0</v>
      </c>
      <c r="E34" s="68">
        <f>SUM('Beech Grove:YMG'!P34)</f>
        <v>0</v>
      </c>
      <c r="F34" s="68">
        <f>SUM('Beech Grove:YMG'!Q34)</f>
        <v>0</v>
      </c>
      <c r="G34" s="68">
        <f>SUM('Beech Grove:YMG'!R34)</f>
        <v>0</v>
      </c>
      <c r="H34" s="68">
        <f>SUM('Beech Grove:YMG'!S34)</f>
        <v>0</v>
      </c>
      <c r="I34" s="68">
        <f>SUM('Beech Grove:YMG'!T34)</f>
        <v>0</v>
      </c>
      <c r="J34" s="68">
        <f>SUM('Beech Grove:YMG'!U34)</f>
        <v>0</v>
      </c>
      <c r="K34" s="68">
        <f>SUM('Beech Grove:YMG'!V34)</f>
        <v>0</v>
      </c>
      <c r="L34" s="68">
        <f>SUM('Beech Grove:YMG'!W34)</f>
        <v>0</v>
      </c>
      <c r="M34" s="68">
        <f>SUM('Beech Grove:YMG'!X34)</f>
        <v>0</v>
      </c>
      <c r="N34" s="68">
        <f>SUM('Beech Grove:YMG'!Y34)</f>
        <v>0</v>
      </c>
      <c r="P34" s="68">
        <f t="shared" si="1"/>
        <v>0</v>
      </c>
    </row>
    <row r="35" spans="1:16" ht="15.75" customHeight="1" x14ac:dyDescent="0.25">
      <c r="A35" s="78" t="str">
        <f>'CCG Financial Totals'!A36</f>
        <v>ISMN MR 25mg, 40mg, 50mg tabs to caps</v>
      </c>
      <c r="B35" s="67"/>
      <c r="C35" s="68">
        <f>SUM('Beech Grove:YMG'!N35)</f>
        <v>0</v>
      </c>
      <c r="D35" s="68">
        <f>SUM('Beech Grove:YMG'!O35)</f>
        <v>0</v>
      </c>
      <c r="E35" s="68">
        <f>SUM('Beech Grove:YMG'!P35)</f>
        <v>0</v>
      </c>
      <c r="F35" s="68">
        <f>SUM('Beech Grove:YMG'!Q35)</f>
        <v>0</v>
      </c>
      <c r="G35" s="68">
        <f>SUM('Beech Grove:YMG'!R35)</f>
        <v>0</v>
      </c>
      <c r="H35" s="68">
        <f>SUM('Beech Grove:YMG'!S35)</f>
        <v>0</v>
      </c>
      <c r="I35" s="68">
        <f>SUM('Beech Grove:YMG'!T35)</f>
        <v>0</v>
      </c>
      <c r="J35" s="68">
        <f>SUM('Beech Grove:YMG'!U35)</f>
        <v>0</v>
      </c>
      <c r="K35" s="68">
        <f>SUM('Beech Grove:YMG'!V35)</f>
        <v>0</v>
      </c>
      <c r="L35" s="68">
        <f>SUM('Beech Grove:YMG'!W35)</f>
        <v>0</v>
      </c>
      <c r="M35" s="68">
        <f>SUM('Beech Grove:YMG'!X35)</f>
        <v>0</v>
      </c>
      <c r="N35" s="68">
        <f>SUM('Beech Grove:YMG'!Y35)</f>
        <v>0</v>
      </c>
      <c r="P35" s="68">
        <f t="shared" si="1"/>
        <v>0</v>
      </c>
    </row>
    <row r="36" spans="1:16" ht="15.75" customHeight="1" x14ac:dyDescent="0.25">
      <c r="A36" s="78">
        <f>'CCG Financial Totals'!A37</f>
        <v>0</v>
      </c>
      <c r="B36" s="8"/>
      <c r="C36" s="68">
        <f>SUM('Beech Grove:YMG'!N36)</f>
        <v>0</v>
      </c>
      <c r="D36" s="68">
        <f>SUM('Beech Grove:YMG'!O36)</f>
        <v>0</v>
      </c>
      <c r="E36" s="68">
        <f>SUM('Beech Grove:YMG'!P36)</f>
        <v>0</v>
      </c>
      <c r="F36" s="68">
        <f>SUM('Beech Grove:YMG'!Q36)</f>
        <v>0</v>
      </c>
      <c r="G36" s="68">
        <f>SUM('Beech Grove:YMG'!R36)</f>
        <v>0</v>
      </c>
      <c r="H36" s="68">
        <f>SUM('Beech Grove:YMG'!S36)</f>
        <v>0</v>
      </c>
      <c r="I36" s="68">
        <f>SUM('Beech Grove:YMG'!T36)</f>
        <v>0</v>
      </c>
      <c r="J36" s="68">
        <f>SUM('Beech Grove:YMG'!U36)</f>
        <v>0</v>
      </c>
      <c r="K36" s="68">
        <f>SUM('Beech Grove:YMG'!V36)</f>
        <v>0</v>
      </c>
      <c r="L36" s="68">
        <f>SUM('Beech Grove:YMG'!W36)</f>
        <v>0</v>
      </c>
      <c r="M36" s="68">
        <f>SUM('Beech Grove:YMG'!X36)</f>
        <v>0</v>
      </c>
      <c r="N36" s="68">
        <f>SUM('Beech Grove:YMG'!Y36)</f>
        <v>0</v>
      </c>
      <c r="P36" s="68">
        <f t="shared" si="1"/>
        <v>0</v>
      </c>
    </row>
    <row r="37" spans="1:16" ht="15.75" customHeight="1" x14ac:dyDescent="0.25">
      <c r="A37" s="78">
        <f>'CCG Financial Totals'!A38</f>
        <v>0</v>
      </c>
      <c r="B37" s="8"/>
      <c r="C37" s="68">
        <f>SUM('Beech Grove:YMG'!N37)</f>
        <v>0</v>
      </c>
      <c r="D37" s="68">
        <f>SUM('Beech Grove:YMG'!O37)</f>
        <v>0</v>
      </c>
      <c r="E37" s="68">
        <f>SUM('Beech Grove:YMG'!P37)</f>
        <v>0</v>
      </c>
      <c r="F37" s="68">
        <f>SUM('Beech Grove:YMG'!Q37)</f>
        <v>0</v>
      </c>
      <c r="G37" s="68">
        <f>SUM('Beech Grove:YMG'!R37)</f>
        <v>0</v>
      </c>
      <c r="H37" s="68">
        <f>SUM('Beech Grove:YMG'!S37)</f>
        <v>0</v>
      </c>
      <c r="I37" s="68">
        <f>SUM('Beech Grove:YMG'!T37)</f>
        <v>0</v>
      </c>
      <c r="J37" s="68">
        <f>SUM('Beech Grove:YMG'!U37)</f>
        <v>0</v>
      </c>
      <c r="K37" s="68">
        <f>SUM('Beech Grove:YMG'!V37)</f>
        <v>0</v>
      </c>
      <c r="L37" s="68">
        <f>SUM('Beech Grove:YMG'!W37)</f>
        <v>0</v>
      </c>
      <c r="M37" s="68">
        <f>SUM('Beech Grove:YMG'!X37)</f>
        <v>0</v>
      </c>
      <c r="N37" s="68">
        <f>SUM('Beech Grove:YMG'!Y37)</f>
        <v>0</v>
      </c>
      <c r="P37" s="68">
        <f t="shared" si="1"/>
        <v>0</v>
      </c>
    </row>
    <row r="38" spans="1:16" ht="15.75" customHeight="1" x14ac:dyDescent="0.25">
      <c r="A38" s="78">
        <f>'CCG Financial Totals'!A39</f>
        <v>0</v>
      </c>
      <c r="B38" s="67"/>
      <c r="C38" s="68">
        <f>SUM('Beech Grove:YMG'!N38)</f>
        <v>0</v>
      </c>
      <c r="D38" s="68">
        <f>SUM('Beech Grove:YMG'!O38)</f>
        <v>0</v>
      </c>
      <c r="E38" s="68">
        <f>SUM('Beech Grove:YMG'!P38)</f>
        <v>0</v>
      </c>
      <c r="F38" s="68">
        <f>SUM('Beech Grove:YMG'!Q38)</f>
        <v>0</v>
      </c>
      <c r="G38" s="68">
        <f>SUM('Beech Grove:YMG'!R38)</f>
        <v>0</v>
      </c>
      <c r="H38" s="68">
        <f>SUM('Beech Grove:YMG'!S38)</f>
        <v>0</v>
      </c>
      <c r="I38" s="68">
        <f>SUM('Beech Grove:YMG'!T38)</f>
        <v>0</v>
      </c>
      <c r="J38" s="68">
        <f>SUM('Beech Grove:YMG'!U38)</f>
        <v>0</v>
      </c>
      <c r="K38" s="68">
        <f>SUM('Beech Grove:YMG'!V38)</f>
        <v>0</v>
      </c>
      <c r="L38" s="68">
        <f>SUM('Beech Grove:YMG'!W38)</f>
        <v>0</v>
      </c>
      <c r="M38" s="68">
        <f>SUM('Beech Grove:YMG'!X38)</f>
        <v>0</v>
      </c>
      <c r="N38" s="68">
        <f>SUM('Beech Grove:YMG'!Y38)</f>
        <v>0</v>
      </c>
      <c r="P38" s="68">
        <f t="shared" si="1"/>
        <v>0</v>
      </c>
    </row>
    <row r="39" spans="1:16" ht="15.75" customHeight="1" x14ac:dyDescent="0.25">
      <c r="A39" s="85" t="str">
        <f>'CCG Financial Totals'!A40</f>
        <v>Other</v>
      </c>
      <c r="C39" s="68">
        <f>SUM('Beech Grove:YMG'!N39)</f>
        <v>0</v>
      </c>
      <c r="D39" s="68">
        <f>SUM('Beech Grove:YMG'!O39)</f>
        <v>0</v>
      </c>
      <c r="E39" s="68">
        <f>SUM('Beech Grove:YMG'!P39)</f>
        <v>0</v>
      </c>
      <c r="F39" s="68">
        <f>SUM('Beech Grove:YMG'!Q39)</f>
        <v>0</v>
      </c>
      <c r="G39" s="68">
        <f>SUM('Beech Grove:YMG'!R39)</f>
        <v>0</v>
      </c>
      <c r="H39" s="68">
        <f>SUM('Beech Grove:YMG'!S39)</f>
        <v>1358.31</v>
      </c>
      <c r="I39" s="68">
        <f>SUM('Beech Grove:YMG'!T39)</f>
        <v>3862.04</v>
      </c>
      <c r="J39" s="68">
        <f>SUM('Beech Grove:YMG'!U39)</f>
        <v>0</v>
      </c>
      <c r="K39" s="68">
        <f>SUM('Beech Grove:YMG'!V39)</f>
        <v>0</v>
      </c>
      <c r="L39" s="68">
        <f>SUM('Beech Grove:YMG'!W39)</f>
        <v>0</v>
      </c>
      <c r="M39" s="68">
        <f>SUM('Beech Grove:YMG'!X39)</f>
        <v>0</v>
      </c>
      <c r="N39" s="68">
        <f>SUM('Beech Grove:YMG'!Y39)</f>
        <v>0</v>
      </c>
      <c r="P39" s="68">
        <f t="shared" si="1"/>
        <v>5220.3500000000004</v>
      </c>
    </row>
    <row r="40" spans="1:16" ht="15.75" customHeight="1" x14ac:dyDescent="0.25">
      <c r="A40" s="21"/>
      <c r="B40" s="8"/>
      <c r="C40" s="71"/>
    </row>
    <row r="41" spans="1:16" ht="15.75" customHeight="1" x14ac:dyDescent="0.25">
      <c r="A41" s="51" t="str">
        <f>'CCG Financial Totals'!A42</f>
        <v>3 - Respiratory System</v>
      </c>
      <c r="B41" s="8"/>
      <c r="C41" s="98"/>
    </row>
    <row r="42" spans="1:16" ht="15.75" customHeight="1" x14ac:dyDescent="0.25">
      <c r="A42" s="78" t="str">
        <f>'CCG Financial Totals'!A43</f>
        <v>Seretide 125/250 Evohaler to Fostair/Flutiform inhaler</v>
      </c>
      <c r="B42" s="8"/>
      <c r="C42" s="68">
        <f>SUM('Beech Grove:YMG'!N42)</f>
        <v>3649.92</v>
      </c>
      <c r="D42" s="68">
        <f>SUM('Beech Grove:YMG'!O42)</f>
        <v>7153.93</v>
      </c>
      <c r="E42" s="68">
        <f>SUM('Beech Grove:YMG'!P42)</f>
        <v>295.36</v>
      </c>
      <c r="F42" s="68">
        <f>SUM('Beech Grove:YMG'!Q42)</f>
        <v>2747.61</v>
      </c>
      <c r="G42" s="68">
        <f>SUM('Beech Grove:YMG'!R42)</f>
        <v>603.20000000000005</v>
      </c>
      <c r="H42" s="68">
        <f>SUM('Beech Grove:YMG'!S42)</f>
        <v>956.12</v>
      </c>
      <c r="I42" s="68">
        <f>SUM('Beech Grove:YMG'!T42)</f>
        <v>0</v>
      </c>
      <c r="J42" s="68">
        <f>SUM('Beech Grove:YMG'!U42)</f>
        <v>20593.439999999999</v>
      </c>
      <c r="K42" s="68">
        <f>SUM('Beech Grove:YMG'!V42)</f>
        <v>547.6</v>
      </c>
      <c r="L42" s="68">
        <f>SUM('Beech Grove:YMG'!W42)</f>
        <v>0</v>
      </c>
      <c r="M42" s="68">
        <f>SUM('Beech Grove:YMG'!X42)</f>
        <v>0</v>
      </c>
      <c r="N42" s="68">
        <f>SUM('Beech Grove:YMG'!Y42)</f>
        <v>0</v>
      </c>
      <c r="P42" s="68">
        <f t="shared" ref="P42:P54" si="2">SUM(C42:N42)</f>
        <v>36547.18</v>
      </c>
    </row>
    <row r="43" spans="1:16" ht="15.75" customHeight="1" x14ac:dyDescent="0.25">
      <c r="A43" s="78" t="str">
        <f>'CCG Financial Totals'!A44</f>
        <v>Seretide 250 Evohaler to Seretide 500 Accuhaler</v>
      </c>
      <c r="B43" s="8"/>
      <c r="C43" s="68">
        <f>SUM('Beech Grove:YMG'!N43)</f>
        <v>0</v>
      </c>
      <c r="D43" s="68">
        <f>SUM('Beech Grove:YMG'!O43)</f>
        <v>0</v>
      </c>
      <c r="E43" s="68">
        <f>SUM('Beech Grove:YMG'!P43)</f>
        <v>0</v>
      </c>
      <c r="F43" s="68">
        <f>SUM('Beech Grove:YMG'!Q43)</f>
        <v>0</v>
      </c>
      <c r="G43" s="68">
        <f>SUM('Beech Grove:YMG'!R43)</f>
        <v>0</v>
      </c>
      <c r="H43" s="68">
        <f>SUM('Beech Grove:YMG'!S43)</f>
        <v>0</v>
      </c>
      <c r="I43" s="68">
        <f>SUM('Beech Grove:YMG'!T43)</f>
        <v>0</v>
      </c>
      <c r="J43" s="68">
        <f>SUM('Beech Grove:YMG'!U43)</f>
        <v>0</v>
      </c>
      <c r="K43" s="68">
        <f>SUM('Beech Grove:YMG'!V43)</f>
        <v>0</v>
      </c>
      <c r="L43" s="68">
        <f>SUM('Beech Grove:YMG'!W43)</f>
        <v>0</v>
      </c>
      <c r="M43" s="68">
        <f>SUM('Beech Grove:YMG'!X43)</f>
        <v>0</v>
      </c>
      <c r="N43" s="68">
        <f>SUM('Beech Grove:YMG'!Y43)</f>
        <v>0</v>
      </c>
      <c r="P43" s="68">
        <f t="shared" si="2"/>
        <v>0</v>
      </c>
    </row>
    <row r="44" spans="1:16" ht="15.75" customHeight="1" x14ac:dyDescent="0.25">
      <c r="A44" s="78" t="str">
        <f>'CCG Financial Totals'!A45</f>
        <v>Seretide 125/250 Evohaler to Sirdupla 125/250 MDI</v>
      </c>
      <c r="B44" s="67"/>
      <c r="C44" s="68">
        <f>SUM('Beech Grove:YMG'!N44)</f>
        <v>9739.630000000001</v>
      </c>
      <c r="D44" s="68">
        <f>SUM('Beech Grove:YMG'!O44)</f>
        <v>3092.96</v>
      </c>
      <c r="E44" s="68">
        <f>SUM('Beech Grove:YMG'!P44)</f>
        <v>10475.74</v>
      </c>
      <c r="F44" s="68">
        <f>SUM('Beech Grove:YMG'!Q44)</f>
        <v>3009.55</v>
      </c>
      <c r="G44" s="68">
        <f>SUM('Beech Grove:YMG'!R44)</f>
        <v>5631.12</v>
      </c>
      <c r="H44" s="68">
        <f>SUM('Beech Grove:YMG'!S44)</f>
        <v>6947.06</v>
      </c>
      <c r="I44" s="68">
        <f>SUM('Beech Grove:YMG'!T44)</f>
        <v>0</v>
      </c>
      <c r="J44" s="68">
        <f>SUM('Beech Grove:YMG'!U44)</f>
        <v>6099.93</v>
      </c>
      <c r="K44" s="68">
        <f>SUM('Beech Grove:YMG'!V44)</f>
        <v>5528.84</v>
      </c>
      <c r="L44" s="68">
        <f>SUM('Beech Grove:YMG'!W44)</f>
        <v>1653.75</v>
      </c>
      <c r="M44" s="68">
        <f>SUM('Beech Grove:YMG'!X44)</f>
        <v>1919.39</v>
      </c>
      <c r="N44" s="68">
        <f>SUM('Beech Grove:YMG'!Y44)</f>
        <v>0</v>
      </c>
      <c r="P44" s="68">
        <f t="shared" si="2"/>
        <v>54097.97</v>
      </c>
    </row>
    <row r="45" spans="1:16" ht="15.75" customHeight="1" x14ac:dyDescent="0.25">
      <c r="A45" s="78" t="str">
        <f>'CCG Financial Totals'!A46</f>
        <v>Symbicort Turbohalers to Duoresp Spiromax</v>
      </c>
      <c r="B45" s="67"/>
      <c r="C45" s="68">
        <f>SUM('Beech Grove:YMG'!N45)</f>
        <v>0</v>
      </c>
      <c r="D45" s="68">
        <f>SUM('Beech Grove:YMG'!O45)</f>
        <v>0</v>
      </c>
      <c r="E45" s="68">
        <f>SUM('Beech Grove:YMG'!P45)</f>
        <v>0</v>
      </c>
      <c r="F45" s="68">
        <f>SUM('Beech Grove:YMG'!Q45)</f>
        <v>0</v>
      </c>
      <c r="G45" s="68">
        <f>SUM('Beech Grove:YMG'!R45)</f>
        <v>0</v>
      </c>
      <c r="H45" s="68">
        <f>SUM('Beech Grove:YMG'!S45)</f>
        <v>0</v>
      </c>
      <c r="I45" s="68">
        <f>SUM('Beech Grove:YMG'!T45)</f>
        <v>0</v>
      </c>
      <c r="J45" s="68">
        <f>SUM('Beech Grove:YMG'!U45)</f>
        <v>0</v>
      </c>
      <c r="K45" s="68">
        <f>SUM('Beech Grove:YMG'!V45)</f>
        <v>0</v>
      </c>
      <c r="L45" s="68">
        <f>SUM('Beech Grove:YMG'!W45)</f>
        <v>0</v>
      </c>
      <c r="M45" s="68">
        <f>SUM('Beech Grove:YMG'!X45)</f>
        <v>0</v>
      </c>
      <c r="N45" s="68">
        <f>SUM('Beech Grove:YMG'!Y45)</f>
        <v>0</v>
      </c>
      <c r="P45" s="68">
        <f t="shared" si="2"/>
        <v>0</v>
      </c>
    </row>
    <row r="46" spans="1:16" ht="15.75" customHeight="1" x14ac:dyDescent="0.25">
      <c r="A46" s="78" t="str">
        <f>'CCG Financial Totals'!A47</f>
        <v>Antihistamines</v>
      </c>
      <c r="B46" s="67"/>
      <c r="C46" s="68">
        <f>SUM('Beech Grove:YMG'!N46)</f>
        <v>0</v>
      </c>
      <c r="D46" s="68">
        <f>SUM('Beech Grove:YMG'!O46)</f>
        <v>0</v>
      </c>
      <c r="E46" s="68">
        <f>SUM('Beech Grove:YMG'!P46)</f>
        <v>0</v>
      </c>
      <c r="F46" s="68">
        <f>SUM('Beech Grove:YMG'!Q46)</f>
        <v>0</v>
      </c>
      <c r="G46" s="68">
        <f>SUM('Beech Grove:YMG'!R46)</f>
        <v>0</v>
      </c>
      <c r="H46" s="68">
        <f>SUM('Beech Grove:YMG'!S46)</f>
        <v>0</v>
      </c>
      <c r="I46" s="68">
        <f>SUM('Beech Grove:YMG'!T46)</f>
        <v>0</v>
      </c>
      <c r="J46" s="68">
        <f>SUM('Beech Grove:YMG'!U46)</f>
        <v>0</v>
      </c>
      <c r="K46" s="68">
        <f>SUM('Beech Grove:YMG'!V46)</f>
        <v>0</v>
      </c>
      <c r="L46" s="68">
        <f>SUM('Beech Grove:YMG'!W46)</f>
        <v>0</v>
      </c>
      <c r="M46" s="68">
        <f>SUM('Beech Grove:YMG'!X46)</f>
        <v>0</v>
      </c>
      <c r="N46" s="68">
        <f>SUM('Beech Grove:YMG'!Y46)</f>
        <v>0</v>
      </c>
      <c r="P46" s="68">
        <f t="shared" si="2"/>
        <v>0</v>
      </c>
    </row>
    <row r="47" spans="1:16" ht="15.75" customHeight="1" x14ac:dyDescent="0.25">
      <c r="A47" s="78" t="str">
        <f>'CCG Financial Totals'!A48</f>
        <v>Spiriva Handihaler to Incruse Elipta</v>
      </c>
      <c r="B47" s="67"/>
      <c r="C47" s="68">
        <f>SUM('Beech Grove:YMG'!N47)</f>
        <v>0</v>
      </c>
      <c r="D47" s="68">
        <f>SUM('Beech Grove:YMG'!O47)</f>
        <v>0</v>
      </c>
      <c r="E47" s="68">
        <f>SUM('Beech Grove:YMG'!P47)</f>
        <v>0</v>
      </c>
      <c r="F47" s="68">
        <f>SUM('Beech Grove:YMG'!Q47)</f>
        <v>0</v>
      </c>
      <c r="G47" s="68">
        <f>SUM('Beech Grove:YMG'!R47)</f>
        <v>0</v>
      </c>
      <c r="H47" s="68">
        <f>SUM('Beech Grove:YMG'!S47)</f>
        <v>0</v>
      </c>
      <c r="I47" s="68">
        <f>SUM('Beech Grove:YMG'!T47)</f>
        <v>0</v>
      </c>
      <c r="J47" s="68">
        <f>SUM('Beech Grove:YMG'!U47)</f>
        <v>0</v>
      </c>
      <c r="K47" s="68">
        <f>SUM('Beech Grove:YMG'!V47)</f>
        <v>0</v>
      </c>
      <c r="L47" s="68">
        <f>SUM('Beech Grove:YMG'!W47)</f>
        <v>0</v>
      </c>
      <c r="M47" s="68">
        <f>SUM('Beech Grove:YMG'!X47)</f>
        <v>0</v>
      </c>
      <c r="N47" s="68">
        <f>SUM('Beech Grove:YMG'!Y47)</f>
        <v>0</v>
      </c>
      <c r="P47" s="68">
        <f t="shared" si="2"/>
        <v>0</v>
      </c>
    </row>
    <row r="48" spans="1:16" ht="15.75" customHeight="1" x14ac:dyDescent="0.25">
      <c r="A48" s="78">
        <f>'CCG Financial Totals'!A49</f>
        <v>0</v>
      </c>
      <c r="B48" s="67"/>
      <c r="C48" s="68">
        <f>SUM('Beech Grove:YMG'!N48)</f>
        <v>0</v>
      </c>
      <c r="D48" s="68">
        <f>SUM('Beech Grove:YMG'!O48)</f>
        <v>0</v>
      </c>
      <c r="E48" s="68">
        <f>SUM('Beech Grove:YMG'!P48)</f>
        <v>0</v>
      </c>
      <c r="F48" s="68">
        <f>SUM('Beech Grove:YMG'!Q48)</f>
        <v>0</v>
      </c>
      <c r="G48" s="68">
        <f>SUM('Beech Grove:YMG'!R48)</f>
        <v>0</v>
      </c>
      <c r="H48" s="68">
        <f>SUM('Beech Grove:YMG'!S48)</f>
        <v>0</v>
      </c>
      <c r="I48" s="68">
        <f>SUM('Beech Grove:YMG'!T48)</f>
        <v>0</v>
      </c>
      <c r="J48" s="68">
        <f>SUM('Beech Grove:YMG'!U48)</f>
        <v>0</v>
      </c>
      <c r="K48" s="68">
        <f>SUM('Beech Grove:YMG'!V48)</f>
        <v>0</v>
      </c>
      <c r="L48" s="68">
        <f>SUM('Beech Grove:YMG'!W48)</f>
        <v>0</v>
      </c>
      <c r="M48" s="68">
        <f>SUM('Beech Grove:YMG'!X48)</f>
        <v>0</v>
      </c>
      <c r="N48" s="68">
        <f>SUM('Beech Grove:YMG'!Y48)</f>
        <v>0</v>
      </c>
      <c r="P48" s="68">
        <f t="shared" si="2"/>
        <v>0</v>
      </c>
    </row>
    <row r="49" spans="1:16" ht="15.75" customHeight="1" x14ac:dyDescent="0.25">
      <c r="A49" s="78">
        <f>'CCG Financial Totals'!A50</f>
        <v>0</v>
      </c>
      <c r="B49" s="67"/>
      <c r="C49" s="68">
        <f>SUM('Beech Grove:YMG'!N49)</f>
        <v>0</v>
      </c>
      <c r="D49" s="68">
        <f>SUM('Beech Grove:YMG'!O49)</f>
        <v>0</v>
      </c>
      <c r="E49" s="68">
        <f>SUM('Beech Grove:YMG'!P49)</f>
        <v>0</v>
      </c>
      <c r="F49" s="68">
        <f>SUM('Beech Grove:YMG'!Q49)</f>
        <v>0</v>
      </c>
      <c r="G49" s="68">
        <f>SUM('Beech Grove:YMG'!R49)</f>
        <v>0</v>
      </c>
      <c r="H49" s="68">
        <f>SUM('Beech Grove:YMG'!S49)</f>
        <v>0</v>
      </c>
      <c r="I49" s="68">
        <f>SUM('Beech Grove:YMG'!T49)</f>
        <v>0</v>
      </c>
      <c r="J49" s="68">
        <f>SUM('Beech Grove:YMG'!U49)</f>
        <v>0</v>
      </c>
      <c r="K49" s="68">
        <f>SUM('Beech Grove:YMG'!V49)</f>
        <v>0</v>
      </c>
      <c r="L49" s="68">
        <f>SUM('Beech Grove:YMG'!W49)</f>
        <v>0</v>
      </c>
      <c r="M49" s="68">
        <f>SUM('Beech Grove:YMG'!X49)</f>
        <v>0</v>
      </c>
      <c r="N49" s="68">
        <f>SUM('Beech Grove:YMG'!Y49)</f>
        <v>0</v>
      </c>
      <c r="P49" s="68">
        <f t="shared" si="2"/>
        <v>0</v>
      </c>
    </row>
    <row r="50" spans="1:16" ht="15.75" customHeight="1" x14ac:dyDescent="0.25">
      <c r="A50" s="78">
        <f>'CCG Financial Totals'!A51</f>
        <v>0</v>
      </c>
      <c r="B50" s="67"/>
      <c r="C50" s="68">
        <f>SUM('Beech Grove:YMG'!N50)</f>
        <v>0</v>
      </c>
      <c r="D50" s="68">
        <f>SUM('Beech Grove:YMG'!O50)</f>
        <v>0</v>
      </c>
      <c r="E50" s="68">
        <f>SUM('Beech Grove:YMG'!P50)</f>
        <v>0</v>
      </c>
      <c r="F50" s="68">
        <f>SUM('Beech Grove:YMG'!Q50)</f>
        <v>0</v>
      </c>
      <c r="G50" s="68">
        <f>SUM('Beech Grove:YMG'!R50)</f>
        <v>0</v>
      </c>
      <c r="H50" s="68">
        <f>SUM('Beech Grove:YMG'!S50)</f>
        <v>0</v>
      </c>
      <c r="I50" s="68">
        <f>SUM('Beech Grove:YMG'!T50)</f>
        <v>0</v>
      </c>
      <c r="J50" s="68">
        <f>SUM('Beech Grove:YMG'!U50)</f>
        <v>0</v>
      </c>
      <c r="K50" s="68">
        <f>SUM('Beech Grove:YMG'!V50)</f>
        <v>0</v>
      </c>
      <c r="L50" s="68">
        <f>SUM('Beech Grove:YMG'!W50)</f>
        <v>0</v>
      </c>
      <c r="M50" s="68">
        <f>SUM('Beech Grove:YMG'!X50)</f>
        <v>0</v>
      </c>
      <c r="N50" s="68">
        <f>SUM('Beech Grove:YMG'!Y50)</f>
        <v>0</v>
      </c>
      <c r="P50" s="68">
        <f t="shared" si="2"/>
        <v>0</v>
      </c>
    </row>
    <row r="51" spans="1:16" ht="15.75" customHeight="1" x14ac:dyDescent="0.25">
      <c r="A51" s="78">
        <f>'CCG Financial Totals'!A52</f>
        <v>0</v>
      </c>
      <c r="C51" s="68">
        <f>SUM('Beech Grove:YMG'!N51)</f>
        <v>0</v>
      </c>
      <c r="D51" s="68">
        <f>SUM('Beech Grove:YMG'!O51)</f>
        <v>0</v>
      </c>
      <c r="E51" s="68">
        <f>SUM('Beech Grove:YMG'!P51)</f>
        <v>0</v>
      </c>
      <c r="F51" s="68">
        <f>SUM('Beech Grove:YMG'!Q51)</f>
        <v>0</v>
      </c>
      <c r="G51" s="68">
        <f>SUM('Beech Grove:YMG'!R51)</f>
        <v>0</v>
      </c>
      <c r="H51" s="68">
        <f>SUM('Beech Grove:YMG'!S51)</f>
        <v>0</v>
      </c>
      <c r="I51" s="68">
        <f>SUM('Beech Grove:YMG'!T51)</f>
        <v>0</v>
      </c>
      <c r="J51" s="68">
        <f>SUM('Beech Grove:YMG'!U51)</f>
        <v>0</v>
      </c>
      <c r="K51" s="68">
        <f>SUM('Beech Grove:YMG'!V51)</f>
        <v>0</v>
      </c>
      <c r="L51" s="68">
        <f>SUM('Beech Grove:YMG'!W51)</f>
        <v>0</v>
      </c>
      <c r="M51" s="68">
        <f>SUM('Beech Grove:YMG'!X51)</f>
        <v>0</v>
      </c>
      <c r="N51" s="68">
        <f>SUM('Beech Grove:YMG'!Y51)</f>
        <v>0</v>
      </c>
      <c r="P51" s="68">
        <f t="shared" si="2"/>
        <v>0</v>
      </c>
    </row>
    <row r="52" spans="1:16" ht="15.75" customHeight="1" x14ac:dyDescent="0.25">
      <c r="A52" s="78">
        <f>'CCG Financial Totals'!A53</f>
        <v>0</v>
      </c>
      <c r="B52" s="67"/>
      <c r="C52" s="68">
        <f>SUM('Beech Grove:YMG'!N52)</f>
        <v>0</v>
      </c>
      <c r="D52" s="68">
        <f>SUM('Beech Grove:YMG'!O52)</f>
        <v>0</v>
      </c>
      <c r="E52" s="68">
        <f>SUM('Beech Grove:YMG'!P52)</f>
        <v>0</v>
      </c>
      <c r="F52" s="68">
        <f>SUM('Beech Grove:YMG'!Q52)</f>
        <v>0</v>
      </c>
      <c r="G52" s="68">
        <f>SUM('Beech Grove:YMG'!R52)</f>
        <v>0</v>
      </c>
      <c r="H52" s="68">
        <f>SUM('Beech Grove:YMG'!S52)</f>
        <v>0</v>
      </c>
      <c r="I52" s="68">
        <f>SUM('Beech Grove:YMG'!T52)</f>
        <v>0</v>
      </c>
      <c r="J52" s="68">
        <f>SUM('Beech Grove:YMG'!U52)</f>
        <v>0</v>
      </c>
      <c r="K52" s="68">
        <f>SUM('Beech Grove:YMG'!V52)</f>
        <v>0</v>
      </c>
      <c r="L52" s="68">
        <f>SUM('Beech Grove:YMG'!W52)</f>
        <v>0</v>
      </c>
      <c r="M52" s="68">
        <f>SUM('Beech Grove:YMG'!X52)</f>
        <v>0</v>
      </c>
      <c r="N52" s="68">
        <f>SUM('Beech Grove:YMG'!Y52)</f>
        <v>0</v>
      </c>
      <c r="P52" s="68">
        <f t="shared" si="2"/>
        <v>0</v>
      </c>
    </row>
    <row r="53" spans="1:16" ht="15.75" x14ac:dyDescent="0.25">
      <c r="A53" s="78">
        <f>'CCG Financial Totals'!A54</f>
        <v>0</v>
      </c>
      <c r="B53" s="67"/>
      <c r="C53" s="68">
        <f>SUM('Beech Grove:YMG'!N53)</f>
        <v>0</v>
      </c>
      <c r="D53" s="68">
        <f>SUM('Beech Grove:YMG'!O53)</f>
        <v>0</v>
      </c>
      <c r="E53" s="68">
        <f>SUM('Beech Grove:YMG'!P53)</f>
        <v>0</v>
      </c>
      <c r="F53" s="68">
        <f>SUM('Beech Grove:YMG'!Q53)</f>
        <v>0</v>
      </c>
      <c r="G53" s="68">
        <f>SUM('Beech Grove:YMG'!R53)</f>
        <v>0</v>
      </c>
      <c r="H53" s="68">
        <f>SUM('Beech Grove:YMG'!S53)</f>
        <v>0</v>
      </c>
      <c r="I53" s="68">
        <f>SUM('Beech Grove:YMG'!T53)</f>
        <v>0</v>
      </c>
      <c r="J53" s="68">
        <f>SUM('Beech Grove:YMG'!U53)</f>
        <v>0</v>
      </c>
      <c r="K53" s="68">
        <f>SUM('Beech Grove:YMG'!V53)</f>
        <v>0</v>
      </c>
      <c r="L53" s="68">
        <f>SUM('Beech Grove:YMG'!W53)</f>
        <v>0</v>
      </c>
      <c r="M53" s="68">
        <f>SUM('Beech Grove:YMG'!X53)</f>
        <v>0</v>
      </c>
      <c r="N53" s="68">
        <f>SUM('Beech Grove:YMG'!Y53)</f>
        <v>0</v>
      </c>
      <c r="P53" s="68">
        <f t="shared" si="2"/>
        <v>0</v>
      </c>
    </row>
    <row r="54" spans="1:16" ht="15.75" x14ac:dyDescent="0.25">
      <c r="A54" s="85" t="str">
        <f>'CCG Financial Totals'!A55</f>
        <v>Other</v>
      </c>
      <c r="B54" s="67"/>
      <c r="C54" s="68">
        <f>SUM('Beech Grove:YMG'!N54)</f>
        <v>0</v>
      </c>
      <c r="D54" s="68">
        <f>SUM('Beech Grove:YMG'!O54)</f>
        <v>0</v>
      </c>
      <c r="E54" s="68">
        <f>SUM('Beech Grove:YMG'!P54)</f>
        <v>0</v>
      </c>
      <c r="F54" s="68">
        <f>SUM('Beech Grove:YMG'!Q54)</f>
        <v>0</v>
      </c>
      <c r="G54" s="68">
        <f>SUM('Beech Grove:YMG'!R54)</f>
        <v>938.07</v>
      </c>
      <c r="H54" s="68">
        <f>SUM('Beech Grove:YMG'!S54)</f>
        <v>5471.35</v>
      </c>
      <c r="I54" s="68">
        <f>SUM('Beech Grove:YMG'!T54)</f>
        <v>0</v>
      </c>
      <c r="J54" s="68">
        <f>SUM('Beech Grove:YMG'!U54)</f>
        <v>3334.56</v>
      </c>
      <c r="K54" s="68">
        <f>SUM('Beech Grove:YMG'!V54)</f>
        <v>0</v>
      </c>
      <c r="L54" s="68">
        <f>SUM('Beech Grove:YMG'!W54)</f>
        <v>0</v>
      </c>
      <c r="M54" s="68">
        <f>SUM('Beech Grove:YMG'!X54)</f>
        <v>0</v>
      </c>
      <c r="N54" s="68">
        <f>SUM('Beech Grove:YMG'!Y54)</f>
        <v>4063.1</v>
      </c>
      <c r="P54" s="68">
        <f t="shared" si="2"/>
        <v>13807.08</v>
      </c>
    </row>
    <row r="55" spans="1:16" ht="15.75" x14ac:dyDescent="0.25">
      <c r="A55" s="21"/>
      <c r="B55" s="8"/>
      <c r="C55" s="71"/>
    </row>
    <row r="56" spans="1:16" ht="15.75" x14ac:dyDescent="0.25">
      <c r="A56" s="51" t="str">
        <f>'CCG Financial Totals'!A57</f>
        <v xml:space="preserve"> 4 - Central Nervous System</v>
      </c>
      <c r="B56" s="8"/>
    </row>
    <row r="57" spans="1:16" ht="15.75" x14ac:dyDescent="0.25">
      <c r="A57" s="78" t="str">
        <f>'CCG Financial Totals'!A58</f>
        <v>Oxycodone MR tablets to Longtec</v>
      </c>
      <c r="C57" s="68">
        <f>SUM('Beech Grove:YMG'!N57)</f>
        <v>0</v>
      </c>
      <c r="D57" s="68">
        <f>SUM('Beech Grove:YMG'!O57)</f>
        <v>0</v>
      </c>
      <c r="E57" s="68">
        <f>SUM('Beech Grove:YMG'!P57)</f>
        <v>0</v>
      </c>
      <c r="F57" s="68">
        <f>SUM('Beech Grove:YMG'!Q57)</f>
        <v>0</v>
      </c>
      <c r="G57" s="68">
        <f>SUM('Beech Grove:YMG'!R57)</f>
        <v>0</v>
      </c>
      <c r="H57" s="68">
        <f>SUM('Beech Grove:YMG'!S57)</f>
        <v>0</v>
      </c>
      <c r="I57" s="68">
        <f>SUM('Beech Grove:YMG'!T57)</f>
        <v>0</v>
      </c>
      <c r="J57" s="68">
        <f>SUM('Beech Grove:YMG'!U57)</f>
        <v>0</v>
      </c>
      <c r="K57" s="68">
        <f>SUM('Beech Grove:YMG'!V57)</f>
        <v>0</v>
      </c>
      <c r="L57" s="68">
        <f>SUM('Beech Grove:YMG'!W57)</f>
        <v>0</v>
      </c>
      <c r="M57" s="68">
        <f>SUM('Beech Grove:YMG'!X57)</f>
        <v>0</v>
      </c>
      <c r="N57" s="68">
        <f>SUM('Beech Grove:YMG'!Y57)</f>
        <v>0</v>
      </c>
      <c r="P57" s="68">
        <f t="shared" ref="P57:P88" si="3">SUM(C57:N57)</f>
        <v>0</v>
      </c>
    </row>
    <row r="58" spans="1:16" ht="15.75" x14ac:dyDescent="0.25">
      <c r="A58" s="78" t="str">
        <f>'CCG Financial Totals'!A59</f>
        <v>Oxycodone capsules to Shortec</v>
      </c>
      <c r="B58" s="70"/>
      <c r="C58" s="68">
        <f>SUM('Beech Grove:YMG'!N58)</f>
        <v>0</v>
      </c>
      <c r="D58" s="68">
        <f>SUM('Beech Grove:YMG'!O58)</f>
        <v>0</v>
      </c>
      <c r="E58" s="68">
        <f>SUM('Beech Grove:YMG'!P58)</f>
        <v>0</v>
      </c>
      <c r="F58" s="68">
        <f>SUM('Beech Grove:YMG'!Q58)</f>
        <v>0</v>
      </c>
      <c r="G58" s="68">
        <f>SUM('Beech Grove:YMG'!R58)</f>
        <v>0</v>
      </c>
      <c r="H58" s="68">
        <f>SUM('Beech Grove:YMG'!S58)</f>
        <v>0</v>
      </c>
      <c r="I58" s="68">
        <f>SUM('Beech Grove:YMG'!T58)</f>
        <v>0</v>
      </c>
      <c r="J58" s="68">
        <f>SUM('Beech Grove:YMG'!U58)</f>
        <v>0</v>
      </c>
      <c r="K58" s="68">
        <f>SUM('Beech Grove:YMG'!V58)</f>
        <v>0</v>
      </c>
      <c r="L58" s="68">
        <f>SUM('Beech Grove:YMG'!W58)</f>
        <v>0</v>
      </c>
      <c r="M58" s="68">
        <f>SUM('Beech Grove:YMG'!X58)</f>
        <v>0</v>
      </c>
      <c r="N58" s="68">
        <f>SUM('Beech Grove:YMG'!Y58)</f>
        <v>0</v>
      </c>
      <c r="P58" s="68">
        <f t="shared" si="3"/>
        <v>0</v>
      </c>
    </row>
    <row r="59" spans="1:16" ht="15.75" x14ac:dyDescent="0.25">
      <c r="A59" s="78" t="str">
        <f>'CCG Financial Totals'!A60</f>
        <v>Fentanyl patches to Low Cost Brand</v>
      </c>
      <c r="C59" s="68">
        <f>SUM('Beech Grove:YMG'!N59)</f>
        <v>0</v>
      </c>
      <c r="D59" s="68">
        <f>SUM('Beech Grove:YMG'!O59)</f>
        <v>0</v>
      </c>
      <c r="E59" s="68">
        <f>SUM('Beech Grove:YMG'!P59)</f>
        <v>0</v>
      </c>
      <c r="F59" s="68">
        <f>SUM('Beech Grove:YMG'!Q59)</f>
        <v>0</v>
      </c>
      <c r="G59" s="68">
        <f>SUM('Beech Grove:YMG'!R59)</f>
        <v>0</v>
      </c>
      <c r="H59" s="68">
        <f>SUM('Beech Grove:YMG'!S59)</f>
        <v>0</v>
      </c>
      <c r="I59" s="68">
        <f>SUM('Beech Grove:YMG'!T59)</f>
        <v>0</v>
      </c>
      <c r="J59" s="68">
        <f>SUM('Beech Grove:YMG'!U59)</f>
        <v>0</v>
      </c>
      <c r="K59" s="68">
        <f>SUM('Beech Grove:YMG'!V59)</f>
        <v>0</v>
      </c>
      <c r="L59" s="68">
        <f>SUM('Beech Grove:YMG'!W59)</f>
        <v>0</v>
      </c>
      <c r="M59" s="68">
        <f>SUM('Beech Grove:YMG'!X59)</f>
        <v>0</v>
      </c>
      <c r="N59" s="68">
        <f>SUM('Beech Grove:YMG'!Y59)</f>
        <v>0</v>
      </c>
      <c r="P59" s="68">
        <f t="shared" si="3"/>
        <v>0</v>
      </c>
    </row>
    <row r="60" spans="1:16" ht="15.75" x14ac:dyDescent="0.25">
      <c r="A60" s="78" t="str">
        <f>'CCG Financial Totals'!A61</f>
        <v>Temazepam to Zopiclone</v>
      </c>
      <c r="C60" s="68">
        <f>SUM('Beech Grove:YMG'!N60)</f>
        <v>0</v>
      </c>
      <c r="D60" s="68">
        <f>SUM('Beech Grove:YMG'!O60)</f>
        <v>0</v>
      </c>
      <c r="E60" s="68">
        <f>SUM('Beech Grove:YMG'!P60)</f>
        <v>0</v>
      </c>
      <c r="F60" s="68">
        <f>SUM('Beech Grove:YMG'!Q60)</f>
        <v>0</v>
      </c>
      <c r="G60" s="68">
        <f>SUM('Beech Grove:YMG'!R60)</f>
        <v>0</v>
      </c>
      <c r="H60" s="68">
        <f>SUM('Beech Grove:YMG'!S60)</f>
        <v>0</v>
      </c>
      <c r="I60" s="68">
        <f>SUM('Beech Grove:YMG'!T60)</f>
        <v>0</v>
      </c>
      <c r="J60" s="68">
        <f>SUM('Beech Grove:YMG'!U60)</f>
        <v>0</v>
      </c>
      <c r="K60" s="68">
        <f>SUM('Beech Grove:YMG'!V60)</f>
        <v>0</v>
      </c>
      <c r="L60" s="68">
        <f>SUM('Beech Grove:YMG'!W60)</f>
        <v>0</v>
      </c>
      <c r="M60" s="68">
        <f>SUM('Beech Grove:YMG'!X60)</f>
        <v>0</v>
      </c>
      <c r="N60" s="68">
        <f>SUM('Beech Grove:YMG'!Y60)</f>
        <v>0</v>
      </c>
      <c r="P60" s="68">
        <f t="shared" si="3"/>
        <v>0</v>
      </c>
    </row>
    <row r="61" spans="1:16" ht="15.75" x14ac:dyDescent="0.25">
      <c r="A61" s="78" t="str">
        <f>'CCG Financial Totals'!A62</f>
        <v>Olanzapine orodisp/lyophilisates to Plain tablets</v>
      </c>
      <c r="C61" s="68">
        <f>SUM('Beech Grove:YMG'!N61)</f>
        <v>0</v>
      </c>
      <c r="D61" s="68">
        <f>SUM('Beech Grove:YMG'!O61)</f>
        <v>0</v>
      </c>
      <c r="E61" s="68">
        <f>SUM('Beech Grove:YMG'!P61)</f>
        <v>0</v>
      </c>
      <c r="F61" s="68">
        <f>SUM('Beech Grove:YMG'!Q61)</f>
        <v>0</v>
      </c>
      <c r="G61" s="68">
        <f>SUM('Beech Grove:YMG'!R61)</f>
        <v>0</v>
      </c>
      <c r="H61" s="68">
        <f>SUM('Beech Grove:YMG'!S61)</f>
        <v>0</v>
      </c>
      <c r="I61" s="68">
        <f>SUM('Beech Grove:YMG'!T61)</f>
        <v>0</v>
      </c>
      <c r="J61" s="68">
        <f>SUM('Beech Grove:YMG'!U61)</f>
        <v>0</v>
      </c>
      <c r="K61" s="68">
        <f>SUM('Beech Grove:YMG'!V61)</f>
        <v>0</v>
      </c>
      <c r="L61" s="68">
        <f>SUM('Beech Grove:YMG'!W61)</f>
        <v>0</v>
      </c>
      <c r="M61" s="68">
        <f>SUM('Beech Grove:YMG'!X61)</f>
        <v>0</v>
      </c>
      <c r="N61" s="68">
        <f>SUM('Beech Grove:YMG'!Y61)</f>
        <v>0</v>
      </c>
      <c r="P61" s="68">
        <f t="shared" si="3"/>
        <v>0</v>
      </c>
    </row>
    <row r="62" spans="1:16" ht="15.75" x14ac:dyDescent="0.25">
      <c r="A62" s="78" t="str">
        <f>'CCG Financial Totals'!A63</f>
        <v>Quetiapine XL (OD) to Half Strength Plain (BD)</v>
      </c>
      <c r="C62" s="68">
        <f>SUM('Beech Grove:YMG'!N62)</f>
        <v>0</v>
      </c>
      <c r="D62" s="68">
        <f>SUM('Beech Grove:YMG'!O62)</f>
        <v>0</v>
      </c>
      <c r="E62" s="68">
        <f>SUM('Beech Grove:YMG'!P62)</f>
        <v>0</v>
      </c>
      <c r="F62" s="68">
        <f>SUM('Beech Grove:YMG'!Q62)</f>
        <v>0</v>
      </c>
      <c r="G62" s="68">
        <f>SUM('Beech Grove:YMG'!R62)</f>
        <v>0</v>
      </c>
      <c r="H62" s="68">
        <f>SUM('Beech Grove:YMG'!S62)</f>
        <v>0</v>
      </c>
      <c r="I62" s="68">
        <f>SUM('Beech Grove:YMG'!T62)</f>
        <v>0</v>
      </c>
      <c r="J62" s="68">
        <f>SUM('Beech Grove:YMG'!U62)</f>
        <v>0</v>
      </c>
      <c r="K62" s="68">
        <f>SUM('Beech Grove:YMG'!V62)</f>
        <v>0</v>
      </c>
      <c r="L62" s="68">
        <f>SUM('Beech Grove:YMG'!W62)</f>
        <v>0</v>
      </c>
      <c r="M62" s="68">
        <f>SUM('Beech Grove:YMG'!X62)</f>
        <v>0</v>
      </c>
      <c r="N62" s="68">
        <f>SUM('Beech Grove:YMG'!Y62)</f>
        <v>0</v>
      </c>
      <c r="P62" s="68">
        <f t="shared" si="3"/>
        <v>0</v>
      </c>
    </row>
    <row r="63" spans="1:16" ht="15.75" x14ac:dyDescent="0.25">
      <c r="A63" s="78" t="str">
        <f>'CCG Financial Totals'!A64</f>
        <v>Quetiapine XL to branded Zaluron/Biquelle XL</v>
      </c>
      <c r="C63" s="68">
        <f>SUM('Beech Grove:YMG'!N63)</f>
        <v>0</v>
      </c>
      <c r="D63" s="68">
        <f>SUM('Beech Grove:YMG'!O63)</f>
        <v>0</v>
      </c>
      <c r="E63" s="68">
        <f>SUM('Beech Grove:YMG'!P63)</f>
        <v>0</v>
      </c>
      <c r="F63" s="68">
        <f>SUM('Beech Grove:YMG'!Q63)</f>
        <v>0</v>
      </c>
      <c r="G63" s="68">
        <f>SUM('Beech Grove:YMG'!R63)</f>
        <v>0</v>
      </c>
      <c r="H63" s="68">
        <f>SUM('Beech Grove:YMG'!S63)</f>
        <v>0</v>
      </c>
      <c r="I63" s="68">
        <f>SUM('Beech Grove:YMG'!T63)</f>
        <v>0</v>
      </c>
      <c r="J63" s="68">
        <f>SUM('Beech Grove:YMG'!U63)</f>
        <v>0</v>
      </c>
      <c r="K63" s="68">
        <f>SUM('Beech Grove:YMG'!V63)</f>
        <v>0</v>
      </c>
      <c r="L63" s="68">
        <f>SUM('Beech Grove:YMG'!W63)</f>
        <v>0</v>
      </c>
      <c r="M63" s="68">
        <f>SUM('Beech Grove:YMG'!X63)</f>
        <v>0</v>
      </c>
      <c r="N63" s="68">
        <f>SUM('Beech Grove:YMG'!Y63)</f>
        <v>0</v>
      </c>
      <c r="P63" s="68">
        <f t="shared" si="3"/>
        <v>0</v>
      </c>
    </row>
    <row r="64" spans="1:16" ht="15.75" x14ac:dyDescent="0.25">
      <c r="A64" s="78" t="str">
        <f>'CCG Financial Totals'!A65</f>
        <v>Risperidone orodisp / Risperdal Quicklet to Plain tablets</v>
      </c>
      <c r="C64" s="68">
        <f>SUM('Beech Grove:YMG'!N64)</f>
        <v>0</v>
      </c>
      <c r="D64" s="68">
        <f>SUM('Beech Grove:YMG'!O64)</f>
        <v>0</v>
      </c>
      <c r="E64" s="68">
        <f>SUM('Beech Grove:YMG'!P64)</f>
        <v>0</v>
      </c>
      <c r="F64" s="68">
        <f>SUM('Beech Grove:YMG'!Q64)</f>
        <v>0</v>
      </c>
      <c r="G64" s="68">
        <f>SUM('Beech Grove:YMG'!R64)</f>
        <v>0</v>
      </c>
      <c r="H64" s="68">
        <f>SUM('Beech Grove:YMG'!S64)</f>
        <v>0</v>
      </c>
      <c r="I64" s="68">
        <f>SUM('Beech Grove:YMG'!T64)</f>
        <v>0</v>
      </c>
      <c r="J64" s="68">
        <f>SUM('Beech Grove:YMG'!U64)</f>
        <v>0</v>
      </c>
      <c r="K64" s="68">
        <f>SUM('Beech Grove:YMG'!V64)</f>
        <v>0</v>
      </c>
      <c r="L64" s="68">
        <f>SUM('Beech Grove:YMG'!W64)</f>
        <v>0</v>
      </c>
      <c r="M64" s="68">
        <f>SUM('Beech Grove:YMG'!X64)</f>
        <v>0</v>
      </c>
      <c r="N64" s="68">
        <f>SUM('Beech Grove:YMG'!Y64)</f>
        <v>0</v>
      </c>
      <c r="P64" s="68">
        <f t="shared" si="3"/>
        <v>0</v>
      </c>
    </row>
    <row r="65" spans="1:16" ht="15.75" x14ac:dyDescent="0.25">
      <c r="A65" s="78" t="str">
        <f>'CCG Financial Totals'!A66</f>
        <v>Venlafaxine MR capsules to Venlafaxine MR tablets</v>
      </c>
      <c r="C65" s="68">
        <f>SUM('Beech Grove:YMG'!N65)</f>
        <v>0</v>
      </c>
      <c r="D65" s="68">
        <f>SUM('Beech Grove:YMG'!O65)</f>
        <v>0</v>
      </c>
      <c r="E65" s="68">
        <f>SUM('Beech Grove:YMG'!P65)</f>
        <v>0</v>
      </c>
      <c r="F65" s="68">
        <f>SUM('Beech Grove:YMG'!Q65)</f>
        <v>0</v>
      </c>
      <c r="G65" s="68">
        <f>SUM('Beech Grove:YMG'!R65)</f>
        <v>0</v>
      </c>
      <c r="H65" s="68">
        <f>SUM('Beech Grove:YMG'!S65)</f>
        <v>0</v>
      </c>
      <c r="I65" s="68">
        <f>SUM('Beech Grove:YMG'!T65)</f>
        <v>0</v>
      </c>
      <c r="J65" s="68">
        <f>SUM('Beech Grove:YMG'!U65)</f>
        <v>0</v>
      </c>
      <c r="K65" s="68">
        <f>SUM('Beech Grove:YMG'!V65)</f>
        <v>0</v>
      </c>
      <c r="L65" s="68">
        <f>SUM('Beech Grove:YMG'!W65)</f>
        <v>0</v>
      </c>
      <c r="M65" s="68">
        <f>SUM('Beech Grove:YMG'!X65)</f>
        <v>0</v>
      </c>
      <c r="N65" s="68">
        <f>SUM('Beech Grove:YMG'!Y65)</f>
        <v>0</v>
      </c>
      <c r="P65" s="68">
        <f t="shared" si="3"/>
        <v>0</v>
      </c>
    </row>
    <row r="66" spans="1:16" ht="15.75" x14ac:dyDescent="0.25">
      <c r="A66" s="78" t="str">
        <f>'CCG Financial Totals'!A67</f>
        <v>Venlafaxine MR to Venlafaxine Plain (BD)</v>
      </c>
      <c r="B66" s="8"/>
      <c r="C66" s="68">
        <f>SUM('Beech Grove:YMG'!N66)</f>
        <v>0</v>
      </c>
      <c r="D66" s="68">
        <f>SUM('Beech Grove:YMG'!O66)</f>
        <v>0</v>
      </c>
      <c r="E66" s="68">
        <f>SUM('Beech Grove:YMG'!P66)</f>
        <v>0</v>
      </c>
      <c r="F66" s="68">
        <f>SUM('Beech Grove:YMG'!Q66)</f>
        <v>0</v>
      </c>
      <c r="G66" s="68">
        <f>SUM('Beech Grove:YMG'!R66)</f>
        <v>0</v>
      </c>
      <c r="H66" s="68">
        <f>SUM('Beech Grove:YMG'!S66)</f>
        <v>0</v>
      </c>
      <c r="I66" s="68">
        <f>SUM('Beech Grove:YMG'!T66)</f>
        <v>0</v>
      </c>
      <c r="J66" s="68">
        <f>SUM('Beech Grove:YMG'!U66)</f>
        <v>0</v>
      </c>
      <c r="K66" s="68">
        <f>SUM('Beech Grove:YMG'!V66)</f>
        <v>0</v>
      </c>
      <c r="L66" s="68">
        <f>SUM('Beech Grove:YMG'!W66)</f>
        <v>0</v>
      </c>
      <c r="M66" s="68">
        <f>SUM('Beech Grove:YMG'!X66)</f>
        <v>0</v>
      </c>
      <c r="N66" s="68">
        <f>SUM('Beech Grove:YMG'!Y66)</f>
        <v>0</v>
      </c>
      <c r="P66" s="68">
        <f t="shared" si="3"/>
        <v>0</v>
      </c>
    </row>
    <row r="67" spans="1:16" ht="15.75" x14ac:dyDescent="0.25">
      <c r="A67" s="78" t="str">
        <f>'CCG Financial Totals'!A68</f>
        <v>Galantamine MR to Low Cost Brand (Gatalin XL)</v>
      </c>
      <c r="C67" s="68">
        <f>SUM('Beech Grove:YMG'!N67)</f>
        <v>1556.1000000000001</v>
      </c>
      <c r="D67" s="68">
        <f>SUM('Beech Grove:YMG'!O67)</f>
        <v>900.65</v>
      </c>
      <c r="E67" s="68">
        <f>SUM('Beech Grove:YMG'!P67)</f>
        <v>0</v>
      </c>
      <c r="F67" s="68">
        <f>SUM('Beech Grove:YMG'!Q67)</f>
        <v>0</v>
      </c>
      <c r="G67" s="68">
        <f>SUM('Beech Grove:YMG'!R67)</f>
        <v>0</v>
      </c>
      <c r="H67" s="68">
        <f>SUM('Beech Grove:YMG'!S67)</f>
        <v>0</v>
      </c>
      <c r="I67" s="68">
        <f>SUM('Beech Grove:YMG'!T67)</f>
        <v>0</v>
      </c>
      <c r="J67" s="68">
        <f>SUM('Beech Grove:YMG'!U67)</f>
        <v>0</v>
      </c>
      <c r="K67" s="68">
        <f>SUM('Beech Grove:YMG'!V67)</f>
        <v>0</v>
      </c>
      <c r="L67" s="68">
        <f>SUM('Beech Grove:YMG'!W67)</f>
        <v>0</v>
      </c>
      <c r="M67" s="68">
        <f>SUM('Beech Grove:YMG'!X67)</f>
        <v>0</v>
      </c>
      <c r="N67" s="68">
        <f>SUM('Beech Grove:YMG'!Y67)</f>
        <v>0</v>
      </c>
      <c r="P67" s="68">
        <f t="shared" si="3"/>
        <v>2456.75</v>
      </c>
    </row>
    <row r="68" spans="1:16" ht="15.75" x14ac:dyDescent="0.25">
      <c r="A68" s="78" t="str">
        <f>'CCG Financial Totals'!A69</f>
        <v>Fentanyl immediate release to Morphine oral solution</v>
      </c>
      <c r="C68" s="68">
        <f>SUM('Beech Grove:YMG'!N68)</f>
        <v>0</v>
      </c>
      <c r="D68" s="68">
        <f>SUM('Beech Grove:YMG'!O68)</f>
        <v>0</v>
      </c>
      <c r="E68" s="68">
        <f>SUM('Beech Grove:YMG'!P68)</f>
        <v>0</v>
      </c>
      <c r="F68" s="68">
        <f>SUM('Beech Grove:YMG'!Q68)</f>
        <v>0</v>
      </c>
      <c r="G68" s="68">
        <f>SUM('Beech Grove:YMG'!R68)</f>
        <v>0</v>
      </c>
      <c r="H68" s="68">
        <f>SUM('Beech Grove:YMG'!S68)</f>
        <v>0</v>
      </c>
      <c r="I68" s="68">
        <f>SUM('Beech Grove:YMG'!T68)</f>
        <v>0</v>
      </c>
      <c r="J68" s="68">
        <f>SUM('Beech Grove:YMG'!U68)</f>
        <v>0</v>
      </c>
      <c r="K68" s="68">
        <f>SUM('Beech Grove:YMG'!V68)</f>
        <v>0</v>
      </c>
      <c r="L68" s="68">
        <f>SUM('Beech Grove:YMG'!W68)</f>
        <v>0</v>
      </c>
      <c r="M68" s="68">
        <f>SUM('Beech Grove:YMG'!X68)</f>
        <v>0</v>
      </c>
      <c r="N68" s="68">
        <f>SUM('Beech Grove:YMG'!Y68)</f>
        <v>0</v>
      </c>
      <c r="P68" s="68">
        <f t="shared" si="3"/>
        <v>0</v>
      </c>
    </row>
    <row r="69" spans="1:16" ht="15.75" x14ac:dyDescent="0.25">
      <c r="A69" s="78" t="str">
        <f>'CCG Financial Totals'!A70</f>
        <v>Morphine MR tablets to Low Cost Brand (Zomorph)</v>
      </c>
      <c r="C69" s="68">
        <f>SUM('Beech Grove:YMG'!N69)</f>
        <v>0</v>
      </c>
      <c r="D69" s="68">
        <f>SUM('Beech Grove:YMG'!O69)</f>
        <v>0</v>
      </c>
      <c r="E69" s="68">
        <f>SUM('Beech Grove:YMG'!P69)</f>
        <v>0</v>
      </c>
      <c r="F69" s="68">
        <f>SUM('Beech Grove:YMG'!Q69)</f>
        <v>0</v>
      </c>
      <c r="G69" s="68">
        <f>SUM('Beech Grove:YMG'!R69)</f>
        <v>0</v>
      </c>
      <c r="H69" s="68">
        <f>SUM('Beech Grove:YMG'!S69)</f>
        <v>0</v>
      </c>
      <c r="I69" s="68">
        <f>SUM('Beech Grove:YMG'!T69)</f>
        <v>0</v>
      </c>
      <c r="J69" s="68">
        <f>SUM('Beech Grove:YMG'!U69)</f>
        <v>0</v>
      </c>
      <c r="K69" s="68">
        <f>SUM('Beech Grove:YMG'!V69)</f>
        <v>0</v>
      </c>
      <c r="L69" s="68">
        <f>SUM('Beech Grove:YMG'!W69)</f>
        <v>0</v>
      </c>
      <c r="M69" s="68">
        <f>SUM('Beech Grove:YMG'!X69)</f>
        <v>0</v>
      </c>
      <c r="N69" s="68">
        <f>SUM('Beech Grove:YMG'!Y69)</f>
        <v>0</v>
      </c>
      <c r="P69" s="68">
        <f t="shared" si="3"/>
        <v>0</v>
      </c>
    </row>
    <row r="70" spans="1:16" ht="15.75" x14ac:dyDescent="0.25">
      <c r="A70" s="78" t="str">
        <f>'CCG Financial Totals'!A71</f>
        <v>Oxycodone/Naloxone (Targinact) to Morphine MR + Senna</v>
      </c>
      <c r="C70" s="68">
        <f>SUM('Beech Grove:YMG'!N70)</f>
        <v>0</v>
      </c>
      <c r="D70" s="68">
        <f>SUM('Beech Grove:YMG'!O70)</f>
        <v>0</v>
      </c>
      <c r="E70" s="68">
        <f>SUM('Beech Grove:YMG'!P70)</f>
        <v>0</v>
      </c>
      <c r="F70" s="68">
        <f>SUM('Beech Grove:YMG'!Q70)</f>
        <v>0</v>
      </c>
      <c r="G70" s="68">
        <f>SUM('Beech Grove:YMG'!R70)</f>
        <v>0</v>
      </c>
      <c r="H70" s="68">
        <f>SUM('Beech Grove:YMG'!S70)</f>
        <v>0</v>
      </c>
      <c r="I70" s="68">
        <f>SUM('Beech Grove:YMG'!T70)</f>
        <v>0</v>
      </c>
      <c r="J70" s="68">
        <f>SUM('Beech Grove:YMG'!U70)</f>
        <v>0</v>
      </c>
      <c r="K70" s="68">
        <f>SUM('Beech Grove:YMG'!V70)</f>
        <v>0</v>
      </c>
      <c r="L70" s="68">
        <f>SUM('Beech Grove:YMG'!W70)</f>
        <v>0</v>
      </c>
      <c r="M70" s="68">
        <f>SUM('Beech Grove:YMG'!X70)</f>
        <v>0</v>
      </c>
      <c r="N70" s="68">
        <f>SUM('Beech Grove:YMG'!Y70)</f>
        <v>0</v>
      </c>
      <c r="P70" s="68">
        <f t="shared" si="3"/>
        <v>0</v>
      </c>
    </row>
    <row r="71" spans="1:16" ht="15.75" x14ac:dyDescent="0.25">
      <c r="A71" s="78" t="str">
        <f>'CCG Financial Totals'!A72</f>
        <v>Tramadol MR to Low Cost Brand (Marol)</v>
      </c>
      <c r="C71" s="68">
        <f>SUM('Beech Grove:YMG'!N71)</f>
        <v>0</v>
      </c>
      <c r="D71" s="68">
        <f>SUM('Beech Grove:YMG'!O71)</f>
        <v>0</v>
      </c>
      <c r="E71" s="68">
        <f>SUM('Beech Grove:YMG'!P71)</f>
        <v>0</v>
      </c>
      <c r="F71" s="68">
        <f>SUM('Beech Grove:YMG'!Q71)</f>
        <v>0</v>
      </c>
      <c r="G71" s="68">
        <f>SUM('Beech Grove:YMG'!R71)</f>
        <v>0</v>
      </c>
      <c r="H71" s="68">
        <f>SUM('Beech Grove:YMG'!S71)</f>
        <v>0</v>
      </c>
      <c r="I71" s="68">
        <f>SUM('Beech Grove:YMG'!T71)</f>
        <v>0</v>
      </c>
      <c r="J71" s="68">
        <f>SUM('Beech Grove:YMG'!U71)</f>
        <v>0</v>
      </c>
      <c r="K71" s="68">
        <f>SUM('Beech Grove:YMG'!V71)</f>
        <v>0</v>
      </c>
      <c r="L71" s="68">
        <f>SUM('Beech Grove:YMG'!W71)</f>
        <v>0</v>
      </c>
      <c r="M71" s="68">
        <f>SUM('Beech Grove:YMG'!X71)</f>
        <v>0</v>
      </c>
      <c r="N71" s="68">
        <f>SUM('Beech Grove:YMG'!Y71)</f>
        <v>0</v>
      </c>
      <c r="P71" s="68">
        <f t="shared" si="3"/>
        <v>0</v>
      </c>
    </row>
    <row r="72" spans="1:16" ht="15.75" x14ac:dyDescent="0.25">
      <c r="A72" s="78" t="str">
        <f>'CCG Financial Totals'!A73</f>
        <v>Tramadol MR to Tramadol plain</v>
      </c>
      <c r="C72" s="68">
        <f>SUM('Beech Grove:YMG'!N72)</f>
        <v>0</v>
      </c>
      <c r="D72" s="68">
        <f>SUM('Beech Grove:YMG'!O72)</f>
        <v>0</v>
      </c>
      <c r="E72" s="68">
        <f>SUM('Beech Grove:YMG'!P72)</f>
        <v>0</v>
      </c>
      <c r="F72" s="68">
        <f>SUM('Beech Grove:YMG'!Q72)</f>
        <v>0</v>
      </c>
      <c r="G72" s="68">
        <f>SUM('Beech Grove:YMG'!R72)</f>
        <v>0</v>
      </c>
      <c r="H72" s="68">
        <f>SUM('Beech Grove:YMG'!S72)</f>
        <v>0</v>
      </c>
      <c r="I72" s="68">
        <f>SUM('Beech Grove:YMG'!T72)</f>
        <v>0</v>
      </c>
      <c r="J72" s="68">
        <f>SUM('Beech Grove:YMG'!U72)</f>
        <v>0</v>
      </c>
      <c r="K72" s="68">
        <f>SUM('Beech Grove:YMG'!V72)</f>
        <v>0</v>
      </c>
      <c r="L72" s="68">
        <f>SUM('Beech Grove:YMG'!W72)</f>
        <v>0</v>
      </c>
      <c r="M72" s="68">
        <f>SUM('Beech Grove:YMG'!X72)</f>
        <v>0</v>
      </c>
      <c r="N72" s="68">
        <f>SUM('Beech Grove:YMG'!Y72)</f>
        <v>0</v>
      </c>
      <c r="P72" s="68">
        <f t="shared" si="3"/>
        <v>0</v>
      </c>
    </row>
    <row r="73" spans="1:16" ht="15.75" x14ac:dyDescent="0.25">
      <c r="A73" s="78" t="str">
        <f>'CCG Financial Totals'!A74</f>
        <v>Tramadol/Paracetamol (Tramacet) to Co-Codamol</v>
      </c>
      <c r="C73" s="68">
        <f>SUM('Beech Grove:YMG'!N73)</f>
        <v>0</v>
      </c>
      <c r="D73" s="68">
        <f>SUM('Beech Grove:YMG'!O73)</f>
        <v>0</v>
      </c>
      <c r="E73" s="68">
        <f>SUM('Beech Grove:YMG'!P73)</f>
        <v>0</v>
      </c>
      <c r="F73" s="68">
        <f>SUM('Beech Grove:YMG'!Q73)</f>
        <v>0</v>
      </c>
      <c r="G73" s="68">
        <f>SUM('Beech Grove:YMG'!R73)</f>
        <v>0</v>
      </c>
      <c r="H73" s="68">
        <f>SUM('Beech Grove:YMG'!S73)</f>
        <v>0</v>
      </c>
      <c r="I73" s="68">
        <f>SUM('Beech Grove:YMG'!T73)</f>
        <v>0</v>
      </c>
      <c r="J73" s="68">
        <f>SUM('Beech Grove:YMG'!U73)</f>
        <v>0</v>
      </c>
      <c r="K73" s="68">
        <f>SUM('Beech Grove:YMG'!V73)</f>
        <v>0</v>
      </c>
      <c r="L73" s="68">
        <f>SUM('Beech Grove:YMG'!W73)</f>
        <v>0</v>
      </c>
      <c r="M73" s="68">
        <f>SUM('Beech Grove:YMG'!X73)</f>
        <v>0</v>
      </c>
      <c r="N73" s="68">
        <f>SUM('Beech Grove:YMG'!Y73)</f>
        <v>0</v>
      </c>
      <c r="P73" s="68">
        <f t="shared" si="3"/>
        <v>0</v>
      </c>
    </row>
    <row r="74" spans="1:16" ht="15.75" x14ac:dyDescent="0.25">
      <c r="A74" s="78" t="str">
        <f>'CCG Financial Totals'!A75</f>
        <v>Almo/Ele/Frova/Rizatriptan to Suma/Zolm/Naratriptan</v>
      </c>
      <c r="C74" s="68">
        <f>SUM('Beech Grove:YMG'!N74)</f>
        <v>0</v>
      </c>
      <c r="D74" s="68">
        <f>SUM('Beech Grove:YMG'!O74)</f>
        <v>0</v>
      </c>
      <c r="E74" s="68">
        <f>SUM('Beech Grove:YMG'!P74)</f>
        <v>0</v>
      </c>
      <c r="F74" s="68">
        <f>SUM('Beech Grove:YMG'!Q74)</f>
        <v>0</v>
      </c>
      <c r="G74" s="68">
        <f>SUM('Beech Grove:YMG'!R74)</f>
        <v>0</v>
      </c>
      <c r="H74" s="68">
        <f>SUM('Beech Grove:YMG'!S74)</f>
        <v>0</v>
      </c>
      <c r="I74" s="68">
        <f>SUM('Beech Grove:YMG'!T74)</f>
        <v>0</v>
      </c>
      <c r="J74" s="68">
        <f>SUM('Beech Grove:YMG'!U74)</f>
        <v>0</v>
      </c>
      <c r="K74" s="68">
        <f>SUM('Beech Grove:YMG'!V74)</f>
        <v>0</v>
      </c>
      <c r="L74" s="68">
        <f>SUM('Beech Grove:YMG'!W74)</f>
        <v>0</v>
      </c>
      <c r="M74" s="68">
        <f>SUM('Beech Grove:YMG'!X74)</f>
        <v>0</v>
      </c>
      <c r="N74" s="68">
        <f>SUM('Beech Grove:YMG'!Y74)</f>
        <v>0</v>
      </c>
      <c r="P74" s="68">
        <f t="shared" si="3"/>
        <v>0</v>
      </c>
    </row>
    <row r="75" spans="1:16" ht="15.75" x14ac:dyDescent="0.25">
      <c r="A75" s="78" t="str">
        <f>'CCG Financial Totals'!A76</f>
        <v>Rizatriptan 10mg lyophilisates to 10mg orodispersible tablets</v>
      </c>
      <c r="C75" s="68">
        <f>SUM('Beech Grove:YMG'!N75)</f>
        <v>0</v>
      </c>
      <c r="D75" s="68">
        <f>SUM('Beech Grove:YMG'!O75)</f>
        <v>0</v>
      </c>
      <c r="E75" s="68">
        <f>SUM('Beech Grove:YMG'!P75)</f>
        <v>0</v>
      </c>
      <c r="F75" s="68">
        <f>SUM('Beech Grove:YMG'!Q75)</f>
        <v>0</v>
      </c>
      <c r="G75" s="68">
        <f>SUM('Beech Grove:YMG'!R75)</f>
        <v>0</v>
      </c>
      <c r="H75" s="68">
        <f>SUM('Beech Grove:YMG'!S75)</f>
        <v>0</v>
      </c>
      <c r="I75" s="68">
        <f>SUM('Beech Grove:YMG'!T75)</f>
        <v>1506.78</v>
      </c>
      <c r="J75" s="68">
        <f>SUM('Beech Grove:YMG'!U75)</f>
        <v>710.97</v>
      </c>
      <c r="K75" s="68">
        <f>SUM('Beech Grove:YMG'!V75)</f>
        <v>1631.25</v>
      </c>
      <c r="L75" s="68">
        <f>SUM('Beech Grove:YMG'!W75)</f>
        <v>495</v>
      </c>
      <c r="M75" s="68">
        <f>SUM('Beech Grove:YMG'!X75)</f>
        <v>2558.3000000000002</v>
      </c>
      <c r="N75" s="68">
        <f>SUM('Beech Grove:YMG'!Y75)</f>
        <v>839.8</v>
      </c>
      <c r="P75" s="68">
        <f t="shared" si="3"/>
        <v>7742.1</v>
      </c>
    </row>
    <row r="76" spans="1:16" ht="15.75" x14ac:dyDescent="0.25">
      <c r="A76" s="78" t="str">
        <f>'CCG Financial Totals'!A77</f>
        <v>Pregabalin TDS to BD &amp; Dose Optimisation</v>
      </c>
      <c r="C76" s="68">
        <f>SUM('Beech Grove:YMG'!N76)</f>
        <v>0</v>
      </c>
      <c r="D76" s="68">
        <f>SUM('Beech Grove:YMG'!O76)</f>
        <v>0</v>
      </c>
      <c r="E76" s="68">
        <f>SUM('Beech Grove:YMG'!P76)</f>
        <v>1255.8</v>
      </c>
      <c r="F76" s="68">
        <f>SUM('Beech Grove:YMG'!Q76)</f>
        <v>0</v>
      </c>
      <c r="G76" s="68">
        <f>SUM('Beech Grove:YMG'!R76)</f>
        <v>6710.25</v>
      </c>
      <c r="H76" s="68">
        <f>SUM('Beech Grove:YMG'!S76)</f>
        <v>23833.75</v>
      </c>
      <c r="I76" s="68">
        <f>SUM('Beech Grove:YMG'!T76)</f>
        <v>23286.35</v>
      </c>
      <c r="J76" s="68">
        <f>SUM('Beech Grove:YMG'!U76)</f>
        <v>20108.599999999999</v>
      </c>
      <c r="K76" s="68">
        <f>SUM('Beech Grove:YMG'!V76)</f>
        <v>5456.75</v>
      </c>
      <c r="L76" s="68">
        <f>SUM('Beech Grove:YMG'!W76)</f>
        <v>15083.400000000001</v>
      </c>
      <c r="M76" s="68">
        <f>SUM('Beech Grove:YMG'!X76)</f>
        <v>4197.5</v>
      </c>
      <c r="N76" s="68">
        <f>SUM('Beech Grove:YMG'!Y76)</f>
        <v>0</v>
      </c>
      <c r="P76" s="68">
        <f t="shared" si="3"/>
        <v>99932.4</v>
      </c>
    </row>
    <row r="77" spans="1:16" ht="15.75" x14ac:dyDescent="0.25">
      <c r="A77" s="78" t="str">
        <f>'CCG Financial Totals'!A78</f>
        <v>Pregabalin (Lyrica) to Low Cost Brand (Anxiety only)</v>
      </c>
      <c r="C77" s="68">
        <f>SUM('Beech Grove:YMG'!N77)</f>
        <v>0</v>
      </c>
      <c r="D77" s="68">
        <f>SUM('Beech Grove:YMG'!O77)</f>
        <v>0</v>
      </c>
      <c r="E77" s="68">
        <f>SUM('Beech Grove:YMG'!P77)</f>
        <v>0</v>
      </c>
      <c r="F77" s="68">
        <f>SUM('Beech Grove:YMG'!Q77)</f>
        <v>0</v>
      </c>
      <c r="G77" s="68">
        <f>SUM('Beech Grove:YMG'!R77)</f>
        <v>0</v>
      </c>
      <c r="H77" s="68">
        <f>SUM('Beech Grove:YMG'!S77)</f>
        <v>0</v>
      </c>
      <c r="I77" s="68">
        <f>SUM('Beech Grove:YMG'!T77)</f>
        <v>0</v>
      </c>
      <c r="J77" s="68">
        <f>SUM('Beech Grove:YMG'!U77)</f>
        <v>0</v>
      </c>
      <c r="K77" s="68">
        <f>SUM('Beech Grove:YMG'!V77)</f>
        <v>0</v>
      </c>
      <c r="L77" s="68">
        <f>SUM('Beech Grove:YMG'!W77)</f>
        <v>0</v>
      </c>
      <c r="M77" s="68">
        <f>SUM('Beech Grove:YMG'!X77)</f>
        <v>0</v>
      </c>
      <c r="N77" s="68">
        <f>SUM('Beech Grove:YMG'!Y77)</f>
        <v>0</v>
      </c>
      <c r="P77" s="68">
        <f t="shared" si="3"/>
        <v>0</v>
      </c>
    </row>
    <row r="78" spans="1:16" ht="15.75" x14ac:dyDescent="0.25">
      <c r="A78" s="78" t="str">
        <f>'CCG Financial Totals'!A79</f>
        <v>Topiramate Capsules/Sprinkles to Tablets</v>
      </c>
      <c r="C78" s="68">
        <f>SUM('Beech Grove:YMG'!N78)</f>
        <v>0</v>
      </c>
      <c r="D78" s="68">
        <f>SUM('Beech Grove:YMG'!O78)</f>
        <v>0</v>
      </c>
      <c r="E78" s="68">
        <f>SUM('Beech Grove:YMG'!P78)</f>
        <v>0</v>
      </c>
      <c r="F78" s="68">
        <f>SUM('Beech Grove:YMG'!Q78)</f>
        <v>0</v>
      </c>
      <c r="G78" s="68">
        <f>SUM('Beech Grove:YMG'!R78)</f>
        <v>0</v>
      </c>
      <c r="H78" s="68">
        <f>SUM('Beech Grove:YMG'!S78)</f>
        <v>0</v>
      </c>
      <c r="I78" s="68">
        <f>SUM('Beech Grove:YMG'!T78)</f>
        <v>0</v>
      </c>
      <c r="J78" s="68">
        <f>SUM('Beech Grove:YMG'!U78)</f>
        <v>0</v>
      </c>
      <c r="K78" s="68">
        <f>SUM('Beech Grove:YMG'!V78)</f>
        <v>0</v>
      </c>
      <c r="L78" s="68">
        <f>SUM('Beech Grove:YMG'!W78)</f>
        <v>0</v>
      </c>
      <c r="M78" s="68">
        <f>SUM('Beech Grove:YMG'!X78)</f>
        <v>0</v>
      </c>
      <c r="N78" s="68">
        <f>SUM('Beech Grove:YMG'!Y78)</f>
        <v>0</v>
      </c>
      <c r="P78" s="68">
        <f t="shared" si="3"/>
        <v>0</v>
      </c>
    </row>
    <row r="79" spans="1:16" ht="15.75" x14ac:dyDescent="0.25">
      <c r="A79" s="78" t="str">
        <f>'CCG Financial Totals'!A80</f>
        <v>Review/Stop Co-proxamol</v>
      </c>
      <c r="C79" s="68">
        <f>SUM('Beech Grove:YMG'!N79)</f>
        <v>0</v>
      </c>
      <c r="D79" s="68">
        <f>SUM('Beech Grove:YMG'!O79)</f>
        <v>0</v>
      </c>
      <c r="E79" s="68">
        <f>SUM('Beech Grove:YMG'!P79)</f>
        <v>0</v>
      </c>
      <c r="F79" s="68">
        <f>SUM('Beech Grove:YMG'!Q79)</f>
        <v>0</v>
      </c>
      <c r="G79" s="68">
        <f>SUM('Beech Grove:YMG'!R79)</f>
        <v>0</v>
      </c>
      <c r="H79" s="68">
        <f>SUM('Beech Grove:YMG'!S79)</f>
        <v>0</v>
      </c>
      <c r="I79" s="68">
        <f>SUM('Beech Grove:YMG'!T79)</f>
        <v>0</v>
      </c>
      <c r="J79" s="68">
        <f>SUM('Beech Grove:YMG'!U79)</f>
        <v>0</v>
      </c>
      <c r="K79" s="68">
        <f>SUM('Beech Grove:YMG'!V79)</f>
        <v>0</v>
      </c>
      <c r="L79" s="68">
        <f>SUM('Beech Grove:YMG'!W79)</f>
        <v>0</v>
      </c>
      <c r="M79" s="68">
        <f>SUM('Beech Grove:YMG'!X79)</f>
        <v>0</v>
      </c>
      <c r="N79" s="68">
        <f>SUM('Beech Grove:YMG'!Y79)</f>
        <v>0</v>
      </c>
      <c r="P79" s="68">
        <f t="shared" si="3"/>
        <v>0</v>
      </c>
    </row>
    <row r="80" spans="1:16" ht="15.75" x14ac:dyDescent="0.25">
      <c r="A80" s="78" t="str">
        <f>'CCG Financial Totals'!A81</f>
        <v>aripiprazole dose optimisation</v>
      </c>
      <c r="C80" s="68">
        <f>SUM('Beech Grove:YMG'!N80)</f>
        <v>0</v>
      </c>
      <c r="D80" s="68">
        <f>SUM('Beech Grove:YMG'!O80)</f>
        <v>0</v>
      </c>
      <c r="E80" s="68">
        <f>SUM('Beech Grove:YMG'!P80)</f>
        <v>0</v>
      </c>
      <c r="F80" s="68">
        <f>SUM('Beech Grove:YMG'!Q80)</f>
        <v>0</v>
      </c>
      <c r="G80" s="68">
        <f>SUM('Beech Grove:YMG'!R80)</f>
        <v>0</v>
      </c>
      <c r="H80" s="68">
        <f>SUM('Beech Grove:YMG'!S80)</f>
        <v>0</v>
      </c>
      <c r="I80" s="68">
        <f>SUM('Beech Grove:YMG'!T80)</f>
        <v>0</v>
      </c>
      <c r="J80" s="68">
        <f>SUM('Beech Grove:YMG'!U80)</f>
        <v>0</v>
      </c>
      <c r="K80" s="68">
        <f>SUM('Beech Grove:YMG'!V80)</f>
        <v>0</v>
      </c>
      <c r="L80" s="68">
        <f>SUM('Beech Grove:YMG'!W80)</f>
        <v>0</v>
      </c>
      <c r="M80" s="68">
        <f>SUM('Beech Grove:YMG'!X80)</f>
        <v>0</v>
      </c>
      <c r="N80" s="68">
        <f>SUM('Beech Grove:YMG'!Y80)</f>
        <v>0</v>
      </c>
      <c r="P80" s="68">
        <f t="shared" si="3"/>
        <v>0</v>
      </c>
    </row>
    <row r="81" spans="1:16" ht="15.75" x14ac:dyDescent="0.25">
      <c r="A81" s="78" t="str">
        <f>'CCG Financial Totals'!A82</f>
        <v>Parkinson's disease drugs - Sistravi</v>
      </c>
      <c r="C81" s="68">
        <f>SUM('Beech Grove:YMG'!N81)</f>
        <v>0</v>
      </c>
      <c r="D81" s="68">
        <f>SUM('Beech Grove:YMG'!O81)</f>
        <v>0</v>
      </c>
      <c r="E81" s="68">
        <f>SUM('Beech Grove:YMG'!P81)</f>
        <v>0</v>
      </c>
      <c r="F81" s="68">
        <f>SUM('Beech Grove:YMG'!Q81)</f>
        <v>0</v>
      </c>
      <c r="G81" s="68">
        <f>SUM('Beech Grove:YMG'!R81)</f>
        <v>0</v>
      </c>
      <c r="H81" s="68">
        <f>SUM('Beech Grove:YMG'!S81)</f>
        <v>0</v>
      </c>
      <c r="I81" s="68">
        <f>SUM('Beech Grove:YMG'!T81)</f>
        <v>0</v>
      </c>
      <c r="J81" s="68">
        <f>SUM('Beech Grove:YMG'!U81)</f>
        <v>0</v>
      </c>
      <c r="K81" s="68">
        <f>SUM('Beech Grove:YMG'!V81)</f>
        <v>0</v>
      </c>
      <c r="L81" s="68">
        <f>SUM('Beech Grove:YMG'!W81)</f>
        <v>0</v>
      </c>
      <c r="M81" s="68">
        <f>SUM('Beech Grove:YMG'!X81)</f>
        <v>0</v>
      </c>
      <c r="N81" s="68">
        <f>SUM('Beech Grove:YMG'!Y81)</f>
        <v>0</v>
      </c>
      <c r="P81" s="68">
        <f t="shared" si="3"/>
        <v>0</v>
      </c>
    </row>
    <row r="82" spans="1:16" ht="15.75" x14ac:dyDescent="0.25">
      <c r="A82" s="78" t="str">
        <f>'CCG Financial Totals'!A83</f>
        <v>Parkinson's disease drugs - Ropinirole MR to branded generic</v>
      </c>
      <c r="C82" s="68">
        <f>SUM('Beech Grove:YMG'!N82)</f>
        <v>0</v>
      </c>
      <c r="D82" s="68">
        <f>SUM('Beech Grove:YMG'!O82)</f>
        <v>0</v>
      </c>
      <c r="E82" s="68">
        <f>SUM('Beech Grove:YMG'!P82)</f>
        <v>0</v>
      </c>
      <c r="F82" s="68">
        <f>SUM('Beech Grove:YMG'!Q82)</f>
        <v>0</v>
      </c>
      <c r="G82" s="68">
        <f>SUM('Beech Grove:YMG'!R82)</f>
        <v>0</v>
      </c>
      <c r="H82" s="68">
        <f>SUM('Beech Grove:YMG'!S82)</f>
        <v>0</v>
      </c>
      <c r="I82" s="68">
        <f>SUM('Beech Grove:YMG'!T82)</f>
        <v>0</v>
      </c>
      <c r="J82" s="68">
        <f>SUM('Beech Grove:YMG'!U82)</f>
        <v>0</v>
      </c>
      <c r="K82" s="68">
        <f>SUM('Beech Grove:YMG'!V82)</f>
        <v>0</v>
      </c>
      <c r="L82" s="68">
        <f>SUM('Beech Grove:YMG'!W82)</f>
        <v>0</v>
      </c>
      <c r="M82" s="68">
        <f>SUM('Beech Grove:YMG'!X82)</f>
        <v>0</v>
      </c>
      <c r="N82" s="68">
        <f>SUM('Beech Grove:YMG'!Y82)</f>
        <v>0</v>
      </c>
      <c r="P82" s="68">
        <f t="shared" si="3"/>
        <v>0</v>
      </c>
    </row>
    <row r="83" spans="1:16" ht="15.75" x14ac:dyDescent="0.25">
      <c r="A83" s="78" t="str">
        <f>'CCG Financial Totals'!A84</f>
        <v>Buprenorphine patch to branded generic</v>
      </c>
      <c r="C83" s="68">
        <f>SUM('Beech Grove:YMG'!N83)</f>
        <v>0</v>
      </c>
      <c r="D83" s="68">
        <f>SUM('Beech Grove:YMG'!O83)</f>
        <v>0</v>
      </c>
      <c r="E83" s="68">
        <f>SUM('Beech Grove:YMG'!P83)</f>
        <v>0</v>
      </c>
      <c r="F83" s="68">
        <f>SUM('Beech Grove:YMG'!Q83)</f>
        <v>0</v>
      </c>
      <c r="G83" s="68">
        <f>SUM('Beech Grove:YMG'!R83)</f>
        <v>0</v>
      </c>
      <c r="H83" s="68">
        <f>SUM('Beech Grove:YMG'!S83)</f>
        <v>0</v>
      </c>
      <c r="I83" s="68">
        <f>SUM('Beech Grove:YMG'!T83)</f>
        <v>0</v>
      </c>
      <c r="J83" s="68">
        <f>SUM('Beech Grove:YMG'!U83)</f>
        <v>0</v>
      </c>
      <c r="K83" s="68">
        <f>SUM('Beech Grove:YMG'!V83)</f>
        <v>4910.3599999999997</v>
      </c>
      <c r="L83" s="68">
        <f>SUM('Beech Grove:YMG'!W83)</f>
        <v>26248.819999999996</v>
      </c>
      <c r="M83" s="68">
        <f>SUM('Beech Grove:YMG'!X83)</f>
        <v>39739.970000000008</v>
      </c>
      <c r="N83" s="68">
        <f>SUM('Beech Grove:YMG'!Y83)</f>
        <v>8468.59</v>
      </c>
      <c r="P83" s="68">
        <f t="shared" si="3"/>
        <v>79367.740000000005</v>
      </c>
    </row>
    <row r="84" spans="1:16" ht="15.75" x14ac:dyDescent="0.25">
      <c r="A84" s="78">
        <f>'CCG Financial Totals'!A85</f>
        <v>0</v>
      </c>
      <c r="C84" s="68">
        <f>SUM('Beech Grove:YMG'!N84)</f>
        <v>0</v>
      </c>
      <c r="D84" s="68">
        <f>SUM('Beech Grove:YMG'!O84)</f>
        <v>0</v>
      </c>
      <c r="E84" s="68">
        <f>SUM('Beech Grove:YMG'!P84)</f>
        <v>0</v>
      </c>
      <c r="F84" s="68">
        <f>SUM('Beech Grove:YMG'!Q84)</f>
        <v>0</v>
      </c>
      <c r="G84" s="68">
        <f>SUM('Beech Grove:YMG'!R84)</f>
        <v>0</v>
      </c>
      <c r="H84" s="68">
        <f>SUM('Beech Grove:YMG'!S84)</f>
        <v>0</v>
      </c>
      <c r="I84" s="68">
        <f>SUM('Beech Grove:YMG'!T84)</f>
        <v>0</v>
      </c>
      <c r="J84" s="68">
        <f>SUM('Beech Grove:YMG'!U84)</f>
        <v>0</v>
      </c>
      <c r="K84" s="68">
        <f>SUM('Beech Grove:YMG'!V84)</f>
        <v>0</v>
      </c>
      <c r="L84" s="68">
        <f>SUM('Beech Grove:YMG'!W84)</f>
        <v>0</v>
      </c>
      <c r="M84" s="68">
        <f>SUM('Beech Grove:YMG'!X84)</f>
        <v>0</v>
      </c>
      <c r="N84" s="68">
        <f>SUM('Beech Grove:YMG'!Y84)</f>
        <v>0</v>
      </c>
      <c r="P84" s="68">
        <f t="shared" si="3"/>
        <v>0</v>
      </c>
    </row>
    <row r="85" spans="1:16" ht="15.75" x14ac:dyDescent="0.25">
      <c r="A85" s="78">
        <f>'CCG Financial Totals'!A86</f>
        <v>0</v>
      </c>
      <c r="C85" s="68">
        <f>SUM('Beech Grove:YMG'!N85)</f>
        <v>0</v>
      </c>
      <c r="D85" s="68">
        <f>SUM('Beech Grove:YMG'!O85)</f>
        <v>0</v>
      </c>
      <c r="E85" s="68">
        <f>SUM('Beech Grove:YMG'!P85)</f>
        <v>0</v>
      </c>
      <c r="F85" s="68">
        <f>SUM('Beech Grove:YMG'!Q85)</f>
        <v>0</v>
      </c>
      <c r="G85" s="68">
        <f>SUM('Beech Grove:YMG'!R85)</f>
        <v>0</v>
      </c>
      <c r="H85" s="68">
        <f>SUM('Beech Grove:YMG'!S85)</f>
        <v>0</v>
      </c>
      <c r="I85" s="68">
        <f>SUM('Beech Grove:YMG'!T85)</f>
        <v>0</v>
      </c>
      <c r="J85" s="68">
        <f>SUM('Beech Grove:YMG'!U85)</f>
        <v>0</v>
      </c>
      <c r="K85" s="68">
        <f>SUM('Beech Grove:YMG'!V85)</f>
        <v>0</v>
      </c>
      <c r="L85" s="68">
        <f>SUM('Beech Grove:YMG'!W85)</f>
        <v>0</v>
      </c>
      <c r="M85" s="68">
        <f>SUM('Beech Grove:YMG'!X85)</f>
        <v>0</v>
      </c>
      <c r="N85" s="68">
        <f>SUM('Beech Grove:YMG'!Y85)</f>
        <v>0</v>
      </c>
      <c r="P85" s="68">
        <f t="shared" si="3"/>
        <v>0</v>
      </c>
    </row>
    <row r="86" spans="1:16" ht="15.75" x14ac:dyDescent="0.25">
      <c r="A86" s="78">
        <f>'CCG Financial Totals'!A87</f>
        <v>0</v>
      </c>
      <c r="C86" s="68">
        <f>SUM('Beech Grove:YMG'!N86)</f>
        <v>0</v>
      </c>
      <c r="D86" s="68">
        <f>SUM('Beech Grove:YMG'!O86)</f>
        <v>0</v>
      </c>
      <c r="E86" s="68">
        <f>SUM('Beech Grove:YMG'!P86)</f>
        <v>0</v>
      </c>
      <c r="F86" s="68">
        <f>SUM('Beech Grove:YMG'!Q86)</f>
        <v>0</v>
      </c>
      <c r="G86" s="68">
        <f>SUM('Beech Grove:YMG'!R86)</f>
        <v>0</v>
      </c>
      <c r="H86" s="68">
        <f>SUM('Beech Grove:YMG'!S86)</f>
        <v>0</v>
      </c>
      <c r="I86" s="68">
        <f>SUM('Beech Grove:YMG'!T86)</f>
        <v>0</v>
      </c>
      <c r="J86" s="68">
        <f>SUM('Beech Grove:YMG'!U86)</f>
        <v>0</v>
      </c>
      <c r="K86" s="68">
        <f>SUM('Beech Grove:YMG'!V86)</f>
        <v>0</v>
      </c>
      <c r="L86" s="68">
        <f>SUM('Beech Grove:YMG'!W86)</f>
        <v>0</v>
      </c>
      <c r="M86" s="68">
        <f>SUM('Beech Grove:YMG'!X86)</f>
        <v>0</v>
      </c>
      <c r="N86" s="68">
        <f>SUM('Beech Grove:YMG'!Y86)</f>
        <v>0</v>
      </c>
      <c r="P86" s="68">
        <f t="shared" si="3"/>
        <v>0</v>
      </c>
    </row>
    <row r="87" spans="1:16" ht="15.75" x14ac:dyDescent="0.25">
      <c r="A87" s="78">
        <f>'CCG Financial Totals'!A88</f>
        <v>0</v>
      </c>
      <c r="C87" s="68">
        <f>SUM('Beech Grove:YMG'!N87)</f>
        <v>0</v>
      </c>
      <c r="D87" s="68">
        <f>SUM('Beech Grove:YMG'!O87)</f>
        <v>0</v>
      </c>
      <c r="E87" s="68">
        <f>SUM('Beech Grove:YMG'!P87)</f>
        <v>0</v>
      </c>
      <c r="F87" s="68">
        <f>SUM('Beech Grove:YMG'!Q87)</f>
        <v>0</v>
      </c>
      <c r="G87" s="68">
        <f>SUM('Beech Grove:YMG'!R87)</f>
        <v>0</v>
      </c>
      <c r="H87" s="68">
        <f>SUM('Beech Grove:YMG'!S87)</f>
        <v>0</v>
      </c>
      <c r="I87" s="68">
        <f>SUM('Beech Grove:YMG'!T87)</f>
        <v>0</v>
      </c>
      <c r="J87" s="68">
        <f>SUM('Beech Grove:YMG'!U87)</f>
        <v>0</v>
      </c>
      <c r="K87" s="68">
        <f>SUM('Beech Grove:YMG'!V87)</f>
        <v>0</v>
      </c>
      <c r="L87" s="68">
        <f>SUM('Beech Grove:YMG'!W87)</f>
        <v>0</v>
      </c>
      <c r="M87" s="68">
        <f>SUM('Beech Grove:YMG'!X87)</f>
        <v>0</v>
      </c>
      <c r="N87" s="68">
        <f>SUM('Beech Grove:YMG'!Y87)</f>
        <v>0</v>
      </c>
      <c r="P87" s="68">
        <f t="shared" si="3"/>
        <v>0</v>
      </c>
    </row>
    <row r="88" spans="1:16" ht="15.75" x14ac:dyDescent="0.25">
      <c r="A88" s="85" t="str">
        <f>'CCG Financial Totals'!A89</f>
        <v>Other</v>
      </c>
      <c r="C88" s="68">
        <f>SUM('Beech Grove:YMG'!N88)</f>
        <v>0</v>
      </c>
      <c r="D88" s="68">
        <f>SUM('Beech Grove:YMG'!O88)</f>
        <v>0</v>
      </c>
      <c r="E88" s="68">
        <f>SUM('Beech Grove:YMG'!P88)</f>
        <v>0</v>
      </c>
      <c r="F88" s="68">
        <f>SUM('Beech Grove:YMG'!Q88)</f>
        <v>0</v>
      </c>
      <c r="G88" s="68">
        <f>SUM('Beech Grove:YMG'!R88)</f>
        <v>0</v>
      </c>
      <c r="H88" s="68">
        <f>SUM('Beech Grove:YMG'!S88)</f>
        <v>0</v>
      </c>
      <c r="I88" s="68">
        <f>SUM('Beech Grove:YMG'!T88)</f>
        <v>0</v>
      </c>
      <c r="J88" s="68">
        <f>SUM('Beech Grove:YMG'!U88)</f>
        <v>0</v>
      </c>
      <c r="K88" s="68">
        <f>SUM('Beech Grove:YMG'!V88)</f>
        <v>52</v>
      </c>
      <c r="L88" s="68">
        <f>SUM('Beech Grove:YMG'!W88)</f>
        <v>0</v>
      </c>
      <c r="M88" s="68">
        <f>SUM('Beech Grove:YMG'!X88)</f>
        <v>0</v>
      </c>
      <c r="N88" s="68">
        <f>SUM('Beech Grove:YMG'!Y88)</f>
        <v>0</v>
      </c>
      <c r="P88" s="68">
        <f t="shared" si="3"/>
        <v>52</v>
      </c>
    </row>
    <row r="89" spans="1:16" ht="15.75" x14ac:dyDescent="0.25">
      <c r="A89" s="21"/>
    </row>
    <row r="90" spans="1:16" ht="15.75" x14ac:dyDescent="0.25">
      <c r="A90" s="51" t="str">
        <f>'CCG Financial Totals'!A91</f>
        <v>5 - Infections</v>
      </c>
    </row>
    <row r="91" spans="1:16" ht="15.75" x14ac:dyDescent="0.25">
      <c r="A91" s="78" t="str">
        <f>'CCG Financial Totals'!A92</f>
        <v>Azithromycin 250mg capsules to tablets</v>
      </c>
      <c r="C91" s="68">
        <f>SUM('Beech Grove:YMG'!N91)</f>
        <v>0</v>
      </c>
      <c r="D91" s="68">
        <f>SUM('Beech Grove:YMG'!O91)</f>
        <v>0</v>
      </c>
      <c r="E91" s="68">
        <f>SUM('Beech Grove:YMG'!P91)</f>
        <v>0</v>
      </c>
      <c r="F91" s="68">
        <f>SUM('Beech Grove:YMG'!Q91)</f>
        <v>0</v>
      </c>
      <c r="G91" s="68">
        <f>SUM('Beech Grove:YMG'!R91)</f>
        <v>0</v>
      </c>
      <c r="H91" s="68">
        <f>SUM('Beech Grove:YMG'!S91)</f>
        <v>0</v>
      </c>
      <c r="I91" s="68">
        <f>SUM('Beech Grove:YMG'!T91)</f>
        <v>0</v>
      </c>
      <c r="J91" s="68">
        <f>SUM('Beech Grove:YMG'!U91)</f>
        <v>0</v>
      </c>
      <c r="K91" s="68">
        <f>SUM('Beech Grove:YMG'!V91)</f>
        <v>0</v>
      </c>
      <c r="L91" s="68">
        <f>SUM('Beech Grove:YMG'!W91)</f>
        <v>0</v>
      </c>
      <c r="M91" s="68">
        <f>SUM('Beech Grove:YMG'!X91)</f>
        <v>0</v>
      </c>
      <c r="N91" s="68">
        <f>SUM('Beech Grove:YMG'!Y91)</f>
        <v>0</v>
      </c>
      <c r="P91" s="68">
        <f t="shared" ref="P91:P101" si="4">SUM(C91:N91)</f>
        <v>0</v>
      </c>
    </row>
    <row r="92" spans="1:16" ht="15.75" x14ac:dyDescent="0.25">
      <c r="A92" s="78" t="str">
        <f>'CCG Financial Totals'!A93</f>
        <v>Erythromycin 250mg EC caps (inc. Stearate) to 250mg EC tabs</v>
      </c>
      <c r="C92" s="68">
        <f>SUM('Beech Grove:YMG'!N92)</f>
        <v>0</v>
      </c>
      <c r="D92" s="68">
        <f>SUM('Beech Grove:YMG'!O92)</f>
        <v>0</v>
      </c>
      <c r="E92" s="68">
        <f>SUM('Beech Grove:YMG'!P92)</f>
        <v>0</v>
      </c>
      <c r="F92" s="68">
        <f>SUM('Beech Grove:YMG'!Q92)</f>
        <v>0</v>
      </c>
      <c r="G92" s="68">
        <f>SUM('Beech Grove:YMG'!R92)</f>
        <v>0</v>
      </c>
      <c r="H92" s="68">
        <f>SUM('Beech Grove:YMG'!S92)</f>
        <v>0</v>
      </c>
      <c r="I92" s="68">
        <f>SUM('Beech Grove:YMG'!T92)</f>
        <v>0</v>
      </c>
      <c r="J92" s="68">
        <f>SUM('Beech Grove:YMG'!U92)</f>
        <v>0</v>
      </c>
      <c r="K92" s="68">
        <f>SUM('Beech Grove:YMG'!V92)</f>
        <v>0</v>
      </c>
      <c r="L92" s="68">
        <f>SUM('Beech Grove:YMG'!W92)</f>
        <v>0</v>
      </c>
      <c r="M92" s="68">
        <f>SUM('Beech Grove:YMG'!X92)</f>
        <v>0</v>
      </c>
      <c r="N92" s="68">
        <f>SUM('Beech Grove:YMG'!Y92)</f>
        <v>0</v>
      </c>
      <c r="P92" s="68">
        <f t="shared" si="4"/>
        <v>0</v>
      </c>
    </row>
    <row r="93" spans="1:16" ht="15.75" x14ac:dyDescent="0.25">
      <c r="A93" s="78">
        <f>'CCG Financial Totals'!A94</f>
        <v>0</v>
      </c>
      <c r="C93" s="68">
        <f>SUM('Beech Grove:YMG'!N93)</f>
        <v>0</v>
      </c>
      <c r="D93" s="68">
        <f>SUM('Beech Grove:YMG'!O93)</f>
        <v>0</v>
      </c>
      <c r="E93" s="68">
        <f>SUM('Beech Grove:YMG'!P93)</f>
        <v>0</v>
      </c>
      <c r="F93" s="68">
        <f>SUM('Beech Grove:YMG'!Q93)</f>
        <v>0</v>
      </c>
      <c r="G93" s="68">
        <f>SUM('Beech Grove:YMG'!R93)</f>
        <v>0</v>
      </c>
      <c r="H93" s="68">
        <f>SUM('Beech Grove:YMG'!S93)</f>
        <v>0</v>
      </c>
      <c r="I93" s="68">
        <f>SUM('Beech Grove:YMG'!T93)</f>
        <v>0</v>
      </c>
      <c r="J93" s="68">
        <f>SUM('Beech Grove:YMG'!U93)</f>
        <v>0</v>
      </c>
      <c r="K93" s="68">
        <f>SUM('Beech Grove:YMG'!V93)</f>
        <v>0</v>
      </c>
      <c r="L93" s="68">
        <f>SUM('Beech Grove:YMG'!W93)</f>
        <v>0</v>
      </c>
      <c r="M93" s="68">
        <f>SUM('Beech Grove:YMG'!X93)</f>
        <v>0</v>
      </c>
      <c r="N93" s="68">
        <f>SUM('Beech Grove:YMG'!Y93)</f>
        <v>0</v>
      </c>
      <c r="P93" s="68">
        <f t="shared" si="4"/>
        <v>0</v>
      </c>
    </row>
    <row r="94" spans="1:16" ht="15.75" x14ac:dyDescent="0.25">
      <c r="A94" s="78">
        <f>'CCG Financial Totals'!A95</f>
        <v>0</v>
      </c>
      <c r="C94" s="68">
        <f>SUM('Beech Grove:YMG'!N94)</f>
        <v>0</v>
      </c>
      <c r="D94" s="68">
        <f>SUM('Beech Grove:YMG'!O94)</f>
        <v>0</v>
      </c>
      <c r="E94" s="68">
        <f>SUM('Beech Grove:YMG'!P94)</f>
        <v>0</v>
      </c>
      <c r="F94" s="68">
        <f>SUM('Beech Grove:YMG'!Q94)</f>
        <v>0</v>
      </c>
      <c r="G94" s="68">
        <f>SUM('Beech Grove:YMG'!R94)</f>
        <v>0</v>
      </c>
      <c r="H94" s="68">
        <f>SUM('Beech Grove:YMG'!S94)</f>
        <v>0</v>
      </c>
      <c r="I94" s="68">
        <f>SUM('Beech Grove:YMG'!T94)</f>
        <v>0</v>
      </c>
      <c r="J94" s="68">
        <f>SUM('Beech Grove:YMG'!U94)</f>
        <v>0</v>
      </c>
      <c r="K94" s="68">
        <f>SUM('Beech Grove:YMG'!V94)</f>
        <v>0</v>
      </c>
      <c r="L94" s="68">
        <f>SUM('Beech Grove:YMG'!W94)</f>
        <v>0</v>
      </c>
      <c r="M94" s="68">
        <f>SUM('Beech Grove:YMG'!X94)</f>
        <v>0</v>
      </c>
      <c r="N94" s="68">
        <f>SUM('Beech Grove:YMG'!Y94)</f>
        <v>0</v>
      </c>
      <c r="P94" s="68">
        <f t="shared" si="4"/>
        <v>0</v>
      </c>
    </row>
    <row r="95" spans="1:16" ht="15.75" x14ac:dyDescent="0.25">
      <c r="A95" s="78">
        <f>'CCG Financial Totals'!A96</f>
        <v>0</v>
      </c>
      <c r="C95" s="68">
        <f>SUM('Beech Grove:YMG'!N95)</f>
        <v>0</v>
      </c>
      <c r="D95" s="68">
        <f>SUM('Beech Grove:YMG'!O95)</f>
        <v>0</v>
      </c>
      <c r="E95" s="68">
        <f>SUM('Beech Grove:YMG'!P95)</f>
        <v>0</v>
      </c>
      <c r="F95" s="68">
        <f>SUM('Beech Grove:YMG'!Q95)</f>
        <v>0</v>
      </c>
      <c r="G95" s="68">
        <f>SUM('Beech Grove:YMG'!R95)</f>
        <v>0</v>
      </c>
      <c r="H95" s="68">
        <f>SUM('Beech Grove:YMG'!S95)</f>
        <v>0</v>
      </c>
      <c r="I95" s="68">
        <f>SUM('Beech Grove:YMG'!T95)</f>
        <v>0</v>
      </c>
      <c r="J95" s="68">
        <f>SUM('Beech Grove:YMG'!U95)</f>
        <v>0</v>
      </c>
      <c r="K95" s="68">
        <f>SUM('Beech Grove:YMG'!V95)</f>
        <v>0</v>
      </c>
      <c r="L95" s="68">
        <f>SUM('Beech Grove:YMG'!W95)</f>
        <v>0</v>
      </c>
      <c r="M95" s="68">
        <f>SUM('Beech Grove:YMG'!X95)</f>
        <v>0</v>
      </c>
      <c r="N95" s="68">
        <f>SUM('Beech Grove:YMG'!Y95)</f>
        <v>0</v>
      </c>
      <c r="P95" s="68">
        <f t="shared" si="4"/>
        <v>0</v>
      </c>
    </row>
    <row r="96" spans="1:16" ht="15.75" x14ac:dyDescent="0.25">
      <c r="A96" s="78">
        <f>'CCG Financial Totals'!A97</f>
        <v>0</v>
      </c>
      <c r="C96" s="68">
        <f>SUM('Beech Grove:YMG'!N96)</f>
        <v>0</v>
      </c>
      <c r="D96" s="68">
        <f>SUM('Beech Grove:YMG'!O96)</f>
        <v>0</v>
      </c>
      <c r="E96" s="68">
        <f>SUM('Beech Grove:YMG'!P96)</f>
        <v>0</v>
      </c>
      <c r="F96" s="68">
        <f>SUM('Beech Grove:YMG'!Q96)</f>
        <v>0</v>
      </c>
      <c r="G96" s="68">
        <f>SUM('Beech Grove:YMG'!R96)</f>
        <v>0</v>
      </c>
      <c r="H96" s="68">
        <f>SUM('Beech Grove:YMG'!S96)</f>
        <v>0</v>
      </c>
      <c r="I96" s="68">
        <f>SUM('Beech Grove:YMG'!T96)</f>
        <v>0</v>
      </c>
      <c r="J96" s="68">
        <f>SUM('Beech Grove:YMG'!U96)</f>
        <v>0</v>
      </c>
      <c r="K96" s="68">
        <f>SUM('Beech Grove:YMG'!V96)</f>
        <v>0</v>
      </c>
      <c r="L96" s="68">
        <f>SUM('Beech Grove:YMG'!W96)</f>
        <v>0</v>
      </c>
      <c r="M96" s="68">
        <f>SUM('Beech Grove:YMG'!X96)</f>
        <v>0</v>
      </c>
      <c r="N96" s="68">
        <f>SUM('Beech Grove:YMG'!Y96)</f>
        <v>0</v>
      </c>
      <c r="P96" s="68">
        <f t="shared" si="4"/>
        <v>0</v>
      </c>
    </row>
    <row r="97" spans="1:16" ht="15.75" x14ac:dyDescent="0.25">
      <c r="A97" s="78">
        <f>'CCG Financial Totals'!A98</f>
        <v>0</v>
      </c>
      <c r="C97" s="68">
        <f>SUM('Beech Grove:YMG'!N97)</f>
        <v>0</v>
      </c>
      <c r="D97" s="68">
        <f>SUM('Beech Grove:YMG'!O97)</f>
        <v>0</v>
      </c>
      <c r="E97" s="68">
        <f>SUM('Beech Grove:YMG'!P97)</f>
        <v>0</v>
      </c>
      <c r="F97" s="68">
        <f>SUM('Beech Grove:YMG'!Q97)</f>
        <v>0</v>
      </c>
      <c r="G97" s="68">
        <f>SUM('Beech Grove:YMG'!R97)</f>
        <v>0</v>
      </c>
      <c r="H97" s="68">
        <f>SUM('Beech Grove:YMG'!S97)</f>
        <v>0</v>
      </c>
      <c r="I97" s="68">
        <f>SUM('Beech Grove:YMG'!T97)</f>
        <v>0</v>
      </c>
      <c r="J97" s="68">
        <f>SUM('Beech Grove:YMG'!U97)</f>
        <v>0</v>
      </c>
      <c r="K97" s="68">
        <f>SUM('Beech Grove:YMG'!V97)</f>
        <v>0</v>
      </c>
      <c r="L97" s="68">
        <f>SUM('Beech Grove:YMG'!W97)</f>
        <v>0</v>
      </c>
      <c r="M97" s="68">
        <f>SUM('Beech Grove:YMG'!X97)</f>
        <v>0</v>
      </c>
      <c r="N97" s="68">
        <f>SUM('Beech Grove:YMG'!Y97)</f>
        <v>0</v>
      </c>
      <c r="P97" s="68">
        <f t="shared" si="4"/>
        <v>0</v>
      </c>
    </row>
    <row r="98" spans="1:16" ht="15.75" x14ac:dyDescent="0.25">
      <c r="A98" s="78">
        <f>'CCG Financial Totals'!A99</f>
        <v>0</v>
      </c>
      <c r="C98" s="68">
        <f>SUM('Beech Grove:YMG'!N98)</f>
        <v>0</v>
      </c>
      <c r="D98" s="68">
        <f>SUM('Beech Grove:YMG'!O98)</f>
        <v>0</v>
      </c>
      <c r="E98" s="68">
        <f>SUM('Beech Grove:YMG'!P98)</f>
        <v>0</v>
      </c>
      <c r="F98" s="68">
        <f>SUM('Beech Grove:YMG'!Q98)</f>
        <v>0</v>
      </c>
      <c r="G98" s="68">
        <f>SUM('Beech Grove:YMG'!R98)</f>
        <v>0</v>
      </c>
      <c r="H98" s="68">
        <f>SUM('Beech Grove:YMG'!S98)</f>
        <v>0</v>
      </c>
      <c r="I98" s="68">
        <f>SUM('Beech Grove:YMG'!T98)</f>
        <v>0</v>
      </c>
      <c r="J98" s="68">
        <f>SUM('Beech Grove:YMG'!U98)</f>
        <v>0</v>
      </c>
      <c r="K98" s="68">
        <f>SUM('Beech Grove:YMG'!V98)</f>
        <v>0</v>
      </c>
      <c r="L98" s="68">
        <f>SUM('Beech Grove:YMG'!W98)</f>
        <v>0</v>
      </c>
      <c r="M98" s="68">
        <f>SUM('Beech Grove:YMG'!X98)</f>
        <v>0</v>
      </c>
      <c r="N98" s="68">
        <f>SUM('Beech Grove:YMG'!Y98)</f>
        <v>0</v>
      </c>
      <c r="P98" s="68">
        <f t="shared" si="4"/>
        <v>0</v>
      </c>
    </row>
    <row r="99" spans="1:16" ht="15.75" x14ac:dyDescent="0.25">
      <c r="A99" s="78">
        <f>'CCG Financial Totals'!A100</f>
        <v>0</v>
      </c>
      <c r="C99" s="68">
        <f>SUM('Beech Grove:YMG'!N99)</f>
        <v>0</v>
      </c>
      <c r="D99" s="68">
        <f>SUM('Beech Grove:YMG'!O99)</f>
        <v>0</v>
      </c>
      <c r="E99" s="68">
        <f>SUM('Beech Grove:YMG'!P99)</f>
        <v>0</v>
      </c>
      <c r="F99" s="68">
        <f>SUM('Beech Grove:YMG'!Q99)</f>
        <v>0</v>
      </c>
      <c r="G99" s="68">
        <f>SUM('Beech Grove:YMG'!R99)</f>
        <v>0</v>
      </c>
      <c r="H99" s="68">
        <f>SUM('Beech Grove:YMG'!S99)</f>
        <v>0</v>
      </c>
      <c r="I99" s="68">
        <f>SUM('Beech Grove:YMG'!T99)</f>
        <v>0</v>
      </c>
      <c r="J99" s="68">
        <f>SUM('Beech Grove:YMG'!U99)</f>
        <v>0</v>
      </c>
      <c r="K99" s="68">
        <f>SUM('Beech Grove:YMG'!V99)</f>
        <v>0</v>
      </c>
      <c r="L99" s="68">
        <f>SUM('Beech Grove:YMG'!W99)</f>
        <v>0</v>
      </c>
      <c r="M99" s="68">
        <f>SUM('Beech Grove:YMG'!X99)</f>
        <v>0</v>
      </c>
      <c r="N99" s="68">
        <f>SUM('Beech Grove:YMG'!Y99)</f>
        <v>0</v>
      </c>
      <c r="P99" s="68">
        <f t="shared" si="4"/>
        <v>0</v>
      </c>
    </row>
    <row r="100" spans="1:16" ht="15.75" x14ac:dyDescent="0.25">
      <c r="A100" s="78">
        <f>'CCG Financial Totals'!A101</f>
        <v>0</v>
      </c>
      <c r="C100" s="68">
        <f>SUM('Beech Grove:YMG'!N100)</f>
        <v>0</v>
      </c>
      <c r="D100" s="68">
        <f>SUM('Beech Grove:YMG'!O100)</f>
        <v>0</v>
      </c>
      <c r="E100" s="68">
        <f>SUM('Beech Grove:YMG'!P100)</f>
        <v>0</v>
      </c>
      <c r="F100" s="68">
        <f>SUM('Beech Grove:YMG'!Q100)</f>
        <v>0</v>
      </c>
      <c r="G100" s="68">
        <f>SUM('Beech Grove:YMG'!R100)</f>
        <v>0</v>
      </c>
      <c r="H100" s="68">
        <f>SUM('Beech Grove:YMG'!S100)</f>
        <v>0</v>
      </c>
      <c r="I100" s="68">
        <f>SUM('Beech Grove:YMG'!T100)</f>
        <v>0</v>
      </c>
      <c r="J100" s="68">
        <f>SUM('Beech Grove:YMG'!U100)</f>
        <v>0</v>
      </c>
      <c r="K100" s="68">
        <f>SUM('Beech Grove:YMG'!V100)</f>
        <v>0</v>
      </c>
      <c r="L100" s="68">
        <f>SUM('Beech Grove:YMG'!W100)</f>
        <v>0</v>
      </c>
      <c r="M100" s="68">
        <f>SUM('Beech Grove:YMG'!X100)</f>
        <v>0</v>
      </c>
      <c r="N100" s="68">
        <f>SUM('Beech Grove:YMG'!Y100)</f>
        <v>0</v>
      </c>
      <c r="P100" s="68">
        <f t="shared" si="4"/>
        <v>0</v>
      </c>
    </row>
    <row r="101" spans="1:16" ht="15.75" x14ac:dyDescent="0.25">
      <c r="A101" s="78" t="str">
        <f>'CCG Financial Totals'!A102</f>
        <v>Other</v>
      </c>
      <c r="C101" s="68">
        <f>SUM('Beech Grove:YMG'!N101)</f>
        <v>0</v>
      </c>
      <c r="D101" s="68">
        <f>SUM('Beech Grove:YMG'!O101)</f>
        <v>0</v>
      </c>
      <c r="E101" s="68">
        <f>SUM('Beech Grove:YMG'!P101)</f>
        <v>0</v>
      </c>
      <c r="F101" s="68">
        <f>SUM('Beech Grove:YMG'!Q101)</f>
        <v>0</v>
      </c>
      <c r="G101" s="68">
        <f>SUM('Beech Grove:YMG'!R101)</f>
        <v>0</v>
      </c>
      <c r="H101" s="68">
        <f>SUM('Beech Grove:YMG'!S101)</f>
        <v>0</v>
      </c>
      <c r="I101" s="68">
        <f>SUM('Beech Grove:YMG'!T101)</f>
        <v>0</v>
      </c>
      <c r="J101" s="68">
        <f>SUM('Beech Grove:YMG'!U101)</f>
        <v>0</v>
      </c>
      <c r="K101" s="68">
        <f>SUM('Beech Grove:YMG'!V101)</f>
        <v>0</v>
      </c>
      <c r="L101" s="68">
        <f>SUM('Beech Grove:YMG'!W101)</f>
        <v>0</v>
      </c>
      <c r="M101" s="68">
        <f>SUM('Beech Grove:YMG'!X101)</f>
        <v>0</v>
      </c>
      <c r="N101" s="68">
        <f>SUM('Beech Grove:YMG'!Y101)</f>
        <v>0</v>
      </c>
      <c r="P101" s="68">
        <f t="shared" si="4"/>
        <v>0</v>
      </c>
    </row>
    <row r="102" spans="1:16" ht="15.75" x14ac:dyDescent="0.25">
      <c r="A102" s="22"/>
    </row>
    <row r="103" spans="1:16" ht="15.75" x14ac:dyDescent="0.25">
      <c r="A103" s="51" t="str">
        <f>'CCG Financial Totals'!A104</f>
        <v xml:space="preserve"> 6 - Endocrine System</v>
      </c>
    </row>
    <row r="104" spans="1:16" ht="15.75" x14ac:dyDescent="0.25">
      <c r="A104" s="78" t="str">
        <f>'CCG Financial Totals'!A105</f>
        <v>Existing DPP-4 inhibitor to Alogliptin</v>
      </c>
      <c r="C104" s="68">
        <f>SUM('Beech Grove:YMG'!N104)</f>
        <v>0</v>
      </c>
      <c r="D104" s="68">
        <f>SUM('Beech Grove:YMG'!O104)</f>
        <v>0</v>
      </c>
      <c r="E104" s="68">
        <f>SUM('Beech Grove:YMG'!P104)</f>
        <v>0</v>
      </c>
      <c r="F104" s="68">
        <f>SUM('Beech Grove:YMG'!Q104)</f>
        <v>0</v>
      </c>
      <c r="G104" s="68">
        <f>SUM('Beech Grove:YMG'!R104)</f>
        <v>0</v>
      </c>
      <c r="H104" s="68">
        <f>SUM('Beech Grove:YMG'!S104)</f>
        <v>0</v>
      </c>
      <c r="I104" s="68">
        <f>SUM('Beech Grove:YMG'!T104)</f>
        <v>0</v>
      </c>
      <c r="J104" s="68">
        <f>SUM('Beech Grove:YMG'!U104)</f>
        <v>0</v>
      </c>
      <c r="K104" s="68">
        <f>SUM('Beech Grove:YMG'!V104)</f>
        <v>0</v>
      </c>
      <c r="L104" s="68">
        <f>SUM('Beech Grove:YMG'!W104)</f>
        <v>0</v>
      </c>
      <c r="M104" s="68">
        <f>SUM('Beech Grove:YMG'!X104)</f>
        <v>0</v>
      </c>
      <c r="N104" s="68">
        <f>SUM('Beech Grove:YMG'!Y104)</f>
        <v>0</v>
      </c>
      <c r="P104" s="68">
        <f t="shared" ref="P104" si="5">SUM(C104:N104)</f>
        <v>0</v>
      </c>
    </row>
    <row r="105" spans="1:16" ht="15.75" x14ac:dyDescent="0.25">
      <c r="A105" s="78" t="str">
        <f>'CCG Financial Totals'!A106</f>
        <v>Blood glucose test strips to CCG choice</v>
      </c>
      <c r="C105" s="68">
        <f>SUM('Beech Grove:YMG'!N105)</f>
        <v>0</v>
      </c>
      <c r="D105" s="68">
        <f>SUM('Beech Grove:YMG'!O105)</f>
        <v>0</v>
      </c>
      <c r="E105" s="68">
        <f>SUM('Beech Grove:YMG'!P105)</f>
        <v>0</v>
      </c>
      <c r="F105" s="68">
        <f>SUM('Beech Grove:YMG'!Q105)</f>
        <v>0</v>
      </c>
      <c r="G105" s="68">
        <f>SUM('Beech Grove:YMG'!R105)</f>
        <v>0</v>
      </c>
      <c r="H105" s="68">
        <f>SUM('Beech Grove:YMG'!S105)</f>
        <v>0</v>
      </c>
      <c r="I105" s="68">
        <f>SUM('Beech Grove:YMG'!T105)</f>
        <v>0</v>
      </c>
      <c r="J105" s="68">
        <f>SUM('Beech Grove:YMG'!U105)</f>
        <v>0</v>
      </c>
      <c r="K105" s="68">
        <f>SUM('Beech Grove:YMG'!V105)</f>
        <v>0</v>
      </c>
      <c r="L105" s="68">
        <f>SUM('Beech Grove:YMG'!W105)</f>
        <v>0</v>
      </c>
      <c r="M105" s="68">
        <f>SUM('Beech Grove:YMG'!X105)</f>
        <v>0</v>
      </c>
      <c r="N105" s="68">
        <f>SUM('Beech Grove:YMG'!Y105)</f>
        <v>0</v>
      </c>
      <c r="P105" s="68">
        <f t="shared" ref="P105:P114" si="6">SUM(C105:N105)</f>
        <v>0</v>
      </c>
    </row>
    <row r="106" spans="1:16" ht="15.75" x14ac:dyDescent="0.25">
      <c r="A106" s="78" t="str">
        <f>'CCG Financial Totals'!A107</f>
        <v>Insulin Glargine to Biosimilar</v>
      </c>
      <c r="C106" s="68">
        <f>SUM('Beech Grove:YMG'!N106)</f>
        <v>0</v>
      </c>
      <c r="D106" s="68">
        <f>SUM('Beech Grove:YMG'!O106)</f>
        <v>0</v>
      </c>
      <c r="E106" s="68">
        <f>SUM('Beech Grove:YMG'!P106)</f>
        <v>0</v>
      </c>
      <c r="F106" s="68">
        <f>SUM('Beech Grove:YMG'!Q106)</f>
        <v>0</v>
      </c>
      <c r="G106" s="68">
        <f>SUM('Beech Grove:YMG'!R106)</f>
        <v>0</v>
      </c>
      <c r="H106" s="68">
        <f>SUM('Beech Grove:YMG'!S106)</f>
        <v>0</v>
      </c>
      <c r="I106" s="68">
        <f>SUM('Beech Grove:YMG'!T106)</f>
        <v>0</v>
      </c>
      <c r="J106" s="68">
        <f>SUM('Beech Grove:YMG'!U106)</f>
        <v>0</v>
      </c>
      <c r="K106" s="68">
        <f>SUM('Beech Grove:YMG'!V106)</f>
        <v>0</v>
      </c>
      <c r="L106" s="68">
        <f>SUM('Beech Grove:YMG'!W106)</f>
        <v>0</v>
      </c>
      <c r="M106" s="68">
        <f>SUM('Beech Grove:YMG'!X106)</f>
        <v>0</v>
      </c>
      <c r="N106" s="68">
        <f>SUM('Beech Grove:YMG'!Y106)</f>
        <v>0</v>
      </c>
      <c r="P106" s="68">
        <f t="shared" si="6"/>
        <v>0</v>
      </c>
    </row>
    <row r="107" spans="1:16" ht="15.75" x14ac:dyDescent="0.25">
      <c r="A107" s="78" t="str">
        <f>'CCG Financial Totals'!A108</f>
        <v>Lancets to Low Cost Brand (Omnican/GlucoRx)</v>
      </c>
      <c r="C107" s="68">
        <f>SUM('Beech Grove:YMG'!N107)</f>
        <v>0</v>
      </c>
      <c r="D107" s="68">
        <f>SUM('Beech Grove:YMG'!O107)</f>
        <v>0</v>
      </c>
      <c r="E107" s="68">
        <f>SUM('Beech Grove:YMG'!P107)</f>
        <v>0</v>
      </c>
      <c r="F107" s="68">
        <f>SUM('Beech Grove:YMG'!Q107)</f>
        <v>0</v>
      </c>
      <c r="G107" s="68">
        <f>SUM('Beech Grove:YMG'!R107)</f>
        <v>0</v>
      </c>
      <c r="H107" s="68">
        <f>SUM('Beech Grove:YMG'!S107)</f>
        <v>0</v>
      </c>
      <c r="I107" s="68">
        <f>SUM('Beech Grove:YMG'!T107)</f>
        <v>0</v>
      </c>
      <c r="J107" s="68">
        <f>SUM('Beech Grove:YMG'!U107)</f>
        <v>0</v>
      </c>
      <c r="K107" s="68">
        <f>SUM('Beech Grove:YMG'!V107)</f>
        <v>0</v>
      </c>
      <c r="L107" s="68">
        <f>SUM('Beech Grove:YMG'!W107)</f>
        <v>0</v>
      </c>
      <c r="M107" s="68">
        <f>SUM('Beech Grove:YMG'!X107)</f>
        <v>0</v>
      </c>
      <c r="N107" s="68">
        <f>SUM('Beech Grove:YMG'!Y107)</f>
        <v>0</v>
      </c>
      <c r="P107" s="68">
        <f t="shared" si="6"/>
        <v>0</v>
      </c>
    </row>
    <row r="108" spans="1:16" ht="15.75" x14ac:dyDescent="0.25">
      <c r="A108" s="78" t="str">
        <f>'CCG Financial Totals'!A109</f>
        <v>Needles to Low Cost Brand (Omnican/Trueplus/BD Micro-Fine)</v>
      </c>
      <c r="C108" s="68">
        <f>SUM('Beech Grove:YMG'!N108)</f>
        <v>0</v>
      </c>
      <c r="D108" s="68">
        <f>SUM('Beech Grove:YMG'!O108)</f>
        <v>0</v>
      </c>
      <c r="E108" s="68">
        <f>SUM('Beech Grove:YMG'!P108)</f>
        <v>0</v>
      </c>
      <c r="F108" s="68">
        <f>SUM('Beech Grove:YMG'!Q108)</f>
        <v>0</v>
      </c>
      <c r="G108" s="68">
        <f>SUM('Beech Grove:YMG'!R108)</f>
        <v>0</v>
      </c>
      <c r="H108" s="68">
        <f>SUM('Beech Grove:YMG'!S108)</f>
        <v>0</v>
      </c>
      <c r="I108" s="68">
        <f>SUM('Beech Grove:YMG'!T108)</f>
        <v>0</v>
      </c>
      <c r="J108" s="68">
        <f>SUM('Beech Grove:YMG'!U108)</f>
        <v>0</v>
      </c>
      <c r="K108" s="68">
        <f>SUM('Beech Grove:YMG'!V108)</f>
        <v>0</v>
      </c>
      <c r="L108" s="68">
        <f>SUM('Beech Grove:YMG'!W108)</f>
        <v>0</v>
      </c>
      <c r="M108" s="68">
        <f>SUM('Beech Grove:YMG'!X108)</f>
        <v>0</v>
      </c>
      <c r="N108" s="68">
        <f>SUM('Beech Grove:YMG'!Y108)</f>
        <v>0</v>
      </c>
      <c r="P108" s="68">
        <f t="shared" si="6"/>
        <v>0</v>
      </c>
    </row>
    <row r="109" spans="1:16" ht="15.75" x14ac:dyDescent="0.25">
      <c r="A109" s="78" t="str">
        <f>'CCG Financial Totals'!A110</f>
        <v>liothyronine - review and consider discontinuing</v>
      </c>
      <c r="C109" s="68">
        <f>SUM('Beech Grove:YMG'!N109)</f>
        <v>0</v>
      </c>
      <c r="D109" s="68">
        <f>SUM('Beech Grove:YMG'!O109)</f>
        <v>0</v>
      </c>
      <c r="E109" s="68">
        <f>SUM('Beech Grove:YMG'!P109)</f>
        <v>0</v>
      </c>
      <c r="F109" s="68">
        <f>SUM('Beech Grove:YMG'!Q109)</f>
        <v>0</v>
      </c>
      <c r="G109" s="68">
        <f>SUM('Beech Grove:YMG'!R109)</f>
        <v>0</v>
      </c>
      <c r="H109" s="68">
        <f>SUM('Beech Grove:YMG'!S109)</f>
        <v>0</v>
      </c>
      <c r="I109" s="68">
        <f>SUM('Beech Grove:YMG'!T109)</f>
        <v>0</v>
      </c>
      <c r="J109" s="68">
        <f>SUM('Beech Grove:YMG'!U109)</f>
        <v>0</v>
      </c>
      <c r="K109" s="68">
        <f>SUM('Beech Grove:YMG'!V109)</f>
        <v>0</v>
      </c>
      <c r="L109" s="68">
        <f>SUM('Beech Grove:YMG'!W109)</f>
        <v>0</v>
      </c>
      <c r="M109" s="68">
        <f>SUM('Beech Grove:YMG'!X109)</f>
        <v>0</v>
      </c>
      <c r="N109" s="68">
        <f>SUM('Beech Grove:YMG'!Y109)</f>
        <v>0</v>
      </c>
      <c r="P109" s="68">
        <f t="shared" si="6"/>
        <v>0</v>
      </c>
    </row>
    <row r="110" spans="1:16" ht="15.75" x14ac:dyDescent="0.25">
      <c r="A110" s="78">
        <f>'CCG Financial Totals'!A111</f>
        <v>0</v>
      </c>
      <c r="C110" s="68">
        <f>SUM('Beech Grove:YMG'!N110)</f>
        <v>0</v>
      </c>
      <c r="D110" s="68">
        <f>SUM('Beech Grove:YMG'!O110)</f>
        <v>0</v>
      </c>
      <c r="E110" s="68">
        <f>SUM('Beech Grove:YMG'!P110)</f>
        <v>0</v>
      </c>
      <c r="F110" s="68">
        <f>SUM('Beech Grove:YMG'!Q110)</f>
        <v>0</v>
      </c>
      <c r="G110" s="68">
        <f>SUM('Beech Grove:YMG'!R110)</f>
        <v>0</v>
      </c>
      <c r="H110" s="68">
        <f>SUM('Beech Grove:YMG'!S110)</f>
        <v>0</v>
      </c>
      <c r="I110" s="68">
        <f>SUM('Beech Grove:YMG'!T110)</f>
        <v>0</v>
      </c>
      <c r="J110" s="68">
        <f>SUM('Beech Grove:YMG'!U110)</f>
        <v>0</v>
      </c>
      <c r="K110" s="68">
        <f>SUM('Beech Grove:YMG'!V110)</f>
        <v>0</v>
      </c>
      <c r="L110" s="68">
        <f>SUM('Beech Grove:YMG'!W110)</f>
        <v>0</v>
      </c>
      <c r="M110" s="68">
        <f>SUM('Beech Grove:YMG'!X110)</f>
        <v>0</v>
      </c>
      <c r="N110" s="68">
        <f>SUM('Beech Grove:YMG'!Y110)</f>
        <v>0</v>
      </c>
      <c r="P110" s="68">
        <f t="shared" si="6"/>
        <v>0</v>
      </c>
    </row>
    <row r="111" spans="1:16" ht="15.75" x14ac:dyDescent="0.25">
      <c r="A111" s="78">
        <f>'CCG Financial Totals'!A112</f>
        <v>0</v>
      </c>
      <c r="C111" s="68">
        <f>SUM('Beech Grove:YMG'!N111)</f>
        <v>0</v>
      </c>
      <c r="D111" s="68">
        <f>SUM('Beech Grove:YMG'!O111)</f>
        <v>0</v>
      </c>
      <c r="E111" s="68">
        <f>SUM('Beech Grove:YMG'!P111)</f>
        <v>0</v>
      </c>
      <c r="F111" s="68">
        <f>SUM('Beech Grove:YMG'!Q111)</f>
        <v>0</v>
      </c>
      <c r="G111" s="68">
        <f>SUM('Beech Grove:YMG'!R111)</f>
        <v>0</v>
      </c>
      <c r="H111" s="68">
        <f>SUM('Beech Grove:YMG'!S111)</f>
        <v>0</v>
      </c>
      <c r="I111" s="68">
        <f>SUM('Beech Grove:YMG'!T111)</f>
        <v>0</v>
      </c>
      <c r="J111" s="68">
        <f>SUM('Beech Grove:YMG'!U111)</f>
        <v>0</v>
      </c>
      <c r="K111" s="68">
        <f>SUM('Beech Grove:YMG'!V111)</f>
        <v>0</v>
      </c>
      <c r="L111" s="68">
        <f>SUM('Beech Grove:YMG'!W111)</f>
        <v>0</v>
      </c>
      <c r="M111" s="68">
        <f>SUM('Beech Grove:YMG'!X111)</f>
        <v>0</v>
      </c>
      <c r="N111" s="68">
        <f>SUM('Beech Grove:YMG'!Y111)</f>
        <v>0</v>
      </c>
      <c r="P111" s="68">
        <f t="shared" si="6"/>
        <v>0</v>
      </c>
    </row>
    <row r="112" spans="1:16" ht="15.75" x14ac:dyDescent="0.25">
      <c r="A112" s="78">
        <f>'CCG Financial Totals'!A113</f>
        <v>0</v>
      </c>
      <c r="C112" s="68">
        <f>SUM('Beech Grove:YMG'!N112)</f>
        <v>0</v>
      </c>
      <c r="D112" s="68">
        <f>SUM('Beech Grove:YMG'!O112)</f>
        <v>0</v>
      </c>
      <c r="E112" s="68">
        <f>SUM('Beech Grove:YMG'!P112)</f>
        <v>0</v>
      </c>
      <c r="F112" s="68">
        <f>SUM('Beech Grove:YMG'!Q112)</f>
        <v>0</v>
      </c>
      <c r="G112" s="68">
        <f>SUM('Beech Grove:YMG'!R112)</f>
        <v>0</v>
      </c>
      <c r="H112" s="68">
        <f>SUM('Beech Grove:YMG'!S112)</f>
        <v>0</v>
      </c>
      <c r="I112" s="68">
        <f>SUM('Beech Grove:YMG'!T112)</f>
        <v>0</v>
      </c>
      <c r="J112" s="68">
        <f>SUM('Beech Grove:YMG'!U112)</f>
        <v>0</v>
      </c>
      <c r="K112" s="68">
        <f>SUM('Beech Grove:YMG'!V112)</f>
        <v>0</v>
      </c>
      <c r="L112" s="68">
        <f>SUM('Beech Grove:YMG'!W112)</f>
        <v>0</v>
      </c>
      <c r="M112" s="68">
        <f>SUM('Beech Grove:YMG'!X112)</f>
        <v>0</v>
      </c>
      <c r="N112" s="68">
        <f>SUM('Beech Grove:YMG'!Y112)</f>
        <v>0</v>
      </c>
      <c r="P112" s="68">
        <f t="shared" si="6"/>
        <v>0</v>
      </c>
    </row>
    <row r="113" spans="1:16" ht="15.75" x14ac:dyDescent="0.25">
      <c r="A113" s="78">
        <f>'CCG Financial Totals'!A114</f>
        <v>0</v>
      </c>
      <c r="C113" s="68">
        <f>SUM('Beech Grove:YMG'!N113)</f>
        <v>0</v>
      </c>
      <c r="D113" s="68">
        <f>SUM('Beech Grove:YMG'!O113)</f>
        <v>0</v>
      </c>
      <c r="E113" s="68">
        <f>SUM('Beech Grove:YMG'!P113)</f>
        <v>0</v>
      </c>
      <c r="F113" s="68">
        <f>SUM('Beech Grove:YMG'!Q113)</f>
        <v>0</v>
      </c>
      <c r="G113" s="68">
        <f>SUM('Beech Grove:YMG'!R113)</f>
        <v>0</v>
      </c>
      <c r="H113" s="68">
        <f>SUM('Beech Grove:YMG'!S113)</f>
        <v>0</v>
      </c>
      <c r="I113" s="68">
        <f>SUM('Beech Grove:YMG'!T113)</f>
        <v>0</v>
      </c>
      <c r="J113" s="68">
        <f>SUM('Beech Grove:YMG'!U113)</f>
        <v>0</v>
      </c>
      <c r="K113" s="68">
        <f>SUM('Beech Grove:YMG'!V113)</f>
        <v>0</v>
      </c>
      <c r="L113" s="68">
        <f>SUM('Beech Grove:YMG'!W113)</f>
        <v>0</v>
      </c>
      <c r="M113" s="68">
        <f>SUM('Beech Grove:YMG'!X113)</f>
        <v>0</v>
      </c>
      <c r="N113" s="68">
        <f>SUM('Beech Grove:YMG'!Y113)</f>
        <v>0</v>
      </c>
      <c r="P113" s="68">
        <f t="shared" si="6"/>
        <v>0</v>
      </c>
    </row>
    <row r="114" spans="1:16" ht="15.75" x14ac:dyDescent="0.25">
      <c r="A114" s="78" t="str">
        <f>'CCG Financial Totals'!A115</f>
        <v>Other</v>
      </c>
      <c r="C114" s="68">
        <f>SUM('Beech Grove:YMG'!N114)</f>
        <v>0</v>
      </c>
      <c r="D114" s="68">
        <f>SUM('Beech Grove:YMG'!O114)</f>
        <v>0</v>
      </c>
      <c r="E114" s="68">
        <f>SUM('Beech Grove:YMG'!P114)</f>
        <v>0</v>
      </c>
      <c r="F114" s="68">
        <f>SUM('Beech Grove:YMG'!Q114)</f>
        <v>0</v>
      </c>
      <c r="G114" s="68">
        <f>SUM('Beech Grove:YMG'!R114)</f>
        <v>0</v>
      </c>
      <c r="H114" s="68">
        <f>SUM('Beech Grove:YMG'!S114)</f>
        <v>0</v>
      </c>
      <c r="I114" s="68">
        <f>SUM('Beech Grove:YMG'!T114)</f>
        <v>0</v>
      </c>
      <c r="J114" s="68">
        <f>SUM('Beech Grove:YMG'!U114)</f>
        <v>0</v>
      </c>
      <c r="K114" s="68">
        <f>SUM('Beech Grove:YMG'!V114)</f>
        <v>0</v>
      </c>
      <c r="L114" s="68">
        <f>SUM('Beech Grove:YMG'!W114)</f>
        <v>0</v>
      </c>
      <c r="M114" s="68">
        <f>SUM('Beech Grove:YMG'!X114)</f>
        <v>0</v>
      </c>
      <c r="N114" s="68">
        <f>SUM('Beech Grove:YMG'!Y114)</f>
        <v>0</v>
      </c>
      <c r="P114" s="68">
        <f t="shared" si="6"/>
        <v>0</v>
      </c>
    </row>
    <row r="115" spans="1:16" ht="15.75" x14ac:dyDescent="0.25">
      <c r="A115" s="22"/>
    </row>
    <row r="116" spans="1:16" ht="18" customHeight="1" x14ac:dyDescent="0.25">
      <c r="A116" s="51" t="str">
        <f>'CCG Financial Totals'!A117</f>
        <v>7 - Obs, Gynae and Urinary Tract Disorders</v>
      </c>
    </row>
    <row r="117" spans="1:16" ht="15.75" x14ac:dyDescent="0.25">
      <c r="A117" s="78" t="str">
        <f>'CCG Financial Totals'!A118</f>
        <v>Dutasteride 500mcg to Finasteride 5mg</v>
      </c>
      <c r="C117" s="68">
        <f>SUM('Beech Grove:YMG'!N117)</f>
        <v>0</v>
      </c>
      <c r="D117" s="68">
        <f>SUM('Beech Grove:YMG'!O117)</f>
        <v>0</v>
      </c>
      <c r="E117" s="68">
        <f>SUM('Beech Grove:YMG'!P117)</f>
        <v>0</v>
      </c>
      <c r="F117" s="68">
        <f>SUM('Beech Grove:YMG'!Q117)</f>
        <v>0</v>
      </c>
      <c r="G117" s="68">
        <f>SUM('Beech Grove:YMG'!R117)</f>
        <v>0</v>
      </c>
      <c r="H117" s="68">
        <f>SUM('Beech Grove:YMG'!S117)</f>
        <v>0</v>
      </c>
      <c r="I117" s="68">
        <f>SUM('Beech Grove:YMG'!T117)</f>
        <v>0</v>
      </c>
      <c r="J117" s="68">
        <f>SUM('Beech Grove:YMG'!U117)</f>
        <v>0</v>
      </c>
      <c r="K117" s="68">
        <f>SUM('Beech Grove:YMG'!V117)</f>
        <v>0</v>
      </c>
      <c r="L117" s="68">
        <f>SUM('Beech Grove:YMG'!W117)</f>
        <v>0</v>
      </c>
      <c r="M117" s="68">
        <f>SUM('Beech Grove:YMG'!X117)</f>
        <v>0</v>
      </c>
      <c r="N117" s="68">
        <f>SUM('Beech Grove:YMG'!Y117)</f>
        <v>0</v>
      </c>
      <c r="P117" s="68">
        <f t="shared" ref="P117:P127" si="7">SUM(C117:N117)</f>
        <v>0</v>
      </c>
    </row>
    <row r="118" spans="1:16" ht="15.75" x14ac:dyDescent="0.25">
      <c r="A118" s="78" t="str">
        <f>'CCG Financial Totals'!A119</f>
        <v>Alfuzosin 10mg MR to Tamsulosin 400mcg MR caps</v>
      </c>
      <c r="C118" s="68">
        <f>SUM('Beech Grove:YMG'!N118)</f>
        <v>0</v>
      </c>
      <c r="D118" s="68">
        <f>SUM('Beech Grove:YMG'!O118)</f>
        <v>0</v>
      </c>
      <c r="E118" s="68">
        <f>SUM('Beech Grove:YMG'!P118)</f>
        <v>0</v>
      </c>
      <c r="F118" s="68">
        <f>SUM('Beech Grove:YMG'!Q118)</f>
        <v>0</v>
      </c>
      <c r="G118" s="68">
        <f>SUM('Beech Grove:YMG'!R118)</f>
        <v>0</v>
      </c>
      <c r="H118" s="68">
        <f>SUM('Beech Grove:YMG'!S118)</f>
        <v>0</v>
      </c>
      <c r="I118" s="68">
        <f>SUM('Beech Grove:YMG'!T118)</f>
        <v>0</v>
      </c>
      <c r="J118" s="68">
        <f>SUM('Beech Grove:YMG'!U118)</f>
        <v>0</v>
      </c>
      <c r="K118" s="68">
        <f>SUM('Beech Grove:YMG'!V118)</f>
        <v>0</v>
      </c>
      <c r="L118" s="68">
        <f>SUM('Beech Grove:YMG'!W118)</f>
        <v>0</v>
      </c>
      <c r="M118" s="68">
        <f>SUM('Beech Grove:YMG'!X118)</f>
        <v>0</v>
      </c>
      <c r="N118" s="68">
        <f>SUM('Beech Grove:YMG'!Y118)</f>
        <v>0</v>
      </c>
      <c r="P118" s="68">
        <f t="shared" si="7"/>
        <v>0</v>
      </c>
    </row>
    <row r="119" spans="1:16" ht="15.75" x14ac:dyDescent="0.25">
      <c r="A119" s="78" t="str">
        <f>'CCG Financial Totals'!A120</f>
        <v>Tamsulosin 400mcg MR tablets to MR capsules</v>
      </c>
      <c r="C119" s="68">
        <f>SUM('Beech Grove:YMG'!N119)</f>
        <v>0</v>
      </c>
      <c r="D119" s="68">
        <f>SUM('Beech Grove:YMG'!O119)</f>
        <v>0</v>
      </c>
      <c r="E119" s="68">
        <f>SUM('Beech Grove:YMG'!P119)</f>
        <v>0</v>
      </c>
      <c r="F119" s="68">
        <f>SUM('Beech Grove:YMG'!Q119)</f>
        <v>390.55</v>
      </c>
      <c r="G119" s="68">
        <f>SUM('Beech Grove:YMG'!R119)</f>
        <v>0</v>
      </c>
      <c r="H119" s="68">
        <f>SUM('Beech Grove:YMG'!S119)</f>
        <v>156.96</v>
      </c>
      <c r="I119" s="68">
        <f>SUM('Beech Grove:YMG'!T119)</f>
        <v>157.68</v>
      </c>
      <c r="J119" s="68">
        <f>SUM('Beech Grove:YMG'!U119)</f>
        <v>551.88</v>
      </c>
      <c r="K119" s="68">
        <f>SUM('Beech Grove:YMG'!V119)</f>
        <v>315.36</v>
      </c>
      <c r="L119" s="68">
        <f>SUM('Beech Grove:YMG'!W119)</f>
        <v>1197.56</v>
      </c>
      <c r="M119" s="68">
        <f>SUM('Beech Grove:YMG'!X119)</f>
        <v>0</v>
      </c>
      <c r="N119" s="68">
        <f>SUM('Beech Grove:YMG'!Y119)</f>
        <v>0</v>
      </c>
      <c r="P119" s="68">
        <f t="shared" si="7"/>
        <v>2769.9900000000002</v>
      </c>
    </row>
    <row r="120" spans="1:16" ht="15.75" x14ac:dyDescent="0.25">
      <c r="A120" s="78" t="str">
        <f>'CCG Financial Totals'!A121</f>
        <v>Tolterodine MR to Tolterodine tablets (BD)</v>
      </c>
      <c r="C120" s="68">
        <f>SUM('Beech Grove:YMG'!N120)</f>
        <v>0</v>
      </c>
      <c r="D120" s="68">
        <f>SUM('Beech Grove:YMG'!O120)</f>
        <v>0</v>
      </c>
      <c r="E120" s="68">
        <f>SUM('Beech Grove:YMG'!P120)</f>
        <v>0</v>
      </c>
      <c r="F120" s="68">
        <f>SUM('Beech Grove:YMG'!Q120)</f>
        <v>0</v>
      </c>
      <c r="G120" s="68">
        <f>SUM('Beech Grove:YMG'!R120)</f>
        <v>0</v>
      </c>
      <c r="H120" s="68">
        <f>SUM('Beech Grove:YMG'!S120)</f>
        <v>0</v>
      </c>
      <c r="I120" s="68">
        <f>SUM('Beech Grove:YMG'!T120)</f>
        <v>0</v>
      </c>
      <c r="J120" s="68">
        <f>SUM('Beech Grove:YMG'!U120)</f>
        <v>0</v>
      </c>
      <c r="K120" s="68">
        <f>SUM('Beech Grove:YMG'!V120)</f>
        <v>0</v>
      </c>
      <c r="L120" s="68">
        <f>SUM('Beech Grove:YMG'!W120)</f>
        <v>623.22</v>
      </c>
      <c r="M120" s="68">
        <f>SUM('Beech Grove:YMG'!X120)</f>
        <v>0</v>
      </c>
      <c r="N120" s="68">
        <f>SUM('Beech Grove:YMG'!Y120)</f>
        <v>934.7</v>
      </c>
      <c r="P120" s="68">
        <f t="shared" si="7"/>
        <v>1557.92</v>
      </c>
    </row>
    <row r="121" spans="1:16" ht="15.75" x14ac:dyDescent="0.25">
      <c r="A121" s="78" t="str">
        <f>'CCG Financial Totals'!A122</f>
        <v>Trospium to Tolterodine tablets (BD)</v>
      </c>
      <c r="C121" s="68">
        <f>SUM('Beech Grove:YMG'!N121)</f>
        <v>0</v>
      </c>
      <c r="D121" s="68">
        <f>SUM('Beech Grove:YMG'!O121)</f>
        <v>0</v>
      </c>
      <c r="E121" s="68">
        <f>SUM('Beech Grove:YMG'!P121)</f>
        <v>0</v>
      </c>
      <c r="F121" s="68">
        <f>SUM('Beech Grove:YMG'!Q121)</f>
        <v>0</v>
      </c>
      <c r="G121" s="68">
        <f>SUM('Beech Grove:YMG'!R121)</f>
        <v>0</v>
      </c>
      <c r="H121" s="68">
        <f>SUM('Beech Grove:YMG'!S121)</f>
        <v>0</v>
      </c>
      <c r="I121" s="68">
        <f>SUM('Beech Grove:YMG'!T121)</f>
        <v>0</v>
      </c>
      <c r="J121" s="68">
        <f>SUM('Beech Grove:YMG'!U121)</f>
        <v>0</v>
      </c>
      <c r="K121" s="68">
        <f>SUM('Beech Grove:YMG'!V121)</f>
        <v>0</v>
      </c>
      <c r="L121" s="68">
        <f>SUM('Beech Grove:YMG'!W121)</f>
        <v>0</v>
      </c>
      <c r="M121" s="68">
        <f>SUM('Beech Grove:YMG'!X121)</f>
        <v>0</v>
      </c>
      <c r="N121" s="68">
        <f>SUM('Beech Grove:YMG'!Y121)</f>
        <v>0</v>
      </c>
      <c r="P121" s="68">
        <f t="shared" si="7"/>
        <v>0</v>
      </c>
    </row>
    <row r="122" spans="1:16" ht="15.75" x14ac:dyDescent="0.25">
      <c r="A122" s="78" t="str">
        <f>'CCG Financial Totals'!A123</f>
        <v>Solifenacin to Tolterodine tablets (BD)</v>
      </c>
      <c r="C122" s="68">
        <f>SUM('Beech Grove:YMG'!N122)</f>
        <v>2928.38</v>
      </c>
      <c r="D122" s="68">
        <f>SUM('Beech Grove:YMG'!O122)</f>
        <v>1284.01</v>
      </c>
      <c r="E122" s="68">
        <f>SUM('Beech Grove:YMG'!P122)</f>
        <v>0</v>
      </c>
      <c r="F122" s="68">
        <f>SUM('Beech Grove:YMG'!Q122)</f>
        <v>0</v>
      </c>
      <c r="G122" s="68">
        <f>SUM('Beech Grove:YMG'!R122)</f>
        <v>0</v>
      </c>
      <c r="H122" s="68">
        <f>SUM('Beech Grove:YMG'!S122)</f>
        <v>231.96</v>
      </c>
      <c r="I122" s="68">
        <f>SUM('Beech Grove:YMG'!T122)</f>
        <v>0</v>
      </c>
      <c r="J122" s="68">
        <f>SUM('Beech Grove:YMG'!U122)</f>
        <v>0</v>
      </c>
      <c r="K122" s="68">
        <f>SUM('Beech Grove:YMG'!V122)</f>
        <v>0</v>
      </c>
      <c r="L122" s="68">
        <f>SUM('Beech Grove:YMG'!W122)</f>
        <v>0</v>
      </c>
      <c r="M122" s="68">
        <f>SUM('Beech Grove:YMG'!X122)</f>
        <v>0</v>
      </c>
      <c r="N122" s="68">
        <f>SUM('Beech Grove:YMG'!Y122)</f>
        <v>0</v>
      </c>
      <c r="P122" s="68">
        <f t="shared" si="7"/>
        <v>4444.3500000000004</v>
      </c>
    </row>
    <row r="123" spans="1:16" ht="15.75" x14ac:dyDescent="0.25">
      <c r="A123" s="78" t="str">
        <f>'CCG Financial Totals'!A124</f>
        <v>Vardenafil/Tadalafil/Avanafil to Sildenafil</v>
      </c>
      <c r="C123" s="68">
        <f>SUM('Beech Grove:YMG'!N123)</f>
        <v>0</v>
      </c>
      <c r="D123" s="68">
        <f>SUM('Beech Grove:YMG'!O123)</f>
        <v>1408.65</v>
      </c>
      <c r="E123" s="68">
        <f>SUM('Beech Grove:YMG'!P123)</f>
        <v>336.6</v>
      </c>
      <c r="F123" s="68">
        <f>SUM('Beech Grove:YMG'!Q123)</f>
        <v>0</v>
      </c>
      <c r="G123" s="68">
        <f>SUM('Beech Grove:YMG'!R123)</f>
        <v>0</v>
      </c>
      <c r="H123" s="68">
        <f>SUM('Beech Grove:YMG'!S123)</f>
        <v>0</v>
      </c>
      <c r="I123" s="68">
        <f>SUM('Beech Grove:YMG'!T123)</f>
        <v>0</v>
      </c>
      <c r="J123" s="68">
        <f>SUM('Beech Grove:YMG'!U123)</f>
        <v>0</v>
      </c>
      <c r="K123" s="68">
        <f>SUM('Beech Grove:YMG'!V123)</f>
        <v>0</v>
      </c>
      <c r="L123" s="68">
        <f>SUM('Beech Grove:YMG'!W123)</f>
        <v>0</v>
      </c>
      <c r="M123" s="68">
        <f>SUM('Beech Grove:YMG'!X123)</f>
        <v>0</v>
      </c>
      <c r="N123" s="68">
        <f>SUM('Beech Grove:YMG'!Y123)</f>
        <v>0</v>
      </c>
      <c r="P123" s="68">
        <f t="shared" si="7"/>
        <v>1745.25</v>
      </c>
    </row>
    <row r="124" spans="1:16" ht="15.75" x14ac:dyDescent="0.25">
      <c r="A124" s="78" t="str">
        <f>'CCG Financial Totals'!A125</f>
        <v>Contraceptives to Low Cost Brand</v>
      </c>
      <c r="C124" s="68">
        <f>SUM('Beech Grove:YMG'!N124)</f>
        <v>0</v>
      </c>
      <c r="D124" s="68">
        <f>SUM('Beech Grove:YMG'!O124)</f>
        <v>0</v>
      </c>
      <c r="E124" s="68">
        <f>SUM('Beech Grove:YMG'!P124)</f>
        <v>0</v>
      </c>
      <c r="F124" s="68">
        <f>SUM('Beech Grove:YMG'!Q124)</f>
        <v>0</v>
      </c>
      <c r="G124" s="68">
        <f>SUM('Beech Grove:YMG'!R124)</f>
        <v>0</v>
      </c>
      <c r="H124" s="68">
        <f>SUM('Beech Grove:YMG'!S124)</f>
        <v>0</v>
      </c>
      <c r="I124" s="68">
        <f>SUM('Beech Grove:YMG'!T124)</f>
        <v>0</v>
      </c>
      <c r="J124" s="68">
        <f>SUM('Beech Grove:YMG'!U124)</f>
        <v>0</v>
      </c>
      <c r="K124" s="68">
        <f>SUM('Beech Grove:YMG'!V124)</f>
        <v>0</v>
      </c>
      <c r="L124" s="68">
        <f>SUM('Beech Grove:YMG'!W124)</f>
        <v>0</v>
      </c>
      <c r="M124" s="68">
        <f>SUM('Beech Grove:YMG'!X124)</f>
        <v>0</v>
      </c>
      <c r="N124" s="68">
        <f>SUM('Beech Grove:YMG'!Y124)</f>
        <v>0</v>
      </c>
      <c r="P124" s="68">
        <f t="shared" si="7"/>
        <v>0</v>
      </c>
    </row>
    <row r="125" spans="1:16" ht="15.75" x14ac:dyDescent="0.25">
      <c r="A125" s="78">
        <f>'CCG Financial Totals'!A126</f>
        <v>0</v>
      </c>
      <c r="C125" s="68">
        <f>SUM('Beech Grove:YMG'!N125)</f>
        <v>0</v>
      </c>
      <c r="D125" s="68">
        <f>SUM('Beech Grove:YMG'!O125)</f>
        <v>0</v>
      </c>
      <c r="E125" s="68">
        <f>SUM('Beech Grove:YMG'!P125)</f>
        <v>0</v>
      </c>
      <c r="F125" s="68">
        <f>SUM('Beech Grove:YMG'!Q125)</f>
        <v>0</v>
      </c>
      <c r="G125" s="68">
        <f>SUM('Beech Grove:YMG'!R125)</f>
        <v>0</v>
      </c>
      <c r="H125" s="68">
        <f>SUM('Beech Grove:YMG'!S125)</f>
        <v>0</v>
      </c>
      <c r="I125" s="68">
        <f>SUM('Beech Grove:YMG'!T125)</f>
        <v>0</v>
      </c>
      <c r="J125" s="68">
        <f>SUM('Beech Grove:YMG'!U125)</f>
        <v>0</v>
      </c>
      <c r="K125" s="68">
        <f>SUM('Beech Grove:YMG'!V125)</f>
        <v>0</v>
      </c>
      <c r="L125" s="68">
        <f>SUM('Beech Grove:YMG'!W125)</f>
        <v>0</v>
      </c>
      <c r="M125" s="68">
        <f>SUM('Beech Grove:YMG'!X125)</f>
        <v>0</v>
      </c>
      <c r="N125" s="68">
        <f>SUM('Beech Grove:YMG'!Y125)</f>
        <v>0</v>
      </c>
      <c r="P125" s="68">
        <f t="shared" si="7"/>
        <v>0</v>
      </c>
    </row>
    <row r="126" spans="1:16" ht="15.75" x14ac:dyDescent="0.25">
      <c r="A126" s="78">
        <f>'CCG Financial Totals'!A127</f>
        <v>0</v>
      </c>
      <c r="C126" s="68">
        <f>SUM('Beech Grove:YMG'!N126)</f>
        <v>0</v>
      </c>
      <c r="D126" s="68">
        <f>SUM('Beech Grove:YMG'!O126)</f>
        <v>0</v>
      </c>
      <c r="E126" s="68">
        <f>SUM('Beech Grove:YMG'!P126)</f>
        <v>0</v>
      </c>
      <c r="F126" s="68">
        <f>SUM('Beech Grove:YMG'!Q126)</f>
        <v>0</v>
      </c>
      <c r="G126" s="68">
        <f>SUM('Beech Grove:YMG'!R126)</f>
        <v>0</v>
      </c>
      <c r="H126" s="68">
        <f>SUM('Beech Grove:YMG'!S126)</f>
        <v>0</v>
      </c>
      <c r="I126" s="68">
        <f>SUM('Beech Grove:YMG'!T126)</f>
        <v>0</v>
      </c>
      <c r="J126" s="68">
        <f>SUM('Beech Grove:YMG'!U126)</f>
        <v>0</v>
      </c>
      <c r="K126" s="68">
        <f>SUM('Beech Grove:YMG'!V126)</f>
        <v>0</v>
      </c>
      <c r="L126" s="68">
        <f>SUM('Beech Grove:YMG'!W126)</f>
        <v>0</v>
      </c>
      <c r="M126" s="68">
        <f>SUM('Beech Grove:YMG'!X126)</f>
        <v>0</v>
      </c>
      <c r="N126" s="68">
        <f>SUM('Beech Grove:YMG'!Y126)</f>
        <v>0</v>
      </c>
      <c r="P126" s="68">
        <f t="shared" si="7"/>
        <v>0</v>
      </c>
    </row>
    <row r="127" spans="1:16" ht="15.75" x14ac:dyDescent="0.25">
      <c r="A127" s="85" t="str">
        <f>'CCG Financial Totals'!A128</f>
        <v>Other</v>
      </c>
      <c r="C127" s="68">
        <f>SUM('Beech Grove:YMG'!N127)</f>
        <v>0</v>
      </c>
      <c r="D127" s="68">
        <f>SUM('Beech Grove:YMG'!O127)</f>
        <v>0</v>
      </c>
      <c r="E127" s="68">
        <f>SUM('Beech Grove:YMG'!P127)</f>
        <v>0</v>
      </c>
      <c r="F127" s="68">
        <f>SUM('Beech Grove:YMG'!Q127)</f>
        <v>0</v>
      </c>
      <c r="G127" s="68">
        <f>SUM('Beech Grove:YMG'!R127)</f>
        <v>0</v>
      </c>
      <c r="H127" s="68">
        <f>SUM('Beech Grove:YMG'!S127)</f>
        <v>0</v>
      </c>
      <c r="I127" s="68">
        <f>SUM('Beech Grove:YMG'!T127)</f>
        <v>0</v>
      </c>
      <c r="J127" s="68">
        <f>SUM('Beech Grove:YMG'!U127)</f>
        <v>0</v>
      </c>
      <c r="K127" s="68">
        <f>SUM('Beech Grove:YMG'!V127)</f>
        <v>0</v>
      </c>
      <c r="L127" s="68">
        <f>SUM('Beech Grove:YMG'!W127)</f>
        <v>0</v>
      </c>
      <c r="M127" s="68">
        <f>SUM('Beech Grove:YMG'!X127)</f>
        <v>0</v>
      </c>
      <c r="N127" s="68">
        <f>SUM('Beech Grove:YMG'!Y127)</f>
        <v>0</v>
      </c>
      <c r="P127" s="68">
        <f t="shared" si="7"/>
        <v>0</v>
      </c>
    </row>
    <row r="128" spans="1:16" ht="15.75" x14ac:dyDescent="0.25">
      <c r="A128" s="21"/>
    </row>
    <row r="129" spans="1:16" ht="15.75" x14ac:dyDescent="0.25">
      <c r="A129" s="51" t="str">
        <f>'CCG Financial Totals'!A130</f>
        <v>8 - Malignant Disease and Immunosuppression</v>
      </c>
    </row>
    <row r="130" spans="1:16" ht="15.75" x14ac:dyDescent="0.25">
      <c r="A130" s="78">
        <f>'CCG Financial Totals'!A131</f>
        <v>0</v>
      </c>
      <c r="C130" s="68">
        <f>SUM('Beech Grove:YMG'!N130)</f>
        <v>0</v>
      </c>
      <c r="D130" s="68">
        <f>SUM('Beech Grove:YMG'!O130)</f>
        <v>0</v>
      </c>
      <c r="E130" s="68">
        <f>SUM('Beech Grove:YMG'!P130)</f>
        <v>0</v>
      </c>
      <c r="F130" s="68">
        <f>SUM('Beech Grove:YMG'!Q130)</f>
        <v>0</v>
      </c>
      <c r="G130" s="68">
        <f>SUM('Beech Grove:YMG'!R130)</f>
        <v>0</v>
      </c>
      <c r="H130" s="68">
        <f>SUM('Beech Grove:YMG'!S130)</f>
        <v>0</v>
      </c>
      <c r="I130" s="68">
        <f>SUM('Beech Grove:YMG'!T130)</f>
        <v>0</v>
      </c>
      <c r="J130" s="68">
        <f>SUM('Beech Grove:YMG'!U130)</f>
        <v>0</v>
      </c>
      <c r="K130" s="68">
        <f>SUM('Beech Grove:YMG'!V130)</f>
        <v>0</v>
      </c>
      <c r="L130" s="68">
        <f>SUM('Beech Grove:YMG'!W130)</f>
        <v>0</v>
      </c>
      <c r="M130" s="68">
        <f>SUM('Beech Grove:YMG'!X130)</f>
        <v>0</v>
      </c>
      <c r="N130" s="68">
        <f>SUM('Beech Grove:YMG'!Y130)</f>
        <v>0</v>
      </c>
      <c r="P130" s="68">
        <f t="shared" ref="P130:P134" si="8">SUM(C130:N130)</f>
        <v>0</v>
      </c>
    </row>
    <row r="131" spans="1:16" ht="15.75" x14ac:dyDescent="0.25">
      <c r="A131" s="78">
        <f>'CCG Financial Totals'!A132</f>
        <v>0</v>
      </c>
      <c r="C131" s="68">
        <f>SUM('Beech Grove:YMG'!N131)</f>
        <v>0</v>
      </c>
      <c r="D131" s="68">
        <f>SUM('Beech Grove:YMG'!O131)</f>
        <v>0</v>
      </c>
      <c r="E131" s="68">
        <f>SUM('Beech Grove:YMG'!P131)</f>
        <v>0</v>
      </c>
      <c r="F131" s="68">
        <f>SUM('Beech Grove:YMG'!Q131)</f>
        <v>0</v>
      </c>
      <c r="G131" s="68">
        <f>SUM('Beech Grove:YMG'!R131)</f>
        <v>0</v>
      </c>
      <c r="H131" s="68">
        <f>SUM('Beech Grove:YMG'!S131)</f>
        <v>0</v>
      </c>
      <c r="I131" s="68">
        <f>SUM('Beech Grove:YMG'!T131)</f>
        <v>0</v>
      </c>
      <c r="J131" s="68">
        <f>SUM('Beech Grove:YMG'!U131)</f>
        <v>0</v>
      </c>
      <c r="K131" s="68">
        <f>SUM('Beech Grove:YMG'!V131)</f>
        <v>0</v>
      </c>
      <c r="L131" s="68">
        <f>SUM('Beech Grove:YMG'!W131)</f>
        <v>0</v>
      </c>
      <c r="M131" s="68">
        <f>SUM('Beech Grove:YMG'!X131)</f>
        <v>0</v>
      </c>
      <c r="N131" s="68">
        <f>SUM('Beech Grove:YMG'!Y131)</f>
        <v>0</v>
      </c>
      <c r="P131" s="68">
        <f t="shared" si="8"/>
        <v>0</v>
      </c>
    </row>
    <row r="132" spans="1:16" ht="15.75" x14ac:dyDescent="0.25">
      <c r="A132" s="78">
        <f>'CCG Financial Totals'!A133</f>
        <v>0</v>
      </c>
      <c r="C132" s="68">
        <f>SUM('Beech Grove:YMG'!N132)</f>
        <v>0</v>
      </c>
      <c r="D132" s="68">
        <f>SUM('Beech Grove:YMG'!O132)</f>
        <v>0</v>
      </c>
      <c r="E132" s="68">
        <f>SUM('Beech Grove:YMG'!P132)</f>
        <v>0</v>
      </c>
      <c r="F132" s="68">
        <f>SUM('Beech Grove:YMG'!Q132)</f>
        <v>0</v>
      </c>
      <c r="G132" s="68">
        <f>SUM('Beech Grove:YMG'!R132)</f>
        <v>0</v>
      </c>
      <c r="H132" s="68">
        <f>SUM('Beech Grove:YMG'!S132)</f>
        <v>0</v>
      </c>
      <c r="I132" s="68">
        <f>SUM('Beech Grove:YMG'!T132)</f>
        <v>0</v>
      </c>
      <c r="J132" s="68">
        <f>SUM('Beech Grove:YMG'!U132)</f>
        <v>0</v>
      </c>
      <c r="K132" s="68">
        <f>SUM('Beech Grove:YMG'!V132)</f>
        <v>0</v>
      </c>
      <c r="L132" s="68">
        <f>SUM('Beech Grove:YMG'!W132)</f>
        <v>0</v>
      </c>
      <c r="M132" s="68">
        <f>SUM('Beech Grove:YMG'!X132)</f>
        <v>0</v>
      </c>
      <c r="N132" s="68">
        <f>SUM('Beech Grove:YMG'!Y132)</f>
        <v>0</v>
      </c>
      <c r="P132" s="68">
        <f t="shared" si="8"/>
        <v>0</v>
      </c>
    </row>
    <row r="133" spans="1:16" ht="15.75" x14ac:dyDescent="0.25">
      <c r="A133" s="78">
        <f>'CCG Financial Totals'!A134</f>
        <v>0</v>
      </c>
      <c r="C133" s="68">
        <f>SUM('Beech Grove:YMG'!N133)</f>
        <v>0</v>
      </c>
      <c r="D133" s="68">
        <f>SUM('Beech Grove:YMG'!O133)</f>
        <v>0</v>
      </c>
      <c r="E133" s="68">
        <f>SUM('Beech Grove:YMG'!P133)</f>
        <v>0</v>
      </c>
      <c r="F133" s="68">
        <f>SUM('Beech Grove:YMG'!Q133)</f>
        <v>0</v>
      </c>
      <c r="G133" s="68">
        <f>SUM('Beech Grove:YMG'!R133)</f>
        <v>0</v>
      </c>
      <c r="H133" s="68">
        <f>SUM('Beech Grove:YMG'!S133)</f>
        <v>0</v>
      </c>
      <c r="I133" s="68">
        <f>SUM('Beech Grove:YMG'!T133)</f>
        <v>0</v>
      </c>
      <c r="J133" s="68">
        <f>SUM('Beech Grove:YMG'!U133)</f>
        <v>0</v>
      </c>
      <c r="K133" s="68">
        <f>SUM('Beech Grove:YMG'!V133)</f>
        <v>0</v>
      </c>
      <c r="L133" s="68">
        <f>SUM('Beech Grove:YMG'!W133)</f>
        <v>0</v>
      </c>
      <c r="M133" s="68">
        <f>SUM('Beech Grove:YMG'!X133)</f>
        <v>0</v>
      </c>
      <c r="N133" s="68">
        <f>SUM('Beech Grove:YMG'!Y133)</f>
        <v>0</v>
      </c>
      <c r="P133" s="68">
        <f t="shared" si="8"/>
        <v>0</v>
      </c>
    </row>
    <row r="134" spans="1:16" ht="15.75" x14ac:dyDescent="0.25">
      <c r="A134" s="78" t="str">
        <f>'CCG Financial Totals'!A135</f>
        <v>Other</v>
      </c>
      <c r="C134" s="68">
        <f>SUM('Beech Grove:YMG'!N134)</f>
        <v>0</v>
      </c>
      <c r="D134" s="68">
        <f>SUM('Beech Grove:YMG'!O134)</f>
        <v>0</v>
      </c>
      <c r="E134" s="68">
        <f>SUM('Beech Grove:YMG'!P134)</f>
        <v>0</v>
      </c>
      <c r="F134" s="68">
        <f>SUM('Beech Grove:YMG'!Q134)</f>
        <v>0</v>
      </c>
      <c r="G134" s="68">
        <f>SUM('Beech Grove:YMG'!R134)</f>
        <v>0</v>
      </c>
      <c r="H134" s="68">
        <f>SUM('Beech Grove:YMG'!S134)</f>
        <v>0</v>
      </c>
      <c r="I134" s="68">
        <f>SUM('Beech Grove:YMG'!T134)</f>
        <v>0</v>
      </c>
      <c r="J134" s="68">
        <f>SUM('Beech Grove:YMG'!U134)</f>
        <v>0</v>
      </c>
      <c r="K134" s="68">
        <f>SUM('Beech Grove:YMG'!V134)</f>
        <v>0</v>
      </c>
      <c r="L134" s="68">
        <f>SUM('Beech Grove:YMG'!W134)</f>
        <v>0</v>
      </c>
      <c r="M134" s="68">
        <f>SUM('Beech Grove:YMG'!X134)</f>
        <v>0</v>
      </c>
      <c r="N134" s="68">
        <f>SUM('Beech Grove:YMG'!Y134)</f>
        <v>0</v>
      </c>
      <c r="P134" s="68">
        <f t="shared" si="8"/>
        <v>0</v>
      </c>
    </row>
    <row r="135" spans="1:16" ht="15.75" x14ac:dyDescent="0.25">
      <c r="A135" s="22"/>
    </row>
    <row r="136" spans="1:16" ht="15.75" x14ac:dyDescent="0.25">
      <c r="A136" s="51" t="str">
        <f>'CCG Financial Totals'!A137</f>
        <v>9 - Nutrition &amp; Blood</v>
      </c>
    </row>
    <row r="137" spans="1:16" ht="15.75" x14ac:dyDescent="0.25">
      <c r="A137" s="78" t="str">
        <f>'CCG Financial Totals'!A138</f>
        <v>Review of Vitamin B Co Strong</v>
      </c>
      <c r="C137" s="68">
        <f>SUM('Beech Grove:YMG'!N137)</f>
        <v>301.73</v>
      </c>
      <c r="D137" s="68">
        <f>SUM('Beech Grove:YMG'!O137)</f>
        <v>22.23</v>
      </c>
      <c r="E137" s="68">
        <f>SUM('Beech Grove:YMG'!P137)</f>
        <v>1280.08</v>
      </c>
      <c r="F137" s="68">
        <f>SUM('Beech Grove:YMG'!Q137)</f>
        <v>34.1</v>
      </c>
      <c r="G137" s="68">
        <f>SUM('Beech Grove:YMG'!R137)</f>
        <v>0</v>
      </c>
      <c r="H137" s="68">
        <f>SUM('Beech Grove:YMG'!S137)</f>
        <v>1106</v>
      </c>
      <c r="I137" s="68">
        <f>SUM('Beech Grove:YMG'!T137)</f>
        <v>0</v>
      </c>
      <c r="J137" s="68">
        <f>SUM('Beech Grove:YMG'!U137)</f>
        <v>0</v>
      </c>
      <c r="K137" s="68">
        <f>SUM('Beech Grove:YMG'!V137)</f>
        <v>0</v>
      </c>
      <c r="L137" s="68">
        <f>SUM('Beech Grove:YMG'!W137)</f>
        <v>0</v>
      </c>
      <c r="M137" s="68">
        <f>SUM('Beech Grove:YMG'!X137)</f>
        <v>0</v>
      </c>
      <c r="N137" s="68">
        <f>SUM('Beech Grove:YMG'!Y137)</f>
        <v>0</v>
      </c>
      <c r="P137" s="68">
        <f t="shared" ref="P137:P147" si="9">SUM(C137:N137)</f>
        <v>2744.14</v>
      </c>
    </row>
    <row r="138" spans="1:16" ht="15.75" x14ac:dyDescent="0.25">
      <c r="A138" s="78" t="str">
        <f>'CCG Financial Totals'!A139</f>
        <v>Review of Gluten Free Foods</v>
      </c>
      <c r="C138" s="68">
        <f>SUM('Beech Grove:YMG'!N138)</f>
        <v>0</v>
      </c>
      <c r="D138" s="68">
        <f>SUM('Beech Grove:YMG'!O138)</f>
        <v>0</v>
      </c>
      <c r="E138" s="68">
        <f>SUM('Beech Grove:YMG'!P138)</f>
        <v>0</v>
      </c>
      <c r="F138" s="68">
        <f>SUM('Beech Grove:YMG'!Q138)</f>
        <v>0</v>
      </c>
      <c r="G138" s="68">
        <f>SUM('Beech Grove:YMG'!R138)</f>
        <v>0</v>
      </c>
      <c r="H138" s="68">
        <f>SUM('Beech Grove:YMG'!S138)</f>
        <v>0</v>
      </c>
      <c r="I138" s="68">
        <f>SUM('Beech Grove:YMG'!T138)</f>
        <v>0</v>
      </c>
      <c r="J138" s="68">
        <f>SUM('Beech Grove:YMG'!U138)</f>
        <v>0</v>
      </c>
      <c r="K138" s="68">
        <f>SUM('Beech Grove:YMG'!V138)</f>
        <v>0</v>
      </c>
      <c r="L138" s="68">
        <f>SUM('Beech Grove:YMG'!W138)</f>
        <v>0</v>
      </c>
      <c r="M138" s="68">
        <f>SUM('Beech Grove:YMG'!X138)</f>
        <v>0</v>
      </c>
      <c r="N138" s="68">
        <f>SUM('Beech Grove:YMG'!Y138)</f>
        <v>0</v>
      </c>
      <c r="P138" s="68">
        <f t="shared" si="9"/>
        <v>0</v>
      </c>
    </row>
    <row r="139" spans="1:16" ht="15.75" x14ac:dyDescent="0.25">
      <c r="A139" s="78" t="str">
        <f>'CCG Financial Totals'!A140</f>
        <v>Calcium and Ergocalciferol 400u to Adcal D3</v>
      </c>
      <c r="C139" s="68">
        <f>SUM('Beech Grove:YMG'!N139)</f>
        <v>0</v>
      </c>
      <c r="D139" s="68">
        <f>SUM('Beech Grove:YMG'!O139)</f>
        <v>0</v>
      </c>
      <c r="E139" s="68">
        <f>SUM('Beech Grove:YMG'!P139)</f>
        <v>0</v>
      </c>
      <c r="F139" s="68">
        <f>SUM('Beech Grove:YMG'!Q139)</f>
        <v>0</v>
      </c>
      <c r="G139" s="68">
        <f>SUM('Beech Grove:YMG'!R139)</f>
        <v>0</v>
      </c>
      <c r="H139" s="68">
        <f>SUM('Beech Grove:YMG'!S139)</f>
        <v>0</v>
      </c>
      <c r="I139" s="68">
        <f>SUM('Beech Grove:YMG'!T139)</f>
        <v>0</v>
      </c>
      <c r="J139" s="68">
        <f>SUM('Beech Grove:YMG'!U139)</f>
        <v>0</v>
      </c>
      <c r="K139" s="68">
        <f>SUM('Beech Grove:YMG'!V139)</f>
        <v>0</v>
      </c>
      <c r="L139" s="68">
        <f>SUM('Beech Grove:YMG'!W139)</f>
        <v>0</v>
      </c>
      <c r="M139" s="68">
        <f>SUM('Beech Grove:YMG'!X139)</f>
        <v>0</v>
      </c>
      <c r="N139" s="68">
        <f>SUM('Beech Grove:YMG'!Y139)</f>
        <v>0</v>
      </c>
      <c r="P139" s="68">
        <f t="shared" si="9"/>
        <v>0</v>
      </c>
    </row>
    <row r="140" spans="1:16" ht="15.75" x14ac:dyDescent="0.25">
      <c r="A140" s="78" t="str">
        <f>'CCG Financial Totals'!A141</f>
        <v>Review of Multivitamins</v>
      </c>
      <c r="C140" s="68">
        <f>SUM('Beech Grove:YMG'!N140)</f>
        <v>0</v>
      </c>
      <c r="D140" s="68">
        <f>SUM('Beech Grove:YMG'!O140)</f>
        <v>0</v>
      </c>
      <c r="E140" s="68">
        <f>SUM('Beech Grove:YMG'!P140)</f>
        <v>0</v>
      </c>
      <c r="F140" s="68">
        <f>SUM('Beech Grove:YMG'!Q140)</f>
        <v>0</v>
      </c>
      <c r="G140" s="68">
        <f>SUM('Beech Grove:YMG'!R140)</f>
        <v>0</v>
      </c>
      <c r="H140" s="68">
        <f>SUM('Beech Grove:YMG'!S140)</f>
        <v>0</v>
      </c>
      <c r="I140" s="68">
        <f>SUM('Beech Grove:YMG'!T140)</f>
        <v>0</v>
      </c>
      <c r="J140" s="68">
        <f>SUM('Beech Grove:YMG'!U140)</f>
        <v>0</v>
      </c>
      <c r="K140" s="68">
        <f>SUM('Beech Grove:YMG'!V140)</f>
        <v>0</v>
      </c>
      <c r="L140" s="68">
        <f>SUM('Beech Grove:YMG'!W140)</f>
        <v>0</v>
      </c>
      <c r="M140" s="68">
        <f>SUM('Beech Grove:YMG'!X140)</f>
        <v>0</v>
      </c>
      <c r="N140" s="68">
        <f>SUM('Beech Grove:YMG'!Y140)</f>
        <v>0</v>
      </c>
      <c r="P140" s="68">
        <f t="shared" si="9"/>
        <v>0</v>
      </c>
    </row>
    <row r="141" spans="1:16" ht="15.75" x14ac:dyDescent="0.25">
      <c r="A141" s="78" t="str">
        <f>'CCG Financial Totals'!A142</f>
        <v>Review of Oral Nutritional Supplements</v>
      </c>
      <c r="C141" s="68">
        <f>SUM('Beech Grove:YMG'!N141)</f>
        <v>0</v>
      </c>
      <c r="D141" s="68">
        <f>SUM('Beech Grove:YMG'!O141)</f>
        <v>0</v>
      </c>
      <c r="E141" s="68">
        <f>SUM('Beech Grove:YMG'!P141)</f>
        <v>0</v>
      </c>
      <c r="F141" s="68">
        <f>SUM('Beech Grove:YMG'!Q141)</f>
        <v>0</v>
      </c>
      <c r="G141" s="68">
        <f>SUM('Beech Grove:YMG'!R141)</f>
        <v>0</v>
      </c>
      <c r="H141" s="68">
        <f>SUM('Beech Grove:YMG'!S141)</f>
        <v>0</v>
      </c>
      <c r="I141" s="68">
        <f>SUM('Beech Grove:YMG'!T141)</f>
        <v>0</v>
      </c>
      <c r="J141" s="68">
        <f>SUM('Beech Grove:YMG'!U141)</f>
        <v>0</v>
      </c>
      <c r="K141" s="68">
        <f>SUM('Beech Grove:YMG'!V141)</f>
        <v>0</v>
      </c>
      <c r="L141" s="68">
        <f>SUM('Beech Grove:YMG'!W141)</f>
        <v>0</v>
      </c>
      <c r="M141" s="68">
        <f>SUM('Beech Grove:YMG'!X141)</f>
        <v>0</v>
      </c>
      <c r="N141" s="68">
        <f>SUM('Beech Grove:YMG'!Y141)</f>
        <v>0</v>
      </c>
      <c r="P141" s="68">
        <f t="shared" si="9"/>
        <v>0</v>
      </c>
    </row>
    <row r="142" spans="1:16" ht="15.75" x14ac:dyDescent="0.25">
      <c r="A142" s="78" t="str">
        <f>'CCG Financial Totals'!A143</f>
        <v>Calcium and vitamin D3</v>
      </c>
      <c r="C142" s="68">
        <f>SUM('Beech Grove:YMG'!N142)</f>
        <v>0</v>
      </c>
      <c r="D142" s="68">
        <f>SUM('Beech Grove:YMG'!O142)</f>
        <v>0</v>
      </c>
      <c r="E142" s="68">
        <f>SUM('Beech Grove:YMG'!P142)</f>
        <v>0</v>
      </c>
      <c r="F142" s="68">
        <f>SUM('Beech Grove:YMG'!Q142)</f>
        <v>0</v>
      </c>
      <c r="G142" s="68">
        <f>SUM('Beech Grove:YMG'!R142)</f>
        <v>0</v>
      </c>
      <c r="H142" s="68">
        <f>SUM('Beech Grove:YMG'!S142)</f>
        <v>0</v>
      </c>
      <c r="I142" s="68">
        <f>SUM('Beech Grove:YMG'!T142)</f>
        <v>0</v>
      </c>
      <c r="J142" s="68">
        <f>SUM('Beech Grove:YMG'!U142)</f>
        <v>0</v>
      </c>
      <c r="K142" s="68">
        <f>SUM('Beech Grove:YMG'!V142)</f>
        <v>0</v>
      </c>
      <c r="L142" s="68">
        <f>SUM('Beech Grove:YMG'!W142)</f>
        <v>0</v>
      </c>
      <c r="M142" s="68">
        <f>SUM('Beech Grove:YMG'!X142)</f>
        <v>0</v>
      </c>
      <c r="N142" s="68">
        <f>SUM('Beech Grove:YMG'!Y142)</f>
        <v>0</v>
      </c>
      <c r="P142" s="68">
        <f t="shared" si="9"/>
        <v>0</v>
      </c>
    </row>
    <row r="143" spans="1:16" ht="15.75" x14ac:dyDescent="0.25">
      <c r="A143" s="78" t="str">
        <f>'CCG Financial Totals'!A144</f>
        <v>vitamin D by brand</v>
      </c>
      <c r="C143" s="68">
        <f>SUM('Beech Grove:YMG'!N143)</f>
        <v>0</v>
      </c>
      <c r="D143" s="68">
        <f>SUM('Beech Grove:YMG'!O143)</f>
        <v>0</v>
      </c>
      <c r="E143" s="68">
        <f>SUM('Beech Grove:YMG'!P143)</f>
        <v>0</v>
      </c>
      <c r="F143" s="68">
        <f>SUM('Beech Grove:YMG'!Q143)</f>
        <v>0</v>
      </c>
      <c r="G143" s="68">
        <f>SUM('Beech Grove:YMG'!R143)</f>
        <v>0</v>
      </c>
      <c r="H143" s="68">
        <f>SUM('Beech Grove:YMG'!S143)</f>
        <v>0</v>
      </c>
      <c r="I143" s="68">
        <f>SUM('Beech Grove:YMG'!T143)</f>
        <v>0</v>
      </c>
      <c r="J143" s="68">
        <f>SUM('Beech Grove:YMG'!U143)</f>
        <v>0</v>
      </c>
      <c r="K143" s="68">
        <f>SUM('Beech Grove:YMG'!V143)</f>
        <v>0</v>
      </c>
      <c r="L143" s="68">
        <f>SUM('Beech Grove:YMG'!W143)</f>
        <v>0</v>
      </c>
      <c r="M143" s="68">
        <f>SUM('Beech Grove:YMG'!X143)</f>
        <v>0</v>
      </c>
      <c r="N143" s="68">
        <f>SUM('Beech Grove:YMG'!Y143)</f>
        <v>0</v>
      </c>
      <c r="P143" s="68">
        <f t="shared" si="9"/>
        <v>0</v>
      </c>
    </row>
    <row r="144" spans="1:16" ht="15.75" x14ac:dyDescent="0.25">
      <c r="A144" s="78">
        <f>'CCG Financial Totals'!A145</f>
        <v>0</v>
      </c>
      <c r="C144" s="68">
        <f>SUM('Beech Grove:YMG'!N144)</f>
        <v>0</v>
      </c>
      <c r="D144" s="68">
        <f>SUM('Beech Grove:YMG'!O144)</f>
        <v>0</v>
      </c>
      <c r="E144" s="68">
        <f>SUM('Beech Grove:YMG'!P144)</f>
        <v>0</v>
      </c>
      <c r="F144" s="68">
        <f>SUM('Beech Grove:YMG'!Q144)</f>
        <v>0</v>
      </c>
      <c r="G144" s="68">
        <f>SUM('Beech Grove:YMG'!R144)</f>
        <v>0</v>
      </c>
      <c r="H144" s="68">
        <f>SUM('Beech Grove:YMG'!S144)</f>
        <v>0</v>
      </c>
      <c r="I144" s="68">
        <f>SUM('Beech Grove:YMG'!T144)</f>
        <v>0</v>
      </c>
      <c r="J144" s="68">
        <f>SUM('Beech Grove:YMG'!U144)</f>
        <v>0</v>
      </c>
      <c r="K144" s="68">
        <f>SUM('Beech Grove:YMG'!V144)</f>
        <v>0</v>
      </c>
      <c r="L144" s="68">
        <f>SUM('Beech Grove:YMG'!W144)</f>
        <v>0</v>
      </c>
      <c r="M144" s="68">
        <f>SUM('Beech Grove:YMG'!X144)</f>
        <v>0</v>
      </c>
      <c r="N144" s="68">
        <f>SUM('Beech Grove:YMG'!Y144)</f>
        <v>0</v>
      </c>
      <c r="P144" s="68">
        <f t="shared" si="9"/>
        <v>0</v>
      </c>
    </row>
    <row r="145" spans="1:16" ht="15.75" x14ac:dyDescent="0.25">
      <c r="A145" s="78">
        <f>'CCG Financial Totals'!A146</f>
        <v>0</v>
      </c>
      <c r="C145" s="68">
        <f>SUM('Beech Grove:YMG'!N145)</f>
        <v>0</v>
      </c>
      <c r="D145" s="68">
        <f>SUM('Beech Grove:YMG'!O145)</f>
        <v>0</v>
      </c>
      <c r="E145" s="68">
        <f>SUM('Beech Grove:YMG'!P145)</f>
        <v>0</v>
      </c>
      <c r="F145" s="68">
        <f>SUM('Beech Grove:YMG'!Q145)</f>
        <v>0</v>
      </c>
      <c r="G145" s="68">
        <f>SUM('Beech Grove:YMG'!R145)</f>
        <v>0</v>
      </c>
      <c r="H145" s="68">
        <f>SUM('Beech Grove:YMG'!S145)</f>
        <v>0</v>
      </c>
      <c r="I145" s="68">
        <f>SUM('Beech Grove:YMG'!T145)</f>
        <v>0</v>
      </c>
      <c r="J145" s="68">
        <f>SUM('Beech Grove:YMG'!U145)</f>
        <v>0</v>
      </c>
      <c r="K145" s="68">
        <f>SUM('Beech Grove:YMG'!V145)</f>
        <v>0</v>
      </c>
      <c r="L145" s="68">
        <f>SUM('Beech Grove:YMG'!W145)</f>
        <v>0</v>
      </c>
      <c r="M145" s="68">
        <f>SUM('Beech Grove:YMG'!X145)</f>
        <v>0</v>
      </c>
      <c r="N145" s="68">
        <f>SUM('Beech Grove:YMG'!Y145)</f>
        <v>0</v>
      </c>
      <c r="P145" s="68">
        <f t="shared" si="9"/>
        <v>0</v>
      </c>
    </row>
    <row r="146" spans="1:16" ht="15.75" x14ac:dyDescent="0.25">
      <c r="A146" s="78">
        <f>'CCG Financial Totals'!A147</f>
        <v>0</v>
      </c>
      <c r="C146" s="68">
        <f>SUM('Beech Grove:YMG'!N146)</f>
        <v>0</v>
      </c>
      <c r="D146" s="68">
        <f>SUM('Beech Grove:YMG'!O146)</f>
        <v>0</v>
      </c>
      <c r="E146" s="68">
        <f>SUM('Beech Grove:YMG'!P146)</f>
        <v>0</v>
      </c>
      <c r="F146" s="68">
        <f>SUM('Beech Grove:YMG'!Q146)</f>
        <v>0</v>
      </c>
      <c r="G146" s="68">
        <f>SUM('Beech Grove:YMG'!R146)</f>
        <v>0</v>
      </c>
      <c r="H146" s="68">
        <f>SUM('Beech Grove:YMG'!S146)</f>
        <v>0</v>
      </c>
      <c r="I146" s="68">
        <f>SUM('Beech Grove:YMG'!T146)</f>
        <v>0</v>
      </c>
      <c r="J146" s="68">
        <f>SUM('Beech Grove:YMG'!U146)</f>
        <v>0</v>
      </c>
      <c r="K146" s="68">
        <f>SUM('Beech Grove:YMG'!V146)</f>
        <v>0</v>
      </c>
      <c r="L146" s="68">
        <f>SUM('Beech Grove:YMG'!W146)</f>
        <v>0</v>
      </c>
      <c r="M146" s="68">
        <f>SUM('Beech Grove:YMG'!X146)</f>
        <v>0</v>
      </c>
      <c r="N146" s="68">
        <f>SUM('Beech Grove:YMG'!Y146)</f>
        <v>0</v>
      </c>
      <c r="P146" s="68">
        <f t="shared" si="9"/>
        <v>0</v>
      </c>
    </row>
    <row r="147" spans="1:16" ht="15.75" x14ac:dyDescent="0.25">
      <c r="A147" s="78" t="str">
        <f>'CCG Financial Totals'!A148</f>
        <v>Other</v>
      </c>
      <c r="C147" s="68">
        <f>SUM('Beech Grove:YMG'!N147)</f>
        <v>0</v>
      </c>
      <c r="D147" s="68">
        <f>SUM('Beech Grove:YMG'!O147)</f>
        <v>0</v>
      </c>
      <c r="E147" s="68">
        <f>SUM('Beech Grove:YMG'!P147)</f>
        <v>0</v>
      </c>
      <c r="F147" s="68">
        <f>SUM('Beech Grove:YMG'!Q147)</f>
        <v>0</v>
      </c>
      <c r="G147" s="68">
        <f>SUM('Beech Grove:YMG'!R147)</f>
        <v>0</v>
      </c>
      <c r="H147" s="68">
        <f>SUM('Beech Grove:YMG'!S147)</f>
        <v>0</v>
      </c>
      <c r="I147" s="68">
        <f>SUM('Beech Grove:YMG'!T147)</f>
        <v>0</v>
      </c>
      <c r="J147" s="68">
        <f>SUM('Beech Grove:YMG'!U147)</f>
        <v>0</v>
      </c>
      <c r="K147" s="68">
        <f>SUM('Beech Grove:YMG'!V147)</f>
        <v>0</v>
      </c>
      <c r="L147" s="68">
        <f>SUM('Beech Grove:YMG'!W147)</f>
        <v>0</v>
      </c>
      <c r="M147" s="68">
        <f>SUM('Beech Grove:YMG'!X147)</f>
        <v>0</v>
      </c>
      <c r="N147" s="68">
        <f>SUM('Beech Grove:YMG'!Y147)</f>
        <v>0</v>
      </c>
      <c r="P147" s="68">
        <f t="shared" si="9"/>
        <v>0</v>
      </c>
    </row>
    <row r="148" spans="1:16" ht="15.75" x14ac:dyDescent="0.25">
      <c r="A148" s="22"/>
    </row>
    <row r="149" spans="1:16" ht="15.75" x14ac:dyDescent="0.25">
      <c r="A149" s="51" t="str">
        <f>'CCG Financial Totals'!A150</f>
        <v>10 - Muscoskeletal and Joint Disease</v>
      </c>
    </row>
    <row r="150" spans="1:16" ht="15.75" x14ac:dyDescent="0.25">
      <c r="A150" s="78" t="str">
        <f>'CCG Financial Totals'!A151</f>
        <v>Rubefacients - Stop or change to topical NSAID (Fenbid 5% gel)</v>
      </c>
      <c r="C150" s="68">
        <f>SUM('Beech Grove:YMG'!N150)</f>
        <v>0</v>
      </c>
      <c r="D150" s="68">
        <f>SUM('Beech Grove:YMG'!O150)</f>
        <v>0</v>
      </c>
      <c r="E150" s="68">
        <f>SUM('Beech Grove:YMG'!P150)</f>
        <v>0</v>
      </c>
      <c r="F150" s="68">
        <f>SUM('Beech Grove:YMG'!Q150)</f>
        <v>0</v>
      </c>
      <c r="G150" s="68">
        <f>SUM('Beech Grove:YMG'!R150)</f>
        <v>0</v>
      </c>
      <c r="H150" s="68">
        <f>SUM('Beech Grove:YMG'!S150)</f>
        <v>0</v>
      </c>
      <c r="I150" s="68">
        <f>SUM('Beech Grove:YMG'!T150)</f>
        <v>0</v>
      </c>
      <c r="J150" s="68">
        <f>SUM('Beech Grove:YMG'!U150)</f>
        <v>0</v>
      </c>
      <c r="K150" s="68">
        <f>SUM('Beech Grove:YMG'!V150)</f>
        <v>0</v>
      </c>
      <c r="L150" s="68">
        <f>SUM('Beech Grove:YMG'!W150)</f>
        <v>0</v>
      </c>
      <c r="M150" s="68">
        <f>SUM('Beech Grove:YMG'!X150)</f>
        <v>0</v>
      </c>
      <c r="N150" s="68">
        <f>SUM('Beech Grove:YMG'!Y150)</f>
        <v>0</v>
      </c>
      <c r="P150" s="68">
        <f t="shared" ref="P150:P159" si="10">SUM(C150:N150)</f>
        <v>0</v>
      </c>
    </row>
    <row r="151" spans="1:16" ht="15.75" x14ac:dyDescent="0.25">
      <c r="A151" s="78" t="str">
        <f>'CCG Financial Totals'!A152</f>
        <v>Ibuprofen 5/10% gel to Fenbid 5/10% gel</v>
      </c>
      <c r="C151" s="68">
        <f>SUM('Beech Grove:YMG'!N151)</f>
        <v>0</v>
      </c>
      <c r="D151" s="68">
        <f>SUM('Beech Grove:YMG'!O151)</f>
        <v>0</v>
      </c>
      <c r="E151" s="68">
        <f>SUM('Beech Grove:YMG'!P151)</f>
        <v>0</v>
      </c>
      <c r="F151" s="68">
        <f>SUM('Beech Grove:YMG'!Q151)</f>
        <v>0</v>
      </c>
      <c r="G151" s="68">
        <f>SUM('Beech Grove:YMG'!R151)</f>
        <v>0</v>
      </c>
      <c r="H151" s="68">
        <f>SUM('Beech Grove:YMG'!S151)</f>
        <v>0</v>
      </c>
      <c r="I151" s="68">
        <f>SUM('Beech Grove:YMG'!T151)</f>
        <v>0</v>
      </c>
      <c r="J151" s="68">
        <f>SUM('Beech Grove:YMG'!U151)</f>
        <v>0</v>
      </c>
      <c r="K151" s="68">
        <f>SUM('Beech Grove:YMG'!V151)</f>
        <v>0</v>
      </c>
      <c r="L151" s="68">
        <f>SUM('Beech Grove:YMG'!W151)</f>
        <v>0</v>
      </c>
      <c r="M151" s="68">
        <f>SUM('Beech Grove:YMG'!X151)</f>
        <v>0</v>
      </c>
      <c r="N151" s="68">
        <f>SUM('Beech Grove:YMG'!Y151)</f>
        <v>0</v>
      </c>
      <c r="P151" s="68">
        <f t="shared" si="10"/>
        <v>0</v>
      </c>
    </row>
    <row r="152" spans="1:16" ht="15.75" x14ac:dyDescent="0.25">
      <c r="A152" s="78" t="str">
        <f>'CCG Financial Totals'!A153</f>
        <v>Naproxen 250/500mg EC tablets to Naproxen plain tablets</v>
      </c>
      <c r="C152" s="68">
        <f>SUM('Beech Grove:YMG'!N152)</f>
        <v>0</v>
      </c>
      <c r="D152" s="68">
        <f>SUM('Beech Grove:YMG'!O152)</f>
        <v>0</v>
      </c>
      <c r="E152" s="68">
        <f>SUM('Beech Grove:YMG'!P152)</f>
        <v>0</v>
      </c>
      <c r="F152" s="68">
        <f>SUM('Beech Grove:YMG'!Q152)</f>
        <v>0</v>
      </c>
      <c r="G152" s="68">
        <f>SUM('Beech Grove:YMG'!R152)</f>
        <v>0</v>
      </c>
      <c r="H152" s="68">
        <f>SUM('Beech Grove:YMG'!S152)</f>
        <v>0</v>
      </c>
      <c r="I152" s="68">
        <f>SUM('Beech Grove:YMG'!T152)</f>
        <v>0</v>
      </c>
      <c r="J152" s="68">
        <f>SUM('Beech Grove:YMG'!U152)</f>
        <v>0</v>
      </c>
      <c r="K152" s="68">
        <f>SUM('Beech Grove:YMG'!V152)</f>
        <v>0</v>
      </c>
      <c r="L152" s="68">
        <f>SUM('Beech Grove:YMG'!W152)</f>
        <v>0</v>
      </c>
      <c r="M152" s="68">
        <f>SUM('Beech Grove:YMG'!X152)</f>
        <v>0</v>
      </c>
      <c r="N152" s="68">
        <f>SUM('Beech Grove:YMG'!Y152)</f>
        <v>0</v>
      </c>
      <c r="P152" s="68">
        <f t="shared" si="10"/>
        <v>0</v>
      </c>
    </row>
    <row r="153" spans="1:16" ht="15.75" x14ac:dyDescent="0.25">
      <c r="A153" s="78">
        <f>'CCG Financial Totals'!A154</f>
        <v>0</v>
      </c>
      <c r="C153" s="68">
        <f>SUM('Beech Grove:YMG'!N153)</f>
        <v>0</v>
      </c>
      <c r="D153" s="68">
        <f>SUM('Beech Grove:YMG'!O153)</f>
        <v>0</v>
      </c>
      <c r="E153" s="68">
        <f>SUM('Beech Grove:YMG'!P153)</f>
        <v>0</v>
      </c>
      <c r="F153" s="68">
        <f>SUM('Beech Grove:YMG'!Q153)</f>
        <v>0</v>
      </c>
      <c r="G153" s="68">
        <f>SUM('Beech Grove:YMG'!R153)</f>
        <v>0</v>
      </c>
      <c r="H153" s="68">
        <f>SUM('Beech Grove:YMG'!S153)</f>
        <v>0</v>
      </c>
      <c r="I153" s="68">
        <f>SUM('Beech Grove:YMG'!T153)</f>
        <v>0</v>
      </c>
      <c r="J153" s="68">
        <f>SUM('Beech Grove:YMG'!U153)</f>
        <v>0</v>
      </c>
      <c r="K153" s="68">
        <f>SUM('Beech Grove:YMG'!V153)</f>
        <v>0</v>
      </c>
      <c r="L153" s="68">
        <f>SUM('Beech Grove:YMG'!W153)</f>
        <v>0</v>
      </c>
      <c r="M153" s="68">
        <f>SUM('Beech Grove:YMG'!X153)</f>
        <v>0</v>
      </c>
      <c r="N153" s="68">
        <f>SUM('Beech Grove:YMG'!Y153)</f>
        <v>0</v>
      </c>
      <c r="P153" s="68">
        <f t="shared" si="10"/>
        <v>0</v>
      </c>
    </row>
    <row r="154" spans="1:16" ht="15.75" x14ac:dyDescent="0.25">
      <c r="A154" s="78">
        <f>'CCG Financial Totals'!A155</f>
        <v>0</v>
      </c>
      <c r="C154" s="68">
        <f>SUM('Beech Grove:YMG'!N154)</f>
        <v>0</v>
      </c>
      <c r="D154" s="68">
        <f>SUM('Beech Grove:YMG'!O154)</f>
        <v>0</v>
      </c>
      <c r="E154" s="68">
        <f>SUM('Beech Grove:YMG'!P154)</f>
        <v>0</v>
      </c>
      <c r="F154" s="68">
        <f>SUM('Beech Grove:YMG'!Q154)</f>
        <v>0</v>
      </c>
      <c r="G154" s="68">
        <f>SUM('Beech Grove:YMG'!R154)</f>
        <v>0</v>
      </c>
      <c r="H154" s="68">
        <f>SUM('Beech Grove:YMG'!S154)</f>
        <v>0</v>
      </c>
      <c r="I154" s="68">
        <f>SUM('Beech Grove:YMG'!T154)</f>
        <v>0</v>
      </c>
      <c r="J154" s="68">
        <f>SUM('Beech Grove:YMG'!U154)</f>
        <v>0</v>
      </c>
      <c r="K154" s="68">
        <f>SUM('Beech Grove:YMG'!V154)</f>
        <v>0</v>
      </c>
      <c r="L154" s="68">
        <f>SUM('Beech Grove:YMG'!W154)</f>
        <v>0</v>
      </c>
      <c r="M154" s="68">
        <f>SUM('Beech Grove:YMG'!X154)</f>
        <v>0</v>
      </c>
      <c r="N154" s="68">
        <f>SUM('Beech Grove:YMG'!Y154)</f>
        <v>0</v>
      </c>
      <c r="P154" s="68">
        <f t="shared" si="10"/>
        <v>0</v>
      </c>
    </row>
    <row r="155" spans="1:16" ht="15.75" x14ac:dyDescent="0.25">
      <c r="A155" s="78">
        <f>'CCG Financial Totals'!A156</f>
        <v>0</v>
      </c>
      <c r="C155" s="68">
        <f>SUM('Beech Grove:YMG'!N155)</f>
        <v>0</v>
      </c>
      <c r="D155" s="68">
        <f>SUM('Beech Grove:YMG'!O155)</f>
        <v>0</v>
      </c>
      <c r="E155" s="68">
        <f>SUM('Beech Grove:YMG'!P155)</f>
        <v>0</v>
      </c>
      <c r="F155" s="68">
        <f>SUM('Beech Grove:YMG'!Q155)</f>
        <v>0</v>
      </c>
      <c r="G155" s="68">
        <f>SUM('Beech Grove:YMG'!R155)</f>
        <v>0</v>
      </c>
      <c r="H155" s="68">
        <f>SUM('Beech Grove:YMG'!S155)</f>
        <v>0</v>
      </c>
      <c r="I155" s="68">
        <f>SUM('Beech Grove:YMG'!T155)</f>
        <v>0</v>
      </c>
      <c r="J155" s="68">
        <f>SUM('Beech Grove:YMG'!U155)</f>
        <v>0</v>
      </c>
      <c r="K155" s="68">
        <f>SUM('Beech Grove:YMG'!V155)</f>
        <v>0</v>
      </c>
      <c r="L155" s="68">
        <f>SUM('Beech Grove:YMG'!W155)</f>
        <v>0</v>
      </c>
      <c r="M155" s="68">
        <f>SUM('Beech Grove:YMG'!X155)</f>
        <v>0</v>
      </c>
      <c r="N155" s="68">
        <f>SUM('Beech Grove:YMG'!Y155)</f>
        <v>0</v>
      </c>
      <c r="P155" s="68">
        <f t="shared" si="10"/>
        <v>0</v>
      </c>
    </row>
    <row r="156" spans="1:16" ht="15.75" x14ac:dyDescent="0.25">
      <c r="A156" s="78">
        <f>'CCG Financial Totals'!A157</f>
        <v>0</v>
      </c>
      <c r="C156" s="68">
        <f>SUM('Beech Grove:YMG'!N156)</f>
        <v>0</v>
      </c>
      <c r="D156" s="68">
        <f>SUM('Beech Grove:YMG'!O156)</f>
        <v>0</v>
      </c>
      <c r="E156" s="68">
        <f>SUM('Beech Grove:YMG'!P156)</f>
        <v>0</v>
      </c>
      <c r="F156" s="68">
        <f>SUM('Beech Grove:YMG'!Q156)</f>
        <v>0</v>
      </c>
      <c r="G156" s="68">
        <f>SUM('Beech Grove:YMG'!R156)</f>
        <v>0</v>
      </c>
      <c r="H156" s="68">
        <f>SUM('Beech Grove:YMG'!S156)</f>
        <v>0</v>
      </c>
      <c r="I156" s="68">
        <f>SUM('Beech Grove:YMG'!T156)</f>
        <v>0</v>
      </c>
      <c r="J156" s="68">
        <f>SUM('Beech Grove:YMG'!U156)</f>
        <v>0</v>
      </c>
      <c r="K156" s="68">
        <f>SUM('Beech Grove:YMG'!V156)</f>
        <v>0</v>
      </c>
      <c r="L156" s="68">
        <f>SUM('Beech Grove:YMG'!W156)</f>
        <v>0</v>
      </c>
      <c r="M156" s="68">
        <f>SUM('Beech Grove:YMG'!X156)</f>
        <v>0</v>
      </c>
      <c r="N156" s="68">
        <f>SUM('Beech Grove:YMG'!Y156)</f>
        <v>0</v>
      </c>
      <c r="P156" s="68">
        <f t="shared" si="10"/>
        <v>0</v>
      </c>
    </row>
    <row r="157" spans="1:16" ht="15.75" x14ac:dyDescent="0.25">
      <c r="A157" s="78">
        <f>'CCG Financial Totals'!A158</f>
        <v>0</v>
      </c>
      <c r="C157" s="68">
        <f>SUM('Beech Grove:YMG'!N157)</f>
        <v>0</v>
      </c>
      <c r="D157" s="68">
        <f>SUM('Beech Grove:YMG'!O157)</f>
        <v>0</v>
      </c>
      <c r="E157" s="68">
        <f>SUM('Beech Grove:YMG'!P157)</f>
        <v>0</v>
      </c>
      <c r="F157" s="68">
        <f>SUM('Beech Grove:YMG'!Q157)</f>
        <v>0</v>
      </c>
      <c r="G157" s="68">
        <f>SUM('Beech Grove:YMG'!R157)</f>
        <v>0</v>
      </c>
      <c r="H157" s="68">
        <f>SUM('Beech Grove:YMG'!S157)</f>
        <v>0</v>
      </c>
      <c r="I157" s="68">
        <f>SUM('Beech Grove:YMG'!T157)</f>
        <v>0</v>
      </c>
      <c r="J157" s="68">
        <f>SUM('Beech Grove:YMG'!U157)</f>
        <v>0</v>
      </c>
      <c r="K157" s="68">
        <f>SUM('Beech Grove:YMG'!V157)</f>
        <v>0</v>
      </c>
      <c r="L157" s="68">
        <f>SUM('Beech Grove:YMG'!W157)</f>
        <v>0</v>
      </c>
      <c r="M157" s="68">
        <f>SUM('Beech Grove:YMG'!X157)</f>
        <v>0</v>
      </c>
      <c r="N157" s="68">
        <f>SUM('Beech Grove:YMG'!Y157)</f>
        <v>0</v>
      </c>
      <c r="P157" s="68">
        <f t="shared" si="10"/>
        <v>0</v>
      </c>
    </row>
    <row r="158" spans="1:16" ht="15.75" x14ac:dyDescent="0.25">
      <c r="A158" s="78">
        <f>'CCG Financial Totals'!A159</f>
        <v>0</v>
      </c>
      <c r="C158" s="68">
        <f>SUM('Beech Grove:YMG'!N158)</f>
        <v>0</v>
      </c>
      <c r="D158" s="68">
        <f>SUM('Beech Grove:YMG'!O158)</f>
        <v>0</v>
      </c>
      <c r="E158" s="68">
        <f>SUM('Beech Grove:YMG'!P158)</f>
        <v>0</v>
      </c>
      <c r="F158" s="68">
        <f>SUM('Beech Grove:YMG'!Q158)</f>
        <v>0</v>
      </c>
      <c r="G158" s="68">
        <f>SUM('Beech Grove:YMG'!R158)</f>
        <v>0</v>
      </c>
      <c r="H158" s="68">
        <f>SUM('Beech Grove:YMG'!S158)</f>
        <v>0</v>
      </c>
      <c r="I158" s="68">
        <f>SUM('Beech Grove:YMG'!T158)</f>
        <v>0</v>
      </c>
      <c r="J158" s="68">
        <f>SUM('Beech Grove:YMG'!U158)</f>
        <v>0</v>
      </c>
      <c r="K158" s="68">
        <f>SUM('Beech Grove:YMG'!V158)</f>
        <v>0</v>
      </c>
      <c r="L158" s="68">
        <f>SUM('Beech Grove:YMG'!W158)</f>
        <v>0</v>
      </c>
      <c r="M158" s="68">
        <f>SUM('Beech Grove:YMG'!X158)</f>
        <v>0</v>
      </c>
      <c r="N158" s="68">
        <f>SUM('Beech Grove:YMG'!Y158)</f>
        <v>0</v>
      </c>
      <c r="P158" s="68">
        <f t="shared" si="10"/>
        <v>0</v>
      </c>
    </row>
    <row r="159" spans="1:16" ht="15.75" x14ac:dyDescent="0.25">
      <c r="A159" s="85" t="str">
        <f>'CCG Financial Totals'!A160</f>
        <v>Other</v>
      </c>
      <c r="C159" s="68">
        <f>SUM('Beech Grove:YMG'!N159)</f>
        <v>0</v>
      </c>
      <c r="D159" s="68">
        <f>SUM('Beech Grove:YMG'!O159)</f>
        <v>0</v>
      </c>
      <c r="E159" s="68">
        <f>SUM('Beech Grove:YMG'!P159)</f>
        <v>0</v>
      </c>
      <c r="F159" s="68">
        <f>SUM('Beech Grove:YMG'!Q159)</f>
        <v>0</v>
      </c>
      <c r="G159" s="68">
        <f>SUM('Beech Grove:YMG'!R159)</f>
        <v>0</v>
      </c>
      <c r="H159" s="68">
        <f>SUM('Beech Grove:YMG'!S159)</f>
        <v>0</v>
      </c>
      <c r="I159" s="68">
        <f>SUM('Beech Grove:YMG'!T159)</f>
        <v>0</v>
      </c>
      <c r="J159" s="68">
        <f>SUM('Beech Grove:YMG'!U159)</f>
        <v>0</v>
      </c>
      <c r="K159" s="68">
        <f>SUM('Beech Grove:YMG'!V159)</f>
        <v>0</v>
      </c>
      <c r="L159" s="68">
        <f>SUM('Beech Grove:YMG'!W159)</f>
        <v>0</v>
      </c>
      <c r="M159" s="68">
        <f>SUM('Beech Grove:YMG'!X159)</f>
        <v>0</v>
      </c>
      <c r="N159" s="68">
        <f>SUM('Beech Grove:YMG'!Y159)</f>
        <v>0</v>
      </c>
      <c r="P159" s="68">
        <f t="shared" si="10"/>
        <v>0</v>
      </c>
    </row>
    <row r="160" spans="1:16" ht="15.75" x14ac:dyDescent="0.25">
      <c r="A160" s="21"/>
    </row>
    <row r="161" spans="1:16" ht="15.75" x14ac:dyDescent="0.25">
      <c r="A161" s="51" t="str">
        <f>'CCG Financial Totals'!A162</f>
        <v>11 - Eye</v>
      </c>
    </row>
    <row r="162" spans="1:16" ht="15.75" x14ac:dyDescent="0.25">
      <c r="A162" s="78" t="str">
        <f>'CCG Financial Totals'!A163</f>
        <v>Review Ocuvite / Preservison tablets</v>
      </c>
      <c r="C162" s="68">
        <f>SUM('Beech Grove:YMG'!N162)</f>
        <v>0</v>
      </c>
      <c r="D162" s="68">
        <f>SUM('Beech Grove:YMG'!O162)</f>
        <v>0</v>
      </c>
      <c r="E162" s="68">
        <f>SUM('Beech Grove:YMG'!P162)</f>
        <v>0</v>
      </c>
      <c r="F162" s="68">
        <f>SUM('Beech Grove:YMG'!Q162)</f>
        <v>0</v>
      </c>
      <c r="G162" s="68">
        <f>SUM('Beech Grove:YMG'!R162)</f>
        <v>0</v>
      </c>
      <c r="H162" s="68">
        <f>SUM('Beech Grove:YMG'!S162)</f>
        <v>0</v>
      </c>
      <c r="I162" s="68">
        <f>SUM('Beech Grove:YMG'!T162)</f>
        <v>0</v>
      </c>
      <c r="J162" s="68">
        <f>SUM('Beech Grove:YMG'!U162)</f>
        <v>0</v>
      </c>
      <c r="K162" s="68">
        <f>SUM('Beech Grove:YMG'!V162)</f>
        <v>0</v>
      </c>
      <c r="L162" s="68">
        <f>SUM('Beech Grove:YMG'!W162)</f>
        <v>0</v>
      </c>
      <c r="M162" s="68">
        <f>SUM('Beech Grove:YMG'!X162)</f>
        <v>0</v>
      </c>
      <c r="N162" s="68">
        <f>SUM('Beech Grove:YMG'!Y162)</f>
        <v>0</v>
      </c>
      <c r="P162" s="68">
        <f t="shared" ref="P162:P168" si="11">SUM(C162:N162)</f>
        <v>0</v>
      </c>
    </row>
    <row r="163" spans="1:16" ht="15.75" x14ac:dyDescent="0.25">
      <c r="A163" s="78">
        <f>'CCG Financial Totals'!A164</f>
        <v>0</v>
      </c>
      <c r="C163" s="68">
        <f>SUM('Beech Grove:YMG'!N163)</f>
        <v>0</v>
      </c>
      <c r="D163" s="68">
        <f>SUM('Beech Grove:YMG'!O163)</f>
        <v>0</v>
      </c>
      <c r="E163" s="68">
        <f>SUM('Beech Grove:YMG'!P163)</f>
        <v>0</v>
      </c>
      <c r="F163" s="68">
        <f>SUM('Beech Grove:YMG'!Q163)</f>
        <v>0</v>
      </c>
      <c r="G163" s="68">
        <f>SUM('Beech Grove:YMG'!R163)</f>
        <v>0</v>
      </c>
      <c r="H163" s="68">
        <f>SUM('Beech Grove:YMG'!S163)</f>
        <v>0</v>
      </c>
      <c r="I163" s="68">
        <f>SUM('Beech Grove:YMG'!T163)</f>
        <v>0</v>
      </c>
      <c r="J163" s="68">
        <f>SUM('Beech Grove:YMG'!U163)</f>
        <v>0</v>
      </c>
      <c r="K163" s="68">
        <f>SUM('Beech Grove:YMG'!V163)</f>
        <v>0</v>
      </c>
      <c r="L163" s="68">
        <f>SUM('Beech Grove:YMG'!W163)</f>
        <v>0</v>
      </c>
      <c r="M163" s="68">
        <f>SUM('Beech Grove:YMG'!X163)</f>
        <v>0</v>
      </c>
      <c r="N163" s="68">
        <f>SUM('Beech Grove:YMG'!Y163)</f>
        <v>0</v>
      </c>
      <c r="P163" s="68">
        <f t="shared" si="11"/>
        <v>0</v>
      </c>
    </row>
    <row r="164" spans="1:16" ht="15.75" x14ac:dyDescent="0.25">
      <c r="A164" s="78">
        <f>'CCG Financial Totals'!A165</f>
        <v>0</v>
      </c>
      <c r="C164" s="68">
        <f>SUM('Beech Grove:YMG'!N164)</f>
        <v>0</v>
      </c>
      <c r="D164" s="68">
        <f>SUM('Beech Grove:YMG'!O164)</f>
        <v>0</v>
      </c>
      <c r="E164" s="68">
        <f>SUM('Beech Grove:YMG'!P164)</f>
        <v>0</v>
      </c>
      <c r="F164" s="68">
        <f>SUM('Beech Grove:YMG'!Q164)</f>
        <v>0</v>
      </c>
      <c r="G164" s="68">
        <f>SUM('Beech Grove:YMG'!R164)</f>
        <v>0</v>
      </c>
      <c r="H164" s="68">
        <f>SUM('Beech Grove:YMG'!S164)</f>
        <v>0</v>
      </c>
      <c r="I164" s="68">
        <f>SUM('Beech Grove:YMG'!T164)</f>
        <v>0</v>
      </c>
      <c r="J164" s="68">
        <f>SUM('Beech Grove:YMG'!U164)</f>
        <v>0</v>
      </c>
      <c r="K164" s="68">
        <f>SUM('Beech Grove:YMG'!V164)</f>
        <v>0</v>
      </c>
      <c r="L164" s="68">
        <f>SUM('Beech Grove:YMG'!W164)</f>
        <v>0</v>
      </c>
      <c r="M164" s="68">
        <f>SUM('Beech Grove:YMG'!X164)</f>
        <v>0</v>
      </c>
      <c r="N164" s="68">
        <f>SUM('Beech Grove:YMG'!Y164)</f>
        <v>0</v>
      </c>
      <c r="P164" s="68">
        <f t="shared" si="11"/>
        <v>0</v>
      </c>
    </row>
    <row r="165" spans="1:16" ht="15.75" x14ac:dyDescent="0.25">
      <c r="A165" s="78">
        <f>'CCG Financial Totals'!A166</f>
        <v>0</v>
      </c>
      <c r="C165" s="68">
        <f>SUM('Beech Grove:YMG'!N165)</f>
        <v>0</v>
      </c>
      <c r="D165" s="68">
        <f>SUM('Beech Grove:YMG'!O165)</f>
        <v>0</v>
      </c>
      <c r="E165" s="68">
        <f>SUM('Beech Grove:YMG'!P165)</f>
        <v>0</v>
      </c>
      <c r="F165" s="68">
        <f>SUM('Beech Grove:YMG'!Q165)</f>
        <v>0</v>
      </c>
      <c r="G165" s="68">
        <f>SUM('Beech Grove:YMG'!R165)</f>
        <v>0</v>
      </c>
      <c r="H165" s="68">
        <f>SUM('Beech Grove:YMG'!S165)</f>
        <v>0</v>
      </c>
      <c r="I165" s="68">
        <f>SUM('Beech Grove:YMG'!T165)</f>
        <v>0</v>
      </c>
      <c r="J165" s="68">
        <f>SUM('Beech Grove:YMG'!U165)</f>
        <v>0</v>
      </c>
      <c r="K165" s="68">
        <f>SUM('Beech Grove:YMG'!V165)</f>
        <v>0</v>
      </c>
      <c r="L165" s="68">
        <f>SUM('Beech Grove:YMG'!W165)</f>
        <v>0</v>
      </c>
      <c r="M165" s="68">
        <f>SUM('Beech Grove:YMG'!X165)</f>
        <v>0</v>
      </c>
      <c r="N165" s="68">
        <f>SUM('Beech Grove:YMG'!Y165)</f>
        <v>0</v>
      </c>
      <c r="P165" s="68">
        <f t="shared" si="11"/>
        <v>0</v>
      </c>
    </row>
    <row r="166" spans="1:16" ht="15.75" x14ac:dyDescent="0.25">
      <c r="A166" s="78">
        <f>'CCG Financial Totals'!A167</f>
        <v>0</v>
      </c>
      <c r="C166" s="68">
        <f>SUM('Beech Grove:YMG'!N166)</f>
        <v>0</v>
      </c>
      <c r="D166" s="68">
        <f>SUM('Beech Grove:YMG'!O166)</f>
        <v>0</v>
      </c>
      <c r="E166" s="68">
        <f>SUM('Beech Grove:YMG'!P166)</f>
        <v>0</v>
      </c>
      <c r="F166" s="68">
        <f>SUM('Beech Grove:YMG'!Q166)</f>
        <v>0</v>
      </c>
      <c r="G166" s="68">
        <f>SUM('Beech Grove:YMG'!R166)</f>
        <v>0</v>
      </c>
      <c r="H166" s="68">
        <f>SUM('Beech Grove:YMG'!S166)</f>
        <v>0</v>
      </c>
      <c r="I166" s="68">
        <f>SUM('Beech Grove:YMG'!T166)</f>
        <v>0</v>
      </c>
      <c r="J166" s="68">
        <f>SUM('Beech Grove:YMG'!U166)</f>
        <v>0</v>
      </c>
      <c r="K166" s="68">
        <f>SUM('Beech Grove:YMG'!V166)</f>
        <v>0</v>
      </c>
      <c r="L166" s="68">
        <f>SUM('Beech Grove:YMG'!W166)</f>
        <v>0</v>
      </c>
      <c r="M166" s="68">
        <f>SUM('Beech Grove:YMG'!X166)</f>
        <v>0</v>
      </c>
      <c r="N166" s="68">
        <f>SUM('Beech Grove:YMG'!Y166)</f>
        <v>0</v>
      </c>
      <c r="P166" s="68">
        <f t="shared" si="11"/>
        <v>0</v>
      </c>
    </row>
    <row r="167" spans="1:16" ht="15.75" x14ac:dyDescent="0.25">
      <c r="A167" s="78">
        <f>'CCG Financial Totals'!A168</f>
        <v>0</v>
      </c>
      <c r="C167" s="68">
        <f>SUM('Beech Grove:YMG'!N167)</f>
        <v>0</v>
      </c>
      <c r="D167" s="68">
        <f>SUM('Beech Grove:YMG'!O167)</f>
        <v>0</v>
      </c>
      <c r="E167" s="68">
        <f>SUM('Beech Grove:YMG'!P167)</f>
        <v>0</v>
      </c>
      <c r="F167" s="68">
        <f>SUM('Beech Grove:YMG'!Q167)</f>
        <v>0</v>
      </c>
      <c r="G167" s="68">
        <f>SUM('Beech Grove:YMG'!R167)</f>
        <v>0</v>
      </c>
      <c r="H167" s="68">
        <f>SUM('Beech Grove:YMG'!S167)</f>
        <v>0</v>
      </c>
      <c r="I167" s="68">
        <f>SUM('Beech Grove:YMG'!T167)</f>
        <v>0</v>
      </c>
      <c r="J167" s="68">
        <f>SUM('Beech Grove:YMG'!U167)</f>
        <v>0</v>
      </c>
      <c r="K167" s="68">
        <f>SUM('Beech Grove:YMG'!V167)</f>
        <v>0</v>
      </c>
      <c r="L167" s="68">
        <f>SUM('Beech Grove:YMG'!W167)</f>
        <v>0</v>
      </c>
      <c r="M167" s="68">
        <f>SUM('Beech Grove:YMG'!X167)</f>
        <v>0</v>
      </c>
      <c r="N167" s="68">
        <f>SUM('Beech Grove:YMG'!Y167)</f>
        <v>0</v>
      </c>
      <c r="P167" s="68">
        <f t="shared" si="11"/>
        <v>0</v>
      </c>
    </row>
    <row r="168" spans="1:16" ht="15.75" x14ac:dyDescent="0.25">
      <c r="A168" s="85" t="str">
        <f>'CCG Financial Totals'!A169</f>
        <v>Other</v>
      </c>
      <c r="C168" s="68">
        <f>SUM('Beech Grove:YMG'!N168)</f>
        <v>0</v>
      </c>
      <c r="D168" s="68">
        <f>SUM('Beech Grove:YMG'!O168)</f>
        <v>0</v>
      </c>
      <c r="E168" s="68">
        <f>SUM('Beech Grove:YMG'!P168)</f>
        <v>0</v>
      </c>
      <c r="F168" s="68">
        <f>SUM('Beech Grove:YMG'!Q168)</f>
        <v>0</v>
      </c>
      <c r="G168" s="68">
        <f>SUM('Beech Grove:YMG'!R168)</f>
        <v>0</v>
      </c>
      <c r="H168" s="68">
        <f>SUM('Beech Grove:YMG'!S168)</f>
        <v>0</v>
      </c>
      <c r="I168" s="68">
        <f>SUM('Beech Grove:YMG'!T168)</f>
        <v>0</v>
      </c>
      <c r="J168" s="68">
        <f>SUM('Beech Grove:YMG'!U168)</f>
        <v>0</v>
      </c>
      <c r="K168" s="68">
        <f>SUM('Beech Grove:YMG'!V168)</f>
        <v>0</v>
      </c>
      <c r="L168" s="68">
        <f>SUM('Beech Grove:YMG'!W168)</f>
        <v>0</v>
      </c>
      <c r="M168" s="68">
        <f>SUM('Beech Grove:YMG'!X168)</f>
        <v>0</v>
      </c>
      <c r="N168" s="68">
        <f>SUM('Beech Grove:YMG'!Y168)</f>
        <v>0</v>
      </c>
      <c r="P168" s="68">
        <f t="shared" si="11"/>
        <v>0</v>
      </c>
    </row>
    <row r="169" spans="1:16" x14ac:dyDescent="0.25">
      <c r="A169" s="14"/>
    </row>
    <row r="170" spans="1:16" ht="15.75" x14ac:dyDescent="0.25">
      <c r="A170" s="51" t="str">
        <f>'CCG Financial Totals'!A171</f>
        <v>12 - Ear, Nose and Oropharynx</v>
      </c>
    </row>
    <row r="171" spans="1:16" ht="15.75" x14ac:dyDescent="0.25">
      <c r="A171" s="78">
        <f>'CCG Financial Totals'!A172</f>
        <v>0</v>
      </c>
      <c r="C171" s="68">
        <f>SUM('Beech Grove:YMG'!N171)</f>
        <v>0</v>
      </c>
      <c r="D171" s="68">
        <f>SUM('Beech Grove:YMG'!O171)</f>
        <v>0</v>
      </c>
      <c r="E171" s="68">
        <f>SUM('Beech Grove:YMG'!P171)</f>
        <v>0</v>
      </c>
      <c r="F171" s="68">
        <f>SUM('Beech Grove:YMG'!Q171)</f>
        <v>0</v>
      </c>
      <c r="G171" s="68">
        <f>SUM('Beech Grove:YMG'!R171)</f>
        <v>0</v>
      </c>
      <c r="H171" s="68">
        <f>SUM('Beech Grove:YMG'!S171)</f>
        <v>0</v>
      </c>
      <c r="I171" s="68">
        <f>SUM('Beech Grove:YMG'!T171)</f>
        <v>0</v>
      </c>
      <c r="J171" s="68">
        <f>SUM('Beech Grove:YMG'!U171)</f>
        <v>0</v>
      </c>
      <c r="K171" s="68">
        <f>SUM('Beech Grove:YMG'!V171)</f>
        <v>0</v>
      </c>
      <c r="L171" s="68">
        <f>SUM('Beech Grove:YMG'!W171)</f>
        <v>0</v>
      </c>
      <c r="M171" s="68">
        <f>SUM('Beech Grove:YMG'!X171)</f>
        <v>0</v>
      </c>
      <c r="N171" s="68">
        <f>SUM('Beech Grove:YMG'!Y171)</f>
        <v>0</v>
      </c>
      <c r="P171" s="68">
        <f t="shared" ref="P171:P177" si="12">SUM(C171:N171)</f>
        <v>0</v>
      </c>
    </row>
    <row r="172" spans="1:16" ht="15.75" x14ac:dyDescent="0.25">
      <c r="A172" s="78">
        <f>'CCG Financial Totals'!A173</f>
        <v>0</v>
      </c>
      <c r="C172" s="68">
        <f>SUM('Beech Grove:YMG'!N172)</f>
        <v>0</v>
      </c>
      <c r="D172" s="68">
        <f>SUM('Beech Grove:YMG'!O172)</f>
        <v>0</v>
      </c>
      <c r="E172" s="68">
        <f>SUM('Beech Grove:YMG'!P172)</f>
        <v>0</v>
      </c>
      <c r="F172" s="68">
        <f>SUM('Beech Grove:YMG'!Q172)</f>
        <v>0</v>
      </c>
      <c r="G172" s="68">
        <f>SUM('Beech Grove:YMG'!R172)</f>
        <v>0</v>
      </c>
      <c r="H172" s="68">
        <f>SUM('Beech Grove:YMG'!S172)</f>
        <v>0</v>
      </c>
      <c r="I172" s="68">
        <f>SUM('Beech Grove:YMG'!T172)</f>
        <v>0</v>
      </c>
      <c r="J172" s="68">
        <f>SUM('Beech Grove:YMG'!U172)</f>
        <v>0</v>
      </c>
      <c r="K172" s="68">
        <f>SUM('Beech Grove:YMG'!V172)</f>
        <v>0</v>
      </c>
      <c r="L172" s="68">
        <f>SUM('Beech Grove:YMG'!W172)</f>
        <v>0</v>
      </c>
      <c r="M172" s="68">
        <f>SUM('Beech Grove:YMG'!X172)</f>
        <v>0</v>
      </c>
      <c r="N172" s="68">
        <f>SUM('Beech Grove:YMG'!Y172)</f>
        <v>0</v>
      </c>
      <c r="P172" s="68">
        <f t="shared" si="12"/>
        <v>0</v>
      </c>
    </row>
    <row r="173" spans="1:16" ht="15.75" x14ac:dyDescent="0.25">
      <c r="A173" s="78">
        <f>'CCG Financial Totals'!A174</f>
        <v>0</v>
      </c>
      <c r="C173" s="68">
        <f>SUM('Beech Grove:YMG'!N173)</f>
        <v>0</v>
      </c>
      <c r="D173" s="68">
        <f>SUM('Beech Grove:YMG'!O173)</f>
        <v>0</v>
      </c>
      <c r="E173" s="68">
        <f>SUM('Beech Grove:YMG'!P173)</f>
        <v>0</v>
      </c>
      <c r="F173" s="68">
        <f>SUM('Beech Grove:YMG'!Q173)</f>
        <v>0</v>
      </c>
      <c r="G173" s="68">
        <f>SUM('Beech Grove:YMG'!R173)</f>
        <v>0</v>
      </c>
      <c r="H173" s="68">
        <f>SUM('Beech Grove:YMG'!S173)</f>
        <v>0</v>
      </c>
      <c r="I173" s="68">
        <f>SUM('Beech Grove:YMG'!T173)</f>
        <v>0</v>
      </c>
      <c r="J173" s="68">
        <f>SUM('Beech Grove:YMG'!U173)</f>
        <v>0</v>
      </c>
      <c r="K173" s="68">
        <f>SUM('Beech Grove:YMG'!V173)</f>
        <v>0</v>
      </c>
      <c r="L173" s="68">
        <f>SUM('Beech Grove:YMG'!W173)</f>
        <v>0</v>
      </c>
      <c r="M173" s="68">
        <f>SUM('Beech Grove:YMG'!X173)</f>
        <v>0</v>
      </c>
      <c r="N173" s="68">
        <f>SUM('Beech Grove:YMG'!Y173)</f>
        <v>0</v>
      </c>
      <c r="P173" s="68">
        <f t="shared" si="12"/>
        <v>0</v>
      </c>
    </row>
    <row r="174" spans="1:16" ht="15.75" x14ac:dyDescent="0.25">
      <c r="A174" s="78">
        <f>'CCG Financial Totals'!A175</f>
        <v>0</v>
      </c>
      <c r="C174" s="68">
        <f>SUM('Beech Grove:YMG'!N174)</f>
        <v>0</v>
      </c>
      <c r="D174" s="68">
        <f>SUM('Beech Grove:YMG'!O174)</f>
        <v>0</v>
      </c>
      <c r="E174" s="68">
        <f>SUM('Beech Grove:YMG'!P174)</f>
        <v>0</v>
      </c>
      <c r="F174" s="68">
        <f>SUM('Beech Grove:YMG'!Q174)</f>
        <v>0</v>
      </c>
      <c r="G174" s="68">
        <f>SUM('Beech Grove:YMG'!R174)</f>
        <v>0</v>
      </c>
      <c r="H174" s="68">
        <f>SUM('Beech Grove:YMG'!S174)</f>
        <v>0</v>
      </c>
      <c r="I174" s="68">
        <f>SUM('Beech Grove:YMG'!T174)</f>
        <v>0</v>
      </c>
      <c r="J174" s="68">
        <f>SUM('Beech Grove:YMG'!U174)</f>
        <v>0</v>
      </c>
      <c r="K174" s="68">
        <f>SUM('Beech Grove:YMG'!V174)</f>
        <v>0</v>
      </c>
      <c r="L174" s="68">
        <f>SUM('Beech Grove:YMG'!W174)</f>
        <v>0</v>
      </c>
      <c r="M174" s="68">
        <f>SUM('Beech Grove:YMG'!X174)</f>
        <v>0</v>
      </c>
      <c r="N174" s="68">
        <f>SUM('Beech Grove:YMG'!Y174)</f>
        <v>0</v>
      </c>
      <c r="P174" s="68">
        <f t="shared" si="12"/>
        <v>0</v>
      </c>
    </row>
    <row r="175" spans="1:16" ht="15.75" x14ac:dyDescent="0.25">
      <c r="A175" s="78">
        <f>'CCG Financial Totals'!A176</f>
        <v>0</v>
      </c>
      <c r="C175" s="68">
        <f>SUM('Beech Grove:YMG'!N175)</f>
        <v>0</v>
      </c>
      <c r="D175" s="68">
        <f>SUM('Beech Grove:YMG'!O175)</f>
        <v>0</v>
      </c>
      <c r="E175" s="68">
        <f>SUM('Beech Grove:YMG'!P175)</f>
        <v>0</v>
      </c>
      <c r="F175" s="68">
        <f>SUM('Beech Grove:YMG'!Q175)</f>
        <v>0</v>
      </c>
      <c r="G175" s="68">
        <f>SUM('Beech Grove:YMG'!R175)</f>
        <v>0</v>
      </c>
      <c r="H175" s="68">
        <f>SUM('Beech Grove:YMG'!S175)</f>
        <v>0</v>
      </c>
      <c r="I175" s="68">
        <f>SUM('Beech Grove:YMG'!T175)</f>
        <v>0</v>
      </c>
      <c r="J175" s="68">
        <f>SUM('Beech Grove:YMG'!U175)</f>
        <v>0</v>
      </c>
      <c r="K175" s="68">
        <f>SUM('Beech Grove:YMG'!V175)</f>
        <v>0</v>
      </c>
      <c r="L175" s="68">
        <f>SUM('Beech Grove:YMG'!W175)</f>
        <v>0</v>
      </c>
      <c r="M175" s="68">
        <f>SUM('Beech Grove:YMG'!X175)</f>
        <v>0</v>
      </c>
      <c r="N175" s="68">
        <f>SUM('Beech Grove:YMG'!Y175)</f>
        <v>0</v>
      </c>
      <c r="P175" s="68">
        <f t="shared" si="12"/>
        <v>0</v>
      </c>
    </row>
    <row r="176" spans="1:16" ht="15.75" x14ac:dyDescent="0.25">
      <c r="A176" s="78">
        <f>'CCG Financial Totals'!A177</f>
        <v>0</v>
      </c>
      <c r="C176" s="68">
        <f>SUM('Beech Grove:YMG'!N176)</f>
        <v>0</v>
      </c>
      <c r="D176" s="68">
        <f>SUM('Beech Grove:YMG'!O176)</f>
        <v>0</v>
      </c>
      <c r="E176" s="68">
        <f>SUM('Beech Grove:YMG'!P176)</f>
        <v>0</v>
      </c>
      <c r="F176" s="68">
        <f>SUM('Beech Grove:YMG'!Q176)</f>
        <v>0</v>
      </c>
      <c r="G176" s="68">
        <f>SUM('Beech Grove:YMG'!R176)</f>
        <v>0</v>
      </c>
      <c r="H176" s="68">
        <f>SUM('Beech Grove:YMG'!S176)</f>
        <v>0</v>
      </c>
      <c r="I176" s="68">
        <f>SUM('Beech Grove:YMG'!T176)</f>
        <v>0</v>
      </c>
      <c r="J176" s="68">
        <f>SUM('Beech Grove:YMG'!U176)</f>
        <v>0</v>
      </c>
      <c r="K176" s="68">
        <f>SUM('Beech Grove:YMG'!V176)</f>
        <v>0</v>
      </c>
      <c r="L176" s="68">
        <f>SUM('Beech Grove:YMG'!W176)</f>
        <v>0</v>
      </c>
      <c r="M176" s="68">
        <f>SUM('Beech Grove:YMG'!X176)</f>
        <v>0</v>
      </c>
      <c r="N176" s="68">
        <f>SUM('Beech Grove:YMG'!Y176)</f>
        <v>0</v>
      </c>
      <c r="P176" s="68">
        <f t="shared" si="12"/>
        <v>0</v>
      </c>
    </row>
    <row r="177" spans="1:16" ht="15.75" x14ac:dyDescent="0.25">
      <c r="A177" s="85" t="str">
        <f>'CCG Financial Totals'!A178</f>
        <v>Other</v>
      </c>
      <c r="C177" s="68">
        <f>SUM('Beech Grove:YMG'!N177)</f>
        <v>0</v>
      </c>
      <c r="D177" s="68">
        <f>SUM('Beech Grove:YMG'!O177)</f>
        <v>0</v>
      </c>
      <c r="E177" s="68">
        <f>SUM('Beech Grove:YMG'!P177)</f>
        <v>0</v>
      </c>
      <c r="F177" s="68">
        <f>SUM('Beech Grove:YMG'!Q177)</f>
        <v>0</v>
      </c>
      <c r="G177" s="68">
        <f>SUM('Beech Grove:YMG'!R177)</f>
        <v>0</v>
      </c>
      <c r="H177" s="68">
        <f>SUM('Beech Grove:YMG'!S177)</f>
        <v>0</v>
      </c>
      <c r="I177" s="68">
        <f>SUM('Beech Grove:YMG'!T177)</f>
        <v>0</v>
      </c>
      <c r="J177" s="68">
        <f>SUM('Beech Grove:YMG'!U177)</f>
        <v>0</v>
      </c>
      <c r="K177" s="68">
        <f>SUM('Beech Grove:YMG'!V177)</f>
        <v>0</v>
      </c>
      <c r="L177" s="68">
        <f>SUM('Beech Grove:YMG'!W177)</f>
        <v>0</v>
      </c>
      <c r="M177" s="68">
        <f>SUM('Beech Grove:YMG'!X177)</f>
        <v>0</v>
      </c>
      <c r="N177" s="68">
        <f>SUM('Beech Grove:YMG'!Y177)</f>
        <v>0</v>
      </c>
      <c r="P177" s="68">
        <f t="shared" si="12"/>
        <v>0</v>
      </c>
    </row>
    <row r="178" spans="1:16" x14ac:dyDescent="0.25">
      <c r="A178" s="52"/>
    </row>
    <row r="179" spans="1:16" ht="15.75" x14ac:dyDescent="0.25">
      <c r="A179" s="51" t="str">
        <f>'CCG Financial Totals'!A180</f>
        <v>13 - Skin</v>
      </c>
    </row>
    <row r="180" spans="1:16" ht="15.75" x14ac:dyDescent="0.25">
      <c r="A180" s="78" t="str">
        <f>'CCG Financial Totals'!A181</f>
        <v>Review Eflornithine cream</v>
      </c>
      <c r="C180" s="68">
        <f>SUM('Beech Grove:YMG'!N180)</f>
        <v>0</v>
      </c>
      <c r="D180" s="68">
        <f>SUM('Beech Grove:YMG'!O180)</f>
        <v>0</v>
      </c>
      <c r="E180" s="68">
        <f>SUM('Beech Grove:YMG'!P180)</f>
        <v>0</v>
      </c>
      <c r="F180" s="68">
        <f>SUM('Beech Grove:YMG'!Q180)</f>
        <v>0</v>
      </c>
      <c r="G180" s="68">
        <f>SUM('Beech Grove:YMG'!R180)</f>
        <v>0</v>
      </c>
      <c r="H180" s="68">
        <f>SUM('Beech Grove:YMG'!S180)</f>
        <v>0</v>
      </c>
      <c r="I180" s="68">
        <f>SUM('Beech Grove:YMG'!T180)</f>
        <v>0</v>
      </c>
      <c r="J180" s="68">
        <f>SUM('Beech Grove:YMG'!U180)</f>
        <v>0</v>
      </c>
      <c r="K180" s="68">
        <f>SUM('Beech Grove:YMG'!V180)</f>
        <v>0</v>
      </c>
      <c r="L180" s="68">
        <f>SUM('Beech Grove:YMG'!W180)</f>
        <v>0</v>
      </c>
      <c r="M180" s="68">
        <f>SUM('Beech Grove:YMG'!X180)</f>
        <v>0</v>
      </c>
      <c r="N180" s="68">
        <f>SUM('Beech Grove:YMG'!Y180)</f>
        <v>0</v>
      </c>
      <c r="P180" s="68">
        <f t="shared" ref="P180:P186" si="13">SUM(C180:N180)</f>
        <v>0</v>
      </c>
    </row>
    <row r="181" spans="1:16" ht="15.75" x14ac:dyDescent="0.25">
      <c r="A181" s="78" t="str">
        <f>'CCG Financial Totals'!A182</f>
        <v>Review Anti-fungal paint</v>
      </c>
      <c r="C181" s="68">
        <f>SUM('Beech Grove:YMG'!N181)</f>
        <v>0</v>
      </c>
      <c r="D181" s="68">
        <f>SUM('Beech Grove:YMG'!O181)</f>
        <v>0</v>
      </c>
      <c r="E181" s="68">
        <f>SUM('Beech Grove:YMG'!P181)</f>
        <v>0</v>
      </c>
      <c r="F181" s="68">
        <f>SUM('Beech Grove:YMG'!Q181)</f>
        <v>0</v>
      </c>
      <c r="G181" s="68">
        <f>SUM('Beech Grove:YMG'!R181)</f>
        <v>0</v>
      </c>
      <c r="H181" s="68">
        <f>SUM('Beech Grove:YMG'!S181)</f>
        <v>0</v>
      </c>
      <c r="I181" s="68">
        <f>SUM('Beech Grove:YMG'!T181)</f>
        <v>0</v>
      </c>
      <c r="J181" s="68">
        <f>SUM('Beech Grove:YMG'!U181)</f>
        <v>0</v>
      </c>
      <c r="K181" s="68">
        <f>SUM('Beech Grove:YMG'!V181)</f>
        <v>0</v>
      </c>
      <c r="L181" s="68">
        <f>SUM('Beech Grove:YMG'!W181)</f>
        <v>0</v>
      </c>
      <c r="M181" s="68">
        <f>SUM('Beech Grove:YMG'!X181)</f>
        <v>0</v>
      </c>
      <c r="N181" s="68">
        <f>SUM('Beech Grove:YMG'!Y181)</f>
        <v>0</v>
      </c>
      <c r="P181" s="68">
        <f t="shared" si="13"/>
        <v>0</v>
      </c>
    </row>
    <row r="182" spans="1:16" ht="15.75" x14ac:dyDescent="0.25">
      <c r="A182" s="78">
        <f>'CCG Financial Totals'!A183</f>
        <v>0</v>
      </c>
      <c r="C182" s="68">
        <f>SUM('Beech Grove:YMG'!N182)</f>
        <v>0</v>
      </c>
      <c r="D182" s="68">
        <f>SUM('Beech Grove:YMG'!O182)</f>
        <v>0</v>
      </c>
      <c r="E182" s="68">
        <f>SUM('Beech Grove:YMG'!P182)</f>
        <v>0</v>
      </c>
      <c r="F182" s="68">
        <f>SUM('Beech Grove:YMG'!Q182)</f>
        <v>0</v>
      </c>
      <c r="G182" s="68">
        <f>SUM('Beech Grove:YMG'!R182)</f>
        <v>0</v>
      </c>
      <c r="H182" s="68">
        <f>SUM('Beech Grove:YMG'!S182)</f>
        <v>0</v>
      </c>
      <c r="I182" s="68">
        <f>SUM('Beech Grove:YMG'!T182)</f>
        <v>0</v>
      </c>
      <c r="J182" s="68">
        <f>SUM('Beech Grove:YMG'!U182)</f>
        <v>0</v>
      </c>
      <c r="K182" s="68">
        <f>SUM('Beech Grove:YMG'!V182)</f>
        <v>0</v>
      </c>
      <c r="L182" s="68">
        <f>SUM('Beech Grove:YMG'!W182)</f>
        <v>0</v>
      </c>
      <c r="M182" s="68">
        <f>SUM('Beech Grove:YMG'!X182)</f>
        <v>0</v>
      </c>
      <c r="N182" s="68">
        <f>SUM('Beech Grove:YMG'!Y182)</f>
        <v>0</v>
      </c>
      <c r="P182" s="68">
        <f t="shared" si="13"/>
        <v>0</v>
      </c>
    </row>
    <row r="183" spans="1:16" ht="15.75" x14ac:dyDescent="0.25">
      <c r="A183" s="78">
        <f>'CCG Financial Totals'!A184</f>
        <v>0</v>
      </c>
      <c r="C183" s="68">
        <f>SUM('Beech Grove:YMG'!N183)</f>
        <v>0</v>
      </c>
      <c r="D183" s="68">
        <f>SUM('Beech Grove:YMG'!O183)</f>
        <v>0</v>
      </c>
      <c r="E183" s="68">
        <f>SUM('Beech Grove:YMG'!P183)</f>
        <v>0</v>
      </c>
      <c r="F183" s="68">
        <f>SUM('Beech Grove:YMG'!Q183)</f>
        <v>0</v>
      </c>
      <c r="G183" s="68">
        <f>SUM('Beech Grove:YMG'!R183)</f>
        <v>0</v>
      </c>
      <c r="H183" s="68">
        <f>SUM('Beech Grove:YMG'!S183)</f>
        <v>0</v>
      </c>
      <c r="I183" s="68">
        <f>SUM('Beech Grove:YMG'!T183)</f>
        <v>0</v>
      </c>
      <c r="J183" s="68">
        <f>SUM('Beech Grove:YMG'!U183)</f>
        <v>0</v>
      </c>
      <c r="K183" s="68">
        <f>SUM('Beech Grove:YMG'!V183)</f>
        <v>0</v>
      </c>
      <c r="L183" s="68">
        <f>SUM('Beech Grove:YMG'!W183)</f>
        <v>0</v>
      </c>
      <c r="M183" s="68">
        <f>SUM('Beech Grove:YMG'!X183)</f>
        <v>0</v>
      </c>
      <c r="N183" s="68">
        <f>SUM('Beech Grove:YMG'!Y183)</f>
        <v>0</v>
      </c>
      <c r="P183" s="68">
        <f t="shared" si="13"/>
        <v>0</v>
      </c>
    </row>
    <row r="184" spans="1:16" ht="15.75" x14ac:dyDescent="0.25">
      <c r="A184" s="78">
        <f>'CCG Financial Totals'!A185</f>
        <v>0</v>
      </c>
      <c r="C184" s="68">
        <f>SUM('Beech Grove:YMG'!N184)</f>
        <v>0</v>
      </c>
      <c r="D184" s="68">
        <f>SUM('Beech Grove:YMG'!O184)</f>
        <v>0</v>
      </c>
      <c r="E184" s="68">
        <f>SUM('Beech Grove:YMG'!P184)</f>
        <v>0</v>
      </c>
      <c r="F184" s="68">
        <f>SUM('Beech Grove:YMG'!Q184)</f>
        <v>0</v>
      </c>
      <c r="G184" s="68">
        <f>SUM('Beech Grove:YMG'!R184)</f>
        <v>0</v>
      </c>
      <c r="H184" s="68">
        <f>SUM('Beech Grove:YMG'!S184)</f>
        <v>0</v>
      </c>
      <c r="I184" s="68">
        <f>SUM('Beech Grove:YMG'!T184)</f>
        <v>0</v>
      </c>
      <c r="J184" s="68">
        <f>SUM('Beech Grove:YMG'!U184)</f>
        <v>0</v>
      </c>
      <c r="K184" s="68">
        <f>SUM('Beech Grove:YMG'!V184)</f>
        <v>0</v>
      </c>
      <c r="L184" s="68">
        <f>SUM('Beech Grove:YMG'!W184)</f>
        <v>0</v>
      </c>
      <c r="M184" s="68">
        <f>SUM('Beech Grove:YMG'!X184)</f>
        <v>0</v>
      </c>
      <c r="N184" s="68">
        <f>SUM('Beech Grove:YMG'!Y184)</f>
        <v>0</v>
      </c>
      <c r="P184" s="68">
        <f t="shared" si="13"/>
        <v>0</v>
      </c>
    </row>
    <row r="185" spans="1:16" ht="15.75" x14ac:dyDescent="0.25">
      <c r="A185" s="78">
        <f>'CCG Financial Totals'!A186</f>
        <v>0</v>
      </c>
      <c r="C185" s="68">
        <f>SUM('Beech Grove:YMG'!N185)</f>
        <v>0</v>
      </c>
      <c r="D185" s="68">
        <f>SUM('Beech Grove:YMG'!O185)</f>
        <v>0</v>
      </c>
      <c r="E185" s="68">
        <f>SUM('Beech Grove:YMG'!P185)</f>
        <v>0</v>
      </c>
      <c r="F185" s="68">
        <f>SUM('Beech Grove:YMG'!Q185)</f>
        <v>0</v>
      </c>
      <c r="G185" s="68">
        <f>SUM('Beech Grove:YMG'!R185)</f>
        <v>0</v>
      </c>
      <c r="H185" s="68">
        <f>SUM('Beech Grove:YMG'!S185)</f>
        <v>0</v>
      </c>
      <c r="I185" s="68">
        <f>SUM('Beech Grove:YMG'!T185)</f>
        <v>0</v>
      </c>
      <c r="J185" s="68">
        <f>SUM('Beech Grove:YMG'!U185)</f>
        <v>0</v>
      </c>
      <c r="K185" s="68">
        <f>SUM('Beech Grove:YMG'!V185)</f>
        <v>0</v>
      </c>
      <c r="L185" s="68">
        <f>SUM('Beech Grove:YMG'!W185)</f>
        <v>0</v>
      </c>
      <c r="M185" s="68">
        <f>SUM('Beech Grove:YMG'!X185)</f>
        <v>0</v>
      </c>
      <c r="N185" s="68">
        <f>SUM('Beech Grove:YMG'!Y185)</f>
        <v>0</v>
      </c>
      <c r="P185" s="68">
        <f t="shared" si="13"/>
        <v>0</v>
      </c>
    </row>
    <row r="186" spans="1:16" ht="15.75" x14ac:dyDescent="0.25">
      <c r="A186" s="85" t="str">
        <f>'CCG Financial Totals'!A187</f>
        <v>Other</v>
      </c>
      <c r="C186" s="68">
        <f>SUM('Beech Grove:YMG'!N186)</f>
        <v>0</v>
      </c>
      <c r="D186" s="68">
        <f>SUM('Beech Grove:YMG'!O186)</f>
        <v>0</v>
      </c>
      <c r="E186" s="68">
        <f>SUM('Beech Grove:YMG'!P186)</f>
        <v>0</v>
      </c>
      <c r="F186" s="68">
        <f>SUM('Beech Grove:YMG'!Q186)</f>
        <v>0</v>
      </c>
      <c r="G186" s="68">
        <f>SUM('Beech Grove:YMG'!R186)</f>
        <v>0</v>
      </c>
      <c r="H186" s="68">
        <f>SUM('Beech Grove:YMG'!S186)</f>
        <v>0</v>
      </c>
      <c r="I186" s="68">
        <f>SUM('Beech Grove:YMG'!T186)</f>
        <v>0</v>
      </c>
      <c r="J186" s="68">
        <f>SUM('Beech Grove:YMG'!U186)</f>
        <v>0</v>
      </c>
      <c r="K186" s="68">
        <f>SUM('Beech Grove:YMG'!V186)</f>
        <v>0</v>
      </c>
      <c r="L186" s="68">
        <f>SUM('Beech Grove:YMG'!W186)</f>
        <v>0</v>
      </c>
      <c r="M186" s="68">
        <f>SUM('Beech Grove:YMG'!X186)</f>
        <v>0</v>
      </c>
      <c r="N186" s="68">
        <f>SUM('Beech Grove:YMG'!Y186)</f>
        <v>0</v>
      </c>
      <c r="P186" s="68">
        <f t="shared" si="13"/>
        <v>0</v>
      </c>
    </row>
    <row r="187" spans="1:16" ht="15.75" x14ac:dyDescent="0.25">
      <c r="A187" s="21"/>
    </row>
    <row r="188" spans="1:16" ht="15.75" x14ac:dyDescent="0.25">
      <c r="A188" s="51" t="str">
        <f>'CCG Financial Totals'!A189</f>
        <v>14 - Immunological products and Vaccines</v>
      </c>
    </row>
    <row r="189" spans="1:16" ht="15.75" x14ac:dyDescent="0.25">
      <c r="A189" s="78" t="str">
        <f>'CCG Financial Totals'!A190</f>
        <v>Review of Travel Vaccine prescribing</v>
      </c>
      <c r="C189" s="68">
        <f>SUM('Beech Grove:YMG'!N189)</f>
        <v>0</v>
      </c>
      <c r="D189" s="68">
        <f>SUM('Beech Grove:YMG'!O189)</f>
        <v>0</v>
      </c>
      <c r="E189" s="68">
        <f>SUM('Beech Grove:YMG'!P189)</f>
        <v>0</v>
      </c>
      <c r="F189" s="68">
        <f>SUM('Beech Grove:YMG'!Q189)</f>
        <v>0</v>
      </c>
      <c r="G189" s="68">
        <f>SUM('Beech Grove:YMG'!R189)</f>
        <v>0</v>
      </c>
      <c r="H189" s="68">
        <f>SUM('Beech Grove:YMG'!S189)</f>
        <v>0</v>
      </c>
      <c r="I189" s="68">
        <f>SUM('Beech Grove:YMG'!T189)</f>
        <v>0</v>
      </c>
      <c r="J189" s="68">
        <f>SUM('Beech Grove:YMG'!U189)</f>
        <v>0</v>
      </c>
      <c r="K189" s="68">
        <f>SUM('Beech Grove:YMG'!V189)</f>
        <v>0</v>
      </c>
      <c r="L189" s="68">
        <f>SUM('Beech Grove:YMG'!W189)</f>
        <v>0</v>
      </c>
      <c r="M189" s="68">
        <f>SUM('Beech Grove:YMG'!X189)</f>
        <v>0</v>
      </c>
      <c r="N189" s="68">
        <f>SUM('Beech Grove:YMG'!Y189)</f>
        <v>0</v>
      </c>
      <c r="P189" s="68">
        <f t="shared" ref="P189" si="14">SUM(C189:N189)</f>
        <v>0</v>
      </c>
    </row>
    <row r="190" spans="1:16" ht="15.75" x14ac:dyDescent="0.25">
      <c r="A190" s="78" t="str">
        <f>'CCG Financial Totals'!A191</f>
        <v>PH Vaccines</v>
      </c>
      <c r="C190" s="68">
        <f>SUM('Beech Grove:YMG'!N190)</f>
        <v>0</v>
      </c>
      <c r="D190" s="68">
        <f>SUM('Beech Grove:YMG'!O190)</f>
        <v>0</v>
      </c>
      <c r="E190" s="68">
        <f>SUM('Beech Grove:YMG'!P190)</f>
        <v>0</v>
      </c>
      <c r="F190" s="68">
        <f>SUM('Beech Grove:YMG'!Q190)</f>
        <v>0</v>
      </c>
      <c r="G190" s="68">
        <f>SUM('Beech Grove:YMG'!R190)</f>
        <v>0</v>
      </c>
      <c r="H190" s="68">
        <f>SUM('Beech Grove:YMG'!S190)</f>
        <v>0</v>
      </c>
      <c r="I190" s="68">
        <f>SUM('Beech Grove:YMG'!T190)</f>
        <v>0</v>
      </c>
      <c r="J190" s="68">
        <f>SUM('Beech Grove:YMG'!U190)</f>
        <v>0</v>
      </c>
      <c r="K190" s="68">
        <f>SUM('Beech Grove:YMG'!V190)</f>
        <v>0</v>
      </c>
      <c r="L190" s="68">
        <f>SUM('Beech Grove:YMG'!W190)</f>
        <v>0</v>
      </c>
      <c r="M190" s="68">
        <f>SUM('Beech Grove:YMG'!X190)</f>
        <v>0</v>
      </c>
      <c r="N190" s="68">
        <f>SUM('Beech Grove:YMG'!Y190)</f>
        <v>0</v>
      </c>
      <c r="P190" s="68">
        <f t="shared" ref="P190:P196" si="15">SUM(C190:N190)</f>
        <v>0</v>
      </c>
    </row>
    <row r="191" spans="1:16" ht="15.75" x14ac:dyDescent="0.25">
      <c r="A191" s="78">
        <f>'CCG Financial Totals'!A192</f>
        <v>0</v>
      </c>
      <c r="C191" s="68">
        <f>SUM('Beech Grove:YMG'!N191)</f>
        <v>0</v>
      </c>
      <c r="D191" s="68">
        <f>SUM('Beech Grove:YMG'!O191)</f>
        <v>0</v>
      </c>
      <c r="E191" s="68">
        <f>SUM('Beech Grove:YMG'!P191)</f>
        <v>0</v>
      </c>
      <c r="F191" s="68">
        <f>SUM('Beech Grove:YMG'!Q191)</f>
        <v>0</v>
      </c>
      <c r="G191" s="68">
        <f>SUM('Beech Grove:YMG'!R191)</f>
        <v>0</v>
      </c>
      <c r="H191" s="68">
        <f>SUM('Beech Grove:YMG'!S191)</f>
        <v>0</v>
      </c>
      <c r="I191" s="68">
        <f>SUM('Beech Grove:YMG'!T191)</f>
        <v>0</v>
      </c>
      <c r="J191" s="68">
        <f>SUM('Beech Grove:YMG'!U191)</f>
        <v>0</v>
      </c>
      <c r="K191" s="68">
        <f>SUM('Beech Grove:YMG'!V191)</f>
        <v>0</v>
      </c>
      <c r="L191" s="68">
        <f>SUM('Beech Grove:YMG'!W191)</f>
        <v>0</v>
      </c>
      <c r="M191" s="68">
        <f>SUM('Beech Grove:YMG'!X191)</f>
        <v>0</v>
      </c>
      <c r="N191" s="68">
        <f>SUM('Beech Grove:YMG'!Y191)</f>
        <v>0</v>
      </c>
      <c r="P191" s="68">
        <f t="shared" si="15"/>
        <v>0</v>
      </c>
    </row>
    <row r="192" spans="1:16" ht="15.75" x14ac:dyDescent="0.25">
      <c r="A192" s="78">
        <f>'CCG Financial Totals'!A193</f>
        <v>0</v>
      </c>
      <c r="C192" s="68">
        <f>SUM('Beech Grove:YMG'!N192)</f>
        <v>0</v>
      </c>
      <c r="D192" s="68">
        <f>SUM('Beech Grove:YMG'!O192)</f>
        <v>0</v>
      </c>
      <c r="E192" s="68">
        <f>SUM('Beech Grove:YMG'!P192)</f>
        <v>0</v>
      </c>
      <c r="F192" s="68">
        <f>SUM('Beech Grove:YMG'!Q192)</f>
        <v>0</v>
      </c>
      <c r="G192" s="68">
        <f>SUM('Beech Grove:YMG'!R192)</f>
        <v>0</v>
      </c>
      <c r="H192" s="68">
        <f>SUM('Beech Grove:YMG'!S192)</f>
        <v>0</v>
      </c>
      <c r="I192" s="68">
        <f>SUM('Beech Grove:YMG'!T192)</f>
        <v>0</v>
      </c>
      <c r="J192" s="68">
        <f>SUM('Beech Grove:YMG'!U192)</f>
        <v>0</v>
      </c>
      <c r="K192" s="68">
        <f>SUM('Beech Grove:YMG'!V192)</f>
        <v>0</v>
      </c>
      <c r="L192" s="68">
        <f>SUM('Beech Grove:YMG'!W192)</f>
        <v>0</v>
      </c>
      <c r="M192" s="68">
        <f>SUM('Beech Grove:YMG'!X192)</f>
        <v>0</v>
      </c>
      <c r="N192" s="68">
        <f>SUM('Beech Grove:YMG'!Y192)</f>
        <v>0</v>
      </c>
      <c r="P192" s="68">
        <f t="shared" si="15"/>
        <v>0</v>
      </c>
    </row>
    <row r="193" spans="1:16" ht="15.75" x14ac:dyDescent="0.25">
      <c r="A193" s="78">
        <f>'CCG Financial Totals'!A194</f>
        <v>0</v>
      </c>
      <c r="C193" s="68">
        <f>SUM('Beech Grove:YMG'!N193)</f>
        <v>0</v>
      </c>
      <c r="D193" s="68">
        <f>SUM('Beech Grove:YMG'!O193)</f>
        <v>0</v>
      </c>
      <c r="E193" s="68">
        <f>SUM('Beech Grove:YMG'!P193)</f>
        <v>0</v>
      </c>
      <c r="F193" s="68">
        <f>SUM('Beech Grove:YMG'!Q193)</f>
        <v>0</v>
      </c>
      <c r="G193" s="68">
        <f>SUM('Beech Grove:YMG'!R193)</f>
        <v>0</v>
      </c>
      <c r="H193" s="68">
        <f>SUM('Beech Grove:YMG'!S193)</f>
        <v>0</v>
      </c>
      <c r="I193" s="68">
        <f>SUM('Beech Grove:YMG'!T193)</f>
        <v>0</v>
      </c>
      <c r="J193" s="68">
        <f>SUM('Beech Grove:YMG'!U193)</f>
        <v>0</v>
      </c>
      <c r="K193" s="68">
        <f>SUM('Beech Grove:YMG'!V193)</f>
        <v>0</v>
      </c>
      <c r="L193" s="68">
        <f>SUM('Beech Grove:YMG'!W193)</f>
        <v>0</v>
      </c>
      <c r="M193" s="68">
        <f>SUM('Beech Grove:YMG'!X193)</f>
        <v>0</v>
      </c>
      <c r="N193" s="68">
        <f>SUM('Beech Grove:YMG'!Y193)</f>
        <v>0</v>
      </c>
      <c r="P193" s="68">
        <f t="shared" si="15"/>
        <v>0</v>
      </c>
    </row>
    <row r="194" spans="1:16" ht="15.75" x14ac:dyDescent="0.25">
      <c r="A194" s="78">
        <f>'CCG Financial Totals'!A195</f>
        <v>0</v>
      </c>
      <c r="C194" s="68">
        <f>SUM('Beech Grove:YMG'!N194)</f>
        <v>0</v>
      </c>
      <c r="D194" s="68">
        <f>SUM('Beech Grove:YMG'!O194)</f>
        <v>0</v>
      </c>
      <c r="E194" s="68">
        <f>SUM('Beech Grove:YMG'!P194)</f>
        <v>0</v>
      </c>
      <c r="F194" s="68">
        <f>SUM('Beech Grove:YMG'!Q194)</f>
        <v>0</v>
      </c>
      <c r="G194" s="68">
        <f>SUM('Beech Grove:YMG'!R194)</f>
        <v>0</v>
      </c>
      <c r="H194" s="68">
        <f>SUM('Beech Grove:YMG'!S194)</f>
        <v>0</v>
      </c>
      <c r="I194" s="68">
        <f>SUM('Beech Grove:YMG'!T194)</f>
        <v>0</v>
      </c>
      <c r="J194" s="68">
        <f>SUM('Beech Grove:YMG'!U194)</f>
        <v>0</v>
      </c>
      <c r="K194" s="68">
        <f>SUM('Beech Grove:YMG'!V194)</f>
        <v>0</v>
      </c>
      <c r="L194" s="68">
        <f>SUM('Beech Grove:YMG'!W194)</f>
        <v>0</v>
      </c>
      <c r="M194" s="68">
        <f>SUM('Beech Grove:YMG'!X194)</f>
        <v>0</v>
      </c>
      <c r="N194" s="68">
        <f>SUM('Beech Grove:YMG'!Y194)</f>
        <v>0</v>
      </c>
      <c r="P194" s="68">
        <f t="shared" si="15"/>
        <v>0</v>
      </c>
    </row>
    <row r="195" spans="1:16" ht="15.75" x14ac:dyDescent="0.25">
      <c r="A195" s="78">
        <f>'CCG Financial Totals'!A196</f>
        <v>0</v>
      </c>
      <c r="C195" s="68">
        <f>SUM('Beech Grove:YMG'!N195)</f>
        <v>0</v>
      </c>
      <c r="D195" s="68">
        <f>SUM('Beech Grove:YMG'!O195)</f>
        <v>0</v>
      </c>
      <c r="E195" s="68">
        <f>SUM('Beech Grove:YMG'!P195)</f>
        <v>0</v>
      </c>
      <c r="F195" s="68">
        <f>SUM('Beech Grove:YMG'!Q195)</f>
        <v>0</v>
      </c>
      <c r="G195" s="68">
        <f>SUM('Beech Grove:YMG'!R195)</f>
        <v>0</v>
      </c>
      <c r="H195" s="68">
        <f>SUM('Beech Grove:YMG'!S195)</f>
        <v>0</v>
      </c>
      <c r="I195" s="68">
        <f>SUM('Beech Grove:YMG'!T195)</f>
        <v>0</v>
      </c>
      <c r="J195" s="68">
        <f>SUM('Beech Grove:YMG'!U195)</f>
        <v>0</v>
      </c>
      <c r="K195" s="68">
        <f>SUM('Beech Grove:YMG'!V195)</f>
        <v>0</v>
      </c>
      <c r="L195" s="68">
        <f>SUM('Beech Grove:YMG'!W195)</f>
        <v>0</v>
      </c>
      <c r="M195" s="68">
        <f>SUM('Beech Grove:YMG'!X195)</f>
        <v>0</v>
      </c>
      <c r="N195" s="68">
        <f>SUM('Beech Grove:YMG'!Y195)</f>
        <v>0</v>
      </c>
      <c r="P195" s="68">
        <f t="shared" si="15"/>
        <v>0</v>
      </c>
    </row>
    <row r="196" spans="1:16" ht="15.75" x14ac:dyDescent="0.25">
      <c r="A196" s="78" t="str">
        <f>'CCG Financial Totals'!A197</f>
        <v>Other</v>
      </c>
      <c r="C196" s="68">
        <f>SUM('Beech Grove:YMG'!N196)</f>
        <v>0</v>
      </c>
      <c r="D196" s="68">
        <f>SUM('Beech Grove:YMG'!O196)</f>
        <v>0</v>
      </c>
      <c r="E196" s="68">
        <f>SUM('Beech Grove:YMG'!P196)</f>
        <v>0</v>
      </c>
      <c r="F196" s="68">
        <f>SUM('Beech Grove:YMG'!Q196)</f>
        <v>0</v>
      </c>
      <c r="G196" s="68">
        <f>SUM('Beech Grove:YMG'!R196)</f>
        <v>0</v>
      </c>
      <c r="H196" s="68">
        <f>SUM('Beech Grove:YMG'!S196)</f>
        <v>0</v>
      </c>
      <c r="I196" s="68">
        <f>SUM('Beech Grove:YMG'!T196)</f>
        <v>0</v>
      </c>
      <c r="J196" s="68">
        <f>SUM('Beech Grove:YMG'!U196)</f>
        <v>0</v>
      </c>
      <c r="K196" s="68">
        <f>SUM('Beech Grove:YMG'!V196)</f>
        <v>0</v>
      </c>
      <c r="L196" s="68">
        <f>SUM('Beech Grove:YMG'!W196)</f>
        <v>0</v>
      </c>
      <c r="M196" s="68">
        <f>SUM('Beech Grove:YMG'!X196)</f>
        <v>0</v>
      </c>
      <c r="N196" s="68">
        <f>SUM('Beech Grove:YMG'!Y196)</f>
        <v>0</v>
      </c>
      <c r="P196" s="68">
        <f t="shared" si="15"/>
        <v>0</v>
      </c>
    </row>
    <row r="197" spans="1:16" ht="15.75" x14ac:dyDescent="0.25">
      <c r="A197" s="21"/>
    </row>
    <row r="198" spans="1:16" ht="15.75" x14ac:dyDescent="0.25">
      <c r="A198" s="51" t="str">
        <f>'CCG Financial Totals'!A199</f>
        <v>15 - Anaesthesia</v>
      </c>
    </row>
    <row r="199" spans="1:16" ht="15.75" x14ac:dyDescent="0.25">
      <c r="A199" s="78" t="str">
        <f>'CCG Financial Totals'!A200</f>
        <v>Lidocaine patches to Gabapentin capsules</v>
      </c>
      <c r="C199" s="68">
        <f>SUM('Beech Grove:YMG'!N199)</f>
        <v>0</v>
      </c>
      <c r="D199" s="68">
        <f>SUM('Beech Grove:YMG'!O199)</f>
        <v>0</v>
      </c>
      <c r="E199" s="68">
        <f>SUM('Beech Grove:YMG'!P199)</f>
        <v>0</v>
      </c>
      <c r="F199" s="68">
        <f>SUM('Beech Grove:YMG'!Q199)</f>
        <v>0</v>
      </c>
      <c r="G199" s="68">
        <f>SUM('Beech Grove:YMG'!R199)</f>
        <v>0</v>
      </c>
      <c r="H199" s="68">
        <f>SUM('Beech Grove:YMG'!S199)</f>
        <v>0</v>
      </c>
      <c r="I199" s="68">
        <f>SUM('Beech Grove:YMG'!T199)</f>
        <v>0</v>
      </c>
      <c r="J199" s="68">
        <f>SUM('Beech Grove:YMG'!U199)</f>
        <v>0</v>
      </c>
      <c r="K199" s="68">
        <f>SUM('Beech Grove:YMG'!V199)</f>
        <v>0</v>
      </c>
      <c r="L199" s="68">
        <f>SUM('Beech Grove:YMG'!W199)</f>
        <v>0</v>
      </c>
      <c r="M199" s="68">
        <f>SUM('Beech Grove:YMG'!X199)</f>
        <v>0</v>
      </c>
      <c r="N199" s="68">
        <f>SUM('Beech Grove:YMG'!Y199)</f>
        <v>0</v>
      </c>
      <c r="P199" s="68">
        <f t="shared" ref="P199:P205" si="16">SUM(C199:N199)</f>
        <v>0</v>
      </c>
    </row>
    <row r="200" spans="1:16" ht="15.75" x14ac:dyDescent="0.25">
      <c r="A200" s="78" t="str">
        <f>'CCG Financial Totals'!A201</f>
        <v>Lidocaine patches to Capsaicin cream</v>
      </c>
      <c r="C200" s="68">
        <f>SUM('Beech Grove:YMG'!N200)</f>
        <v>0</v>
      </c>
      <c r="D200" s="68">
        <f>SUM('Beech Grove:YMG'!O200)</f>
        <v>0</v>
      </c>
      <c r="E200" s="68">
        <f>SUM('Beech Grove:YMG'!P200)</f>
        <v>0</v>
      </c>
      <c r="F200" s="68">
        <f>SUM('Beech Grove:YMG'!Q200)</f>
        <v>0</v>
      </c>
      <c r="G200" s="68">
        <f>SUM('Beech Grove:YMG'!R200)</f>
        <v>0</v>
      </c>
      <c r="H200" s="68">
        <f>SUM('Beech Grove:YMG'!S200)</f>
        <v>0</v>
      </c>
      <c r="I200" s="68">
        <f>SUM('Beech Grove:YMG'!T200)</f>
        <v>0</v>
      </c>
      <c r="J200" s="68">
        <f>SUM('Beech Grove:YMG'!U200)</f>
        <v>0</v>
      </c>
      <c r="K200" s="68">
        <f>SUM('Beech Grove:YMG'!V200)</f>
        <v>0</v>
      </c>
      <c r="L200" s="68">
        <f>SUM('Beech Grove:YMG'!W200)</f>
        <v>0</v>
      </c>
      <c r="M200" s="68">
        <f>SUM('Beech Grove:YMG'!X200)</f>
        <v>0</v>
      </c>
      <c r="N200" s="68">
        <f>SUM('Beech Grove:YMG'!Y200)</f>
        <v>0</v>
      </c>
      <c r="P200" s="68">
        <f t="shared" si="16"/>
        <v>0</v>
      </c>
    </row>
    <row r="201" spans="1:16" ht="15.75" x14ac:dyDescent="0.25">
      <c r="A201" s="78">
        <f>'CCG Financial Totals'!A202</f>
        <v>0</v>
      </c>
      <c r="C201" s="68">
        <f>SUM('Beech Grove:YMG'!N201)</f>
        <v>0</v>
      </c>
      <c r="D201" s="68">
        <f>SUM('Beech Grove:YMG'!O201)</f>
        <v>0</v>
      </c>
      <c r="E201" s="68">
        <f>SUM('Beech Grove:YMG'!P201)</f>
        <v>0</v>
      </c>
      <c r="F201" s="68">
        <f>SUM('Beech Grove:YMG'!Q201)</f>
        <v>0</v>
      </c>
      <c r="G201" s="68">
        <f>SUM('Beech Grove:YMG'!R201)</f>
        <v>0</v>
      </c>
      <c r="H201" s="68">
        <f>SUM('Beech Grove:YMG'!S201)</f>
        <v>0</v>
      </c>
      <c r="I201" s="68">
        <f>SUM('Beech Grove:YMG'!T201)</f>
        <v>0</v>
      </c>
      <c r="J201" s="68">
        <f>SUM('Beech Grove:YMG'!U201)</f>
        <v>0</v>
      </c>
      <c r="K201" s="68">
        <f>SUM('Beech Grove:YMG'!V201)</f>
        <v>0</v>
      </c>
      <c r="L201" s="68">
        <f>SUM('Beech Grove:YMG'!W201)</f>
        <v>0</v>
      </c>
      <c r="M201" s="68">
        <f>SUM('Beech Grove:YMG'!X201)</f>
        <v>0</v>
      </c>
      <c r="N201" s="68">
        <f>SUM('Beech Grove:YMG'!Y201)</f>
        <v>0</v>
      </c>
      <c r="P201" s="68">
        <f t="shared" si="16"/>
        <v>0</v>
      </c>
    </row>
    <row r="202" spans="1:16" ht="15.75" x14ac:dyDescent="0.25">
      <c r="A202" s="78">
        <f>'CCG Financial Totals'!A203</f>
        <v>0</v>
      </c>
      <c r="C202" s="68">
        <f>SUM('Beech Grove:YMG'!N202)</f>
        <v>0</v>
      </c>
      <c r="D202" s="68">
        <f>SUM('Beech Grove:YMG'!O202)</f>
        <v>0</v>
      </c>
      <c r="E202" s="68">
        <f>SUM('Beech Grove:YMG'!P202)</f>
        <v>0</v>
      </c>
      <c r="F202" s="68">
        <f>SUM('Beech Grove:YMG'!Q202)</f>
        <v>0</v>
      </c>
      <c r="G202" s="68">
        <f>SUM('Beech Grove:YMG'!R202)</f>
        <v>0</v>
      </c>
      <c r="H202" s="68">
        <f>SUM('Beech Grove:YMG'!S202)</f>
        <v>0</v>
      </c>
      <c r="I202" s="68">
        <f>SUM('Beech Grove:YMG'!T202)</f>
        <v>0</v>
      </c>
      <c r="J202" s="68">
        <f>SUM('Beech Grove:YMG'!U202)</f>
        <v>0</v>
      </c>
      <c r="K202" s="68">
        <f>SUM('Beech Grove:YMG'!V202)</f>
        <v>0</v>
      </c>
      <c r="L202" s="68">
        <f>SUM('Beech Grove:YMG'!W202)</f>
        <v>0</v>
      </c>
      <c r="M202" s="68">
        <f>SUM('Beech Grove:YMG'!X202)</f>
        <v>0</v>
      </c>
      <c r="N202" s="68">
        <f>SUM('Beech Grove:YMG'!Y202)</f>
        <v>0</v>
      </c>
      <c r="P202" s="68">
        <f t="shared" si="16"/>
        <v>0</v>
      </c>
    </row>
    <row r="203" spans="1:16" ht="15.75" x14ac:dyDescent="0.25">
      <c r="A203" s="78">
        <f>'CCG Financial Totals'!A204</f>
        <v>0</v>
      </c>
      <c r="C203" s="68">
        <f>SUM('Beech Grove:YMG'!N203)</f>
        <v>0</v>
      </c>
      <c r="D203" s="68">
        <f>SUM('Beech Grove:YMG'!O203)</f>
        <v>0</v>
      </c>
      <c r="E203" s="68">
        <f>SUM('Beech Grove:YMG'!P203)</f>
        <v>0</v>
      </c>
      <c r="F203" s="68">
        <f>SUM('Beech Grove:YMG'!Q203)</f>
        <v>0</v>
      </c>
      <c r="G203" s="68">
        <f>SUM('Beech Grove:YMG'!R203)</f>
        <v>0</v>
      </c>
      <c r="H203" s="68">
        <f>SUM('Beech Grove:YMG'!S203)</f>
        <v>0</v>
      </c>
      <c r="I203" s="68">
        <f>SUM('Beech Grove:YMG'!T203)</f>
        <v>0</v>
      </c>
      <c r="J203" s="68">
        <f>SUM('Beech Grove:YMG'!U203)</f>
        <v>0</v>
      </c>
      <c r="K203" s="68">
        <f>SUM('Beech Grove:YMG'!V203)</f>
        <v>0</v>
      </c>
      <c r="L203" s="68">
        <f>SUM('Beech Grove:YMG'!W203)</f>
        <v>0</v>
      </c>
      <c r="M203" s="68">
        <f>SUM('Beech Grove:YMG'!X203)</f>
        <v>0</v>
      </c>
      <c r="N203" s="68">
        <f>SUM('Beech Grove:YMG'!Y203)</f>
        <v>0</v>
      </c>
      <c r="P203" s="68">
        <f t="shared" si="16"/>
        <v>0</v>
      </c>
    </row>
    <row r="204" spans="1:16" ht="15.75" x14ac:dyDescent="0.25">
      <c r="A204" s="78">
        <f>'CCG Financial Totals'!A205</f>
        <v>0</v>
      </c>
      <c r="C204" s="68">
        <f>SUM('Beech Grove:YMG'!N204)</f>
        <v>0</v>
      </c>
      <c r="D204" s="68">
        <f>SUM('Beech Grove:YMG'!O204)</f>
        <v>0</v>
      </c>
      <c r="E204" s="68">
        <f>SUM('Beech Grove:YMG'!P204)</f>
        <v>0</v>
      </c>
      <c r="F204" s="68">
        <f>SUM('Beech Grove:YMG'!Q204)</f>
        <v>0</v>
      </c>
      <c r="G204" s="68">
        <f>SUM('Beech Grove:YMG'!R204)</f>
        <v>0</v>
      </c>
      <c r="H204" s="68">
        <f>SUM('Beech Grove:YMG'!S204)</f>
        <v>0</v>
      </c>
      <c r="I204" s="68">
        <f>SUM('Beech Grove:YMG'!T204)</f>
        <v>0</v>
      </c>
      <c r="J204" s="68">
        <f>SUM('Beech Grove:YMG'!U204)</f>
        <v>0</v>
      </c>
      <c r="K204" s="68">
        <f>SUM('Beech Grove:YMG'!V204)</f>
        <v>0</v>
      </c>
      <c r="L204" s="68">
        <f>SUM('Beech Grove:YMG'!W204)</f>
        <v>0</v>
      </c>
      <c r="M204" s="68">
        <f>SUM('Beech Grove:YMG'!X204)</f>
        <v>0</v>
      </c>
      <c r="N204" s="68">
        <f>SUM('Beech Grove:YMG'!Y204)</f>
        <v>0</v>
      </c>
      <c r="P204" s="68">
        <f t="shared" si="16"/>
        <v>0</v>
      </c>
    </row>
    <row r="205" spans="1:16" ht="15.75" x14ac:dyDescent="0.25">
      <c r="A205" s="85" t="str">
        <f>'CCG Financial Totals'!A206</f>
        <v>Other</v>
      </c>
      <c r="C205" s="68">
        <f>SUM('Beech Grove:YMG'!N205)</f>
        <v>0</v>
      </c>
      <c r="D205" s="68">
        <f>SUM('Beech Grove:YMG'!O205)</f>
        <v>0</v>
      </c>
      <c r="E205" s="68">
        <f>SUM('Beech Grove:YMG'!P205)</f>
        <v>0</v>
      </c>
      <c r="F205" s="68">
        <f>SUM('Beech Grove:YMG'!Q205)</f>
        <v>0</v>
      </c>
      <c r="G205" s="68">
        <f>SUM('Beech Grove:YMG'!R205)</f>
        <v>0</v>
      </c>
      <c r="H205" s="68">
        <f>SUM('Beech Grove:YMG'!S205)</f>
        <v>0</v>
      </c>
      <c r="I205" s="68">
        <f>SUM('Beech Grove:YMG'!T205)</f>
        <v>0</v>
      </c>
      <c r="J205" s="68">
        <f>SUM('Beech Grove:YMG'!U205)</f>
        <v>0</v>
      </c>
      <c r="K205" s="68">
        <f>SUM('Beech Grove:YMG'!V205)</f>
        <v>0</v>
      </c>
      <c r="L205" s="68">
        <f>SUM('Beech Grove:YMG'!W205)</f>
        <v>0</v>
      </c>
      <c r="M205" s="68">
        <f>SUM('Beech Grove:YMG'!X205)</f>
        <v>0</v>
      </c>
      <c r="N205" s="68">
        <f>SUM('Beech Grove:YMG'!Y205)</f>
        <v>0</v>
      </c>
      <c r="P205" s="68">
        <f t="shared" si="16"/>
        <v>0</v>
      </c>
    </row>
    <row r="206" spans="1:16" x14ac:dyDescent="0.25">
      <c r="A206" s="14"/>
    </row>
    <row r="207" spans="1:16" ht="18.75" customHeight="1" x14ac:dyDescent="0.25">
      <c r="A207" s="75" t="str">
        <f>'CCG Financial Totals'!A208</f>
        <v>16 - Non- Chapter Specific Topics &amp; Miscellaineous Work</v>
      </c>
    </row>
    <row r="208" spans="1:16" ht="15.75" x14ac:dyDescent="0.25">
      <c r="A208" s="78" t="str">
        <f>'CCG Financial Totals'!A209</f>
        <v>Review of infant formula feeds</v>
      </c>
      <c r="C208" s="68">
        <f>SUM('Beech Grove:YMG'!N208)</f>
        <v>0</v>
      </c>
      <c r="D208" s="68">
        <f>SUM('Beech Grove:YMG'!O208)</f>
        <v>0</v>
      </c>
      <c r="E208" s="68">
        <f>SUM('Beech Grove:YMG'!P208)</f>
        <v>0</v>
      </c>
      <c r="F208" s="68">
        <f>SUM('Beech Grove:YMG'!Q208)</f>
        <v>0</v>
      </c>
      <c r="G208" s="68">
        <f>SUM('Beech Grove:YMG'!R208)</f>
        <v>0</v>
      </c>
      <c r="H208" s="68">
        <f>SUM('Beech Grove:YMG'!S208)</f>
        <v>0</v>
      </c>
      <c r="I208" s="68">
        <f>SUM('Beech Grove:YMG'!T208)</f>
        <v>0</v>
      </c>
      <c r="J208" s="68">
        <f>SUM('Beech Grove:YMG'!U208)</f>
        <v>0</v>
      </c>
      <c r="K208" s="68">
        <f>SUM('Beech Grove:YMG'!V208)</f>
        <v>0</v>
      </c>
      <c r="L208" s="68">
        <f>SUM('Beech Grove:YMG'!W208)</f>
        <v>0</v>
      </c>
      <c r="M208" s="68">
        <f>SUM('Beech Grove:YMG'!X208)</f>
        <v>0</v>
      </c>
      <c r="N208" s="68">
        <f>SUM('Beech Grove:YMG'!Y208)</f>
        <v>0</v>
      </c>
      <c r="P208" s="68">
        <f t="shared" ref="P208:P223" si="17">SUM(C208:N208)</f>
        <v>0</v>
      </c>
    </row>
    <row r="209" spans="1:16" ht="15.75" x14ac:dyDescent="0.25">
      <c r="A209" s="78" t="str">
        <f>'CCG Financial Totals'!A210</f>
        <v>Review of Stoma Appliances</v>
      </c>
      <c r="C209" s="68">
        <f>SUM('Beech Grove:YMG'!N209)</f>
        <v>0</v>
      </c>
      <c r="D209" s="68">
        <f>SUM('Beech Grove:YMG'!O209)</f>
        <v>0</v>
      </c>
      <c r="E209" s="68">
        <f>SUM('Beech Grove:YMG'!P209)</f>
        <v>0</v>
      </c>
      <c r="F209" s="68">
        <f>SUM('Beech Grove:YMG'!Q209)</f>
        <v>0</v>
      </c>
      <c r="G209" s="68">
        <f>SUM('Beech Grove:YMG'!R209)</f>
        <v>0</v>
      </c>
      <c r="H209" s="68">
        <f>SUM('Beech Grove:YMG'!S209)</f>
        <v>0</v>
      </c>
      <c r="I209" s="68">
        <f>SUM('Beech Grove:YMG'!T209)</f>
        <v>0</v>
      </c>
      <c r="J209" s="68">
        <f>SUM('Beech Grove:YMG'!U209)</f>
        <v>0</v>
      </c>
      <c r="K209" s="68">
        <f>SUM('Beech Grove:YMG'!V209)</f>
        <v>0</v>
      </c>
      <c r="L209" s="68">
        <f>SUM('Beech Grove:YMG'!W209)</f>
        <v>0</v>
      </c>
      <c r="M209" s="68">
        <f>SUM('Beech Grove:YMG'!X209)</f>
        <v>0</v>
      </c>
      <c r="N209" s="68">
        <f>SUM('Beech Grove:YMG'!Y209)</f>
        <v>0</v>
      </c>
      <c r="P209" s="68">
        <f t="shared" si="17"/>
        <v>0</v>
      </c>
    </row>
    <row r="210" spans="1:16" ht="15.75" x14ac:dyDescent="0.25">
      <c r="A210" s="78" t="str">
        <f>'CCG Financial Totals'!A211</f>
        <v>Review of Woundcare formularies</v>
      </c>
      <c r="C210" s="68">
        <f>SUM('Beech Grove:YMG'!N210)</f>
        <v>0</v>
      </c>
      <c r="D210" s="68">
        <f>SUM('Beech Grove:YMG'!O210)</f>
        <v>0</v>
      </c>
      <c r="E210" s="68">
        <f>SUM('Beech Grove:YMG'!P210)</f>
        <v>0</v>
      </c>
      <c r="F210" s="68">
        <f>SUM('Beech Grove:YMG'!Q210)</f>
        <v>0</v>
      </c>
      <c r="G210" s="68">
        <f>SUM('Beech Grove:YMG'!R210)</f>
        <v>0</v>
      </c>
      <c r="H210" s="68">
        <f>SUM('Beech Grove:YMG'!S210)</f>
        <v>0</v>
      </c>
      <c r="I210" s="68">
        <f>SUM('Beech Grove:YMG'!T210)</f>
        <v>0</v>
      </c>
      <c r="J210" s="68">
        <f>SUM('Beech Grove:YMG'!U210)</f>
        <v>0</v>
      </c>
      <c r="K210" s="68">
        <f>SUM('Beech Grove:YMG'!V210)</f>
        <v>0</v>
      </c>
      <c r="L210" s="68">
        <f>SUM('Beech Grove:YMG'!W210)</f>
        <v>0</v>
      </c>
      <c r="M210" s="68">
        <f>SUM('Beech Grove:YMG'!X210)</f>
        <v>0</v>
      </c>
      <c r="N210" s="68">
        <f>SUM('Beech Grove:YMG'!Y210)</f>
        <v>0</v>
      </c>
      <c r="P210" s="68">
        <f t="shared" si="17"/>
        <v>0</v>
      </c>
    </row>
    <row r="211" spans="1:16" ht="15.75" x14ac:dyDescent="0.25">
      <c r="A211" s="78" t="str">
        <f>'CCG Financial Totals'!A212</f>
        <v>Decommissioning of Dental Products</v>
      </c>
      <c r="C211" s="68">
        <f>SUM('Beech Grove:YMG'!N211)</f>
        <v>0</v>
      </c>
      <c r="D211" s="68">
        <f>SUM('Beech Grove:YMG'!O211)</f>
        <v>0</v>
      </c>
      <c r="E211" s="68">
        <f>SUM('Beech Grove:YMG'!P211)</f>
        <v>0</v>
      </c>
      <c r="F211" s="68">
        <f>SUM('Beech Grove:YMG'!Q211)</f>
        <v>0</v>
      </c>
      <c r="G211" s="68">
        <f>SUM('Beech Grove:YMG'!R211)</f>
        <v>0</v>
      </c>
      <c r="H211" s="68">
        <f>SUM('Beech Grove:YMG'!S211)</f>
        <v>0</v>
      </c>
      <c r="I211" s="68">
        <f>SUM('Beech Grove:YMG'!T211)</f>
        <v>0</v>
      </c>
      <c r="J211" s="68">
        <f>SUM('Beech Grove:YMG'!U211)</f>
        <v>0</v>
      </c>
      <c r="K211" s="68">
        <f>SUM('Beech Grove:YMG'!V211)</f>
        <v>0</v>
      </c>
      <c r="L211" s="68">
        <f>SUM('Beech Grove:YMG'!W211)</f>
        <v>0</v>
      </c>
      <c r="M211" s="68">
        <f>SUM('Beech Grove:YMG'!X211)</f>
        <v>0</v>
      </c>
      <c r="N211" s="68">
        <f>SUM('Beech Grove:YMG'!Y211)</f>
        <v>0</v>
      </c>
      <c r="P211" s="68">
        <f t="shared" si="17"/>
        <v>0</v>
      </c>
    </row>
    <row r="212" spans="1:16" ht="15.75" x14ac:dyDescent="0.25">
      <c r="A212" s="78" t="str">
        <f>'CCG Financial Totals'!A213</f>
        <v>Review of Colief prescribing</v>
      </c>
      <c r="C212" s="68">
        <f>SUM('Beech Grove:YMG'!N212)</f>
        <v>0</v>
      </c>
      <c r="D212" s="68">
        <f>SUM('Beech Grove:YMG'!O212)</f>
        <v>0</v>
      </c>
      <c r="E212" s="68">
        <f>SUM('Beech Grove:YMG'!P212)</f>
        <v>0</v>
      </c>
      <c r="F212" s="68">
        <f>SUM('Beech Grove:YMG'!Q212)</f>
        <v>0</v>
      </c>
      <c r="G212" s="68">
        <f>SUM('Beech Grove:YMG'!R212)</f>
        <v>0</v>
      </c>
      <c r="H212" s="68">
        <f>SUM('Beech Grove:YMG'!S212)</f>
        <v>0</v>
      </c>
      <c r="I212" s="68">
        <f>SUM('Beech Grove:YMG'!T212)</f>
        <v>0</v>
      </c>
      <c r="J212" s="68">
        <f>SUM('Beech Grove:YMG'!U212)</f>
        <v>0</v>
      </c>
      <c r="K212" s="68">
        <f>SUM('Beech Grove:YMG'!V212)</f>
        <v>0</v>
      </c>
      <c r="L212" s="68">
        <f>SUM('Beech Grove:YMG'!W212)</f>
        <v>0</v>
      </c>
      <c r="M212" s="68">
        <f>SUM('Beech Grove:YMG'!X212)</f>
        <v>0</v>
      </c>
      <c r="N212" s="68">
        <f>SUM('Beech Grove:YMG'!Y212)</f>
        <v>0</v>
      </c>
      <c r="P212" s="68">
        <f t="shared" si="17"/>
        <v>0</v>
      </c>
    </row>
    <row r="213" spans="1:16" ht="15.75" x14ac:dyDescent="0.25">
      <c r="A213" s="78" t="str">
        <f>'CCG Financial Totals'!A214</f>
        <v>Review of Incontinence Appliances</v>
      </c>
      <c r="C213" s="68">
        <f>SUM('Beech Grove:YMG'!N213)</f>
        <v>0</v>
      </c>
      <c r="D213" s="68">
        <f>SUM('Beech Grove:YMG'!O213)</f>
        <v>0</v>
      </c>
      <c r="E213" s="68">
        <f>SUM('Beech Grove:YMG'!P213)</f>
        <v>0</v>
      </c>
      <c r="F213" s="68">
        <f>SUM('Beech Grove:YMG'!Q213)</f>
        <v>0</v>
      </c>
      <c r="G213" s="68">
        <f>SUM('Beech Grove:YMG'!R213)</f>
        <v>0</v>
      </c>
      <c r="H213" s="68">
        <f>SUM('Beech Grove:YMG'!S213)</f>
        <v>0</v>
      </c>
      <c r="I213" s="68">
        <f>SUM('Beech Grove:YMG'!T213)</f>
        <v>0</v>
      </c>
      <c r="J213" s="68">
        <f>SUM('Beech Grove:YMG'!U213)</f>
        <v>0</v>
      </c>
      <c r="K213" s="68">
        <f>SUM('Beech Grove:YMG'!V213)</f>
        <v>0</v>
      </c>
      <c r="L213" s="68">
        <f>SUM('Beech Grove:YMG'!W213)</f>
        <v>0</v>
      </c>
      <c r="M213" s="68">
        <f>SUM('Beech Grove:YMG'!X213)</f>
        <v>0</v>
      </c>
      <c r="N213" s="68">
        <f>SUM('Beech Grove:YMG'!Y213)</f>
        <v>0</v>
      </c>
      <c r="P213" s="68">
        <f t="shared" si="17"/>
        <v>0</v>
      </c>
    </row>
    <row r="214" spans="1:16" ht="15.75" x14ac:dyDescent="0.25">
      <c r="A214" s="78" t="str">
        <f>'CCG Financial Totals'!A215</f>
        <v>Review of Probiotics</v>
      </c>
      <c r="C214" s="68">
        <f>SUM('Beech Grove:YMG'!N214)</f>
        <v>0</v>
      </c>
      <c r="D214" s="68">
        <f>SUM('Beech Grove:YMG'!O214)</f>
        <v>0</v>
      </c>
      <c r="E214" s="68">
        <f>SUM('Beech Grove:YMG'!P214)</f>
        <v>0</v>
      </c>
      <c r="F214" s="68">
        <f>SUM('Beech Grove:YMG'!Q214)</f>
        <v>0</v>
      </c>
      <c r="G214" s="68">
        <f>SUM('Beech Grove:YMG'!R214)</f>
        <v>0</v>
      </c>
      <c r="H214" s="68">
        <f>SUM('Beech Grove:YMG'!S214)</f>
        <v>0</v>
      </c>
      <c r="I214" s="68">
        <f>SUM('Beech Grove:YMG'!T214)</f>
        <v>0</v>
      </c>
      <c r="J214" s="68">
        <f>SUM('Beech Grove:YMG'!U214)</f>
        <v>0</v>
      </c>
      <c r="K214" s="68">
        <f>SUM('Beech Grove:YMG'!V214)</f>
        <v>0</v>
      </c>
      <c r="L214" s="68">
        <f>SUM('Beech Grove:YMG'!W214)</f>
        <v>0</v>
      </c>
      <c r="M214" s="68">
        <f>SUM('Beech Grove:YMG'!X214)</f>
        <v>0</v>
      </c>
      <c r="N214" s="68">
        <f>SUM('Beech Grove:YMG'!Y214)</f>
        <v>0</v>
      </c>
      <c r="P214" s="68">
        <f t="shared" si="17"/>
        <v>0</v>
      </c>
    </row>
    <row r="215" spans="1:16" ht="15.75" x14ac:dyDescent="0.25">
      <c r="A215" s="78" t="str">
        <f>'CCG Financial Totals'!A216</f>
        <v>Brands to generic equivalent</v>
      </c>
      <c r="C215" s="68">
        <f>SUM('Beech Grove:YMG'!N215)</f>
        <v>0</v>
      </c>
      <c r="D215" s="68">
        <f>SUM('Beech Grove:YMG'!O215)</f>
        <v>0</v>
      </c>
      <c r="E215" s="68">
        <f>SUM('Beech Grove:YMG'!P215)</f>
        <v>0</v>
      </c>
      <c r="F215" s="68">
        <f>SUM('Beech Grove:YMG'!Q215)</f>
        <v>0</v>
      </c>
      <c r="G215" s="68">
        <f>SUM('Beech Grove:YMG'!R215)</f>
        <v>0</v>
      </c>
      <c r="H215" s="68">
        <f>SUM('Beech Grove:YMG'!S215)</f>
        <v>0</v>
      </c>
      <c r="I215" s="68">
        <f>SUM('Beech Grove:YMG'!T215)</f>
        <v>0</v>
      </c>
      <c r="J215" s="68">
        <f>SUM('Beech Grove:YMG'!U215)</f>
        <v>0</v>
      </c>
      <c r="K215" s="68">
        <f>SUM('Beech Grove:YMG'!V215)</f>
        <v>0</v>
      </c>
      <c r="L215" s="68">
        <f>SUM('Beech Grove:YMG'!W215)</f>
        <v>0</v>
      </c>
      <c r="M215" s="68">
        <f>SUM('Beech Grove:YMG'!X215)</f>
        <v>0</v>
      </c>
      <c r="N215" s="68">
        <f>SUM('Beech Grove:YMG'!Y215)</f>
        <v>0</v>
      </c>
      <c r="P215" s="68">
        <f t="shared" si="17"/>
        <v>0</v>
      </c>
    </row>
    <row r="216" spans="1:16" ht="15.75" x14ac:dyDescent="0.25">
      <c r="A216" s="78" t="str">
        <f>'CCG Financial Totals'!A217</f>
        <v>Unspecified drugs</v>
      </c>
      <c r="C216" s="68">
        <f>SUM('Beech Grove:YMG'!N216)</f>
        <v>3947.76</v>
      </c>
      <c r="D216" s="68">
        <f>SUM('Beech Grove:YMG'!O216)</f>
        <v>10457.040000000001</v>
      </c>
      <c r="E216" s="68">
        <f>SUM('Beech Grove:YMG'!P216)</f>
        <v>3115.58</v>
      </c>
      <c r="F216" s="68">
        <f>SUM('Beech Grove:YMG'!Q216)</f>
        <v>0</v>
      </c>
      <c r="G216" s="68">
        <f>SUM('Beech Grove:YMG'!R216)</f>
        <v>733.78</v>
      </c>
      <c r="H216" s="68">
        <f>SUM('Beech Grove:YMG'!S216)</f>
        <v>0</v>
      </c>
      <c r="I216" s="68">
        <f>SUM('Beech Grove:YMG'!T216)</f>
        <v>0</v>
      </c>
      <c r="J216" s="68">
        <f>SUM('Beech Grove:YMG'!U216)</f>
        <v>0</v>
      </c>
      <c r="K216" s="68">
        <f>SUM('Beech Grove:YMG'!V216)</f>
        <v>0</v>
      </c>
      <c r="L216" s="68">
        <f>SUM('Beech Grove:YMG'!W216)</f>
        <v>0</v>
      </c>
      <c r="M216" s="68">
        <f>SUM('Beech Grove:YMG'!X216)</f>
        <v>0</v>
      </c>
      <c r="N216" s="68">
        <f>SUM('Beech Grove:YMG'!Y216)</f>
        <v>0</v>
      </c>
      <c r="P216" s="68">
        <f t="shared" si="17"/>
        <v>18254.16</v>
      </c>
    </row>
    <row r="217" spans="1:16" ht="15.75" x14ac:dyDescent="0.25">
      <c r="A217" s="78" t="str">
        <f>'CCG Financial Totals'!A218</f>
        <v>Specials</v>
      </c>
      <c r="C217" s="68">
        <f>SUM('Beech Grove:YMG'!N217)</f>
        <v>2379</v>
      </c>
      <c r="D217" s="68">
        <f>SUM('Beech Grove:YMG'!O217)</f>
        <v>0</v>
      </c>
      <c r="E217" s="68">
        <f>SUM('Beech Grove:YMG'!P217)</f>
        <v>0</v>
      </c>
      <c r="F217" s="68">
        <f>SUM('Beech Grove:YMG'!Q217)</f>
        <v>0</v>
      </c>
      <c r="G217" s="68">
        <f>SUM('Beech Grove:YMG'!R217)</f>
        <v>0</v>
      </c>
      <c r="H217" s="68">
        <f>SUM('Beech Grove:YMG'!S217)</f>
        <v>2184.84</v>
      </c>
      <c r="I217" s="68">
        <f>SUM('Beech Grove:YMG'!T217)</f>
        <v>3615.1</v>
      </c>
      <c r="J217" s="68">
        <f>SUM('Beech Grove:YMG'!U217)</f>
        <v>4882.68</v>
      </c>
      <c r="K217" s="68">
        <f>SUM('Beech Grove:YMG'!V217)</f>
        <v>0</v>
      </c>
      <c r="L217" s="68">
        <f>SUM('Beech Grove:YMG'!W217)</f>
        <v>0</v>
      </c>
      <c r="M217" s="68">
        <f>SUM('Beech Grove:YMG'!X217)</f>
        <v>0</v>
      </c>
      <c r="N217" s="68">
        <f>SUM('Beech Grove:YMG'!Y217)</f>
        <v>0</v>
      </c>
      <c r="P217" s="68">
        <f t="shared" si="17"/>
        <v>13061.62</v>
      </c>
    </row>
    <row r="218" spans="1:16" ht="15.75" x14ac:dyDescent="0.25">
      <c r="A218" s="78" t="str">
        <f>'CCG Financial Totals'!A219</f>
        <v>Review of Red Drugs</v>
      </c>
      <c r="C218" s="68">
        <f>SUM('Beech Grove:YMG'!N218)</f>
        <v>0</v>
      </c>
      <c r="D218" s="68">
        <f>SUM('Beech Grove:YMG'!O218)</f>
        <v>0</v>
      </c>
      <c r="E218" s="68">
        <f>SUM('Beech Grove:YMG'!P218)</f>
        <v>0</v>
      </c>
      <c r="F218" s="68">
        <f>SUM('Beech Grove:YMG'!Q218)</f>
        <v>0</v>
      </c>
      <c r="G218" s="68">
        <f>SUM('Beech Grove:YMG'!R218)</f>
        <v>0</v>
      </c>
      <c r="H218" s="68">
        <f>SUM('Beech Grove:YMG'!S218)</f>
        <v>0</v>
      </c>
      <c r="I218" s="68">
        <f>SUM('Beech Grove:YMG'!T218)</f>
        <v>0</v>
      </c>
      <c r="J218" s="68">
        <f>SUM('Beech Grove:YMG'!U218)</f>
        <v>11688.2</v>
      </c>
      <c r="K218" s="68">
        <f>SUM('Beech Grove:YMG'!V218)</f>
        <v>3356.68</v>
      </c>
      <c r="L218" s="68">
        <f>SUM('Beech Grove:YMG'!W218)</f>
        <v>0</v>
      </c>
      <c r="M218" s="68">
        <f>SUM('Beech Grove:YMG'!X218)</f>
        <v>0</v>
      </c>
      <c r="N218" s="68">
        <f>SUM('Beech Grove:YMG'!Y218)</f>
        <v>0</v>
      </c>
      <c r="P218" s="68">
        <f t="shared" si="17"/>
        <v>15044.880000000001</v>
      </c>
    </row>
    <row r="219" spans="1:16" ht="15.75" x14ac:dyDescent="0.25">
      <c r="A219" s="78">
        <f>'CCG Financial Totals'!A220</f>
        <v>0</v>
      </c>
      <c r="C219" s="68">
        <f>SUM('Beech Grove:YMG'!N219)</f>
        <v>0</v>
      </c>
      <c r="D219" s="68">
        <f>SUM('Beech Grove:YMG'!O219)</f>
        <v>0</v>
      </c>
      <c r="E219" s="68">
        <f>SUM('Beech Grove:YMG'!P219)</f>
        <v>0</v>
      </c>
      <c r="F219" s="68">
        <f>SUM('Beech Grove:YMG'!Q219)</f>
        <v>0</v>
      </c>
      <c r="G219" s="68">
        <f>SUM('Beech Grove:YMG'!R219)</f>
        <v>0</v>
      </c>
      <c r="H219" s="68">
        <f>SUM('Beech Grove:YMG'!S219)</f>
        <v>0</v>
      </c>
      <c r="I219" s="68">
        <f>SUM('Beech Grove:YMG'!T219)</f>
        <v>0</v>
      </c>
      <c r="J219" s="68">
        <f>SUM('Beech Grove:YMG'!U219)</f>
        <v>0</v>
      </c>
      <c r="K219" s="68">
        <f>SUM('Beech Grove:YMG'!V219)</f>
        <v>0</v>
      </c>
      <c r="L219" s="68">
        <f>SUM('Beech Grove:YMG'!W219)</f>
        <v>0</v>
      </c>
      <c r="M219" s="68">
        <f>SUM('Beech Grove:YMG'!X219)</f>
        <v>0</v>
      </c>
      <c r="N219" s="68">
        <f>SUM('Beech Grove:YMG'!Y219)</f>
        <v>0</v>
      </c>
      <c r="P219" s="68">
        <f t="shared" si="17"/>
        <v>0</v>
      </c>
    </row>
    <row r="220" spans="1:16" ht="15.75" x14ac:dyDescent="0.25">
      <c r="A220" s="78">
        <f>'CCG Financial Totals'!A221</f>
        <v>0</v>
      </c>
      <c r="C220" s="68">
        <f>SUM('Beech Grove:YMG'!N220)</f>
        <v>0</v>
      </c>
      <c r="D220" s="68">
        <f>SUM('Beech Grove:YMG'!O220)</f>
        <v>0</v>
      </c>
      <c r="E220" s="68">
        <f>SUM('Beech Grove:YMG'!P220)</f>
        <v>0</v>
      </c>
      <c r="F220" s="68">
        <f>SUM('Beech Grove:YMG'!Q220)</f>
        <v>0</v>
      </c>
      <c r="G220" s="68">
        <f>SUM('Beech Grove:YMG'!R220)</f>
        <v>0</v>
      </c>
      <c r="H220" s="68">
        <f>SUM('Beech Grove:YMG'!S220)</f>
        <v>0</v>
      </c>
      <c r="I220" s="68">
        <f>SUM('Beech Grove:YMG'!T220)</f>
        <v>0</v>
      </c>
      <c r="J220" s="68">
        <f>SUM('Beech Grove:YMG'!U220)</f>
        <v>0</v>
      </c>
      <c r="K220" s="68">
        <f>SUM('Beech Grove:YMG'!V220)</f>
        <v>0</v>
      </c>
      <c r="L220" s="68">
        <f>SUM('Beech Grove:YMG'!W220)</f>
        <v>0</v>
      </c>
      <c r="M220" s="68">
        <f>SUM('Beech Grove:YMG'!X220)</f>
        <v>0</v>
      </c>
      <c r="N220" s="68">
        <f>SUM('Beech Grove:YMG'!Y220)</f>
        <v>0</v>
      </c>
      <c r="P220" s="68">
        <f t="shared" si="17"/>
        <v>0</v>
      </c>
    </row>
    <row r="221" spans="1:16" ht="15.75" x14ac:dyDescent="0.25">
      <c r="A221" s="78">
        <f>'CCG Financial Totals'!A222</f>
        <v>0</v>
      </c>
      <c r="C221" s="68">
        <f>SUM('Beech Grove:YMG'!N221)</f>
        <v>0</v>
      </c>
      <c r="D221" s="68">
        <f>SUM('Beech Grove:YMG'!O221)</f>
        <v>0</v>
      </c>
      <c r="E221" s="68">
        <f>SUM('Beech Grove:YMG'!P221)</f>
        <v>0</v>
      </c>
      <c r="F221" s="68">
        <f>SUM('Beech Grove:YMG'!Q221)</f>
        <v>0</v>
      </c>
      <c r="G221" s="68">
        <f>SUM('Beech Grove:YMG'!R221)</f>
        <v>0</v>
      </c>
      <c r="H221" s="68">
        <f>SUM('Beech Grove:YMG'!S221)</f>
        <v>0</v>
      </c>
      <c r="I221" s="68">
        <f>SUM('Beech Grove:YMG'!T221)</f>
        <v>0</v>
      </c>
      <c r="J221" s="68">
        <f>SUM('Beech Grove:YMG'!U221)</f>
        <v>0</v>
      </c>
      <c r="K221" s="68">
        <f>SUM('Beech Grove:YMG'!V221)</f>
        <v>0</v>
      </c>
      <c r="L221" s="68">
        <f>SUM('Beech Grove:YMG'!W221)</f>
        <v>0</v>
      </c>
      <c r="M221" s="68">
        <f>SUM('Beech Grove:YMG'!X221)</f>
        <v>0</v>
      </c>
      <c r="N221" s="68">
        <f>SUM('Beech Grove:YMG'!Y221)</f>
        <v>0</v>
      </c>
      <c r="P221" s="68">
        <f t="shared" si="17"/>
        <v>0</v>
      </c>
    </row>
    <row r="222" spans="1:16" ht="15.75" x14ac:dyDescent="0.25">
      <c r="A222" s="78">
        <f>'CCG Financial Totals'!A223</f>
        <v>0</v>
      </c>
      <c r="C222" s="68">
        <f>SUM('Beech Grove:YMG'!N222)</f>
        <v>0</v>
      </c>
      <c r="D222" s="68">
        <f>SUM('Beech Grove:YMG'!O222)</f>
        <v>0</v>
      </c>
      <c r="E222" s="68">
        <f>SUM('Beech Grove:YMG'!P222)</f>
        <v>0</v>
      </c>
      <c r="F222" s="68">
        <f>SUM('Beech Grove:YMG'!Q222)</f>
        <v>0</v>
      </c>
      <c r="G222" s="68">
        <f>SUM('Beech Grove:YMG'!R222)</f>
        <v>0</v>
      </c>
      <c r="H222" s="68">
        <f>SUM('Beech Grove:YMG'!S222)</f>
        <v>0</v>
      </c>
      <c r="I222" s="68">
        <f>SUM('Beech Grove:YMG'!T222)</f>
        <v>0</v>
      </c>
      <c r="J222" s="68">
        <f>SUM('Beech Grove:YMG'!U222)</f>
        <v>0</v>
      </c>
      <c r="K222" s="68">
        <f>SUM('Beech Grove:YMG'!V222)</f>
        <v>0</v>
      </c>
      <c r="L222" s="68">
        <f>SUM('Beech Grove:YMG'!W222)</f>
        <v>0</v>
      </c>
      <c r="M222" s="68">
        <f>SUM('Beech Grove:YMG'!X222)</f>
        <v>0</v>
      </c>
      <c r="N222" s="68">
        <f>SUM('Beech Grove:YMG'!Y222)</f>
        <v>0</v>
      </c>
      <c r="P222" s="68">
        <f t="shared" si="17"/>
        <v>0</v>
      </c>
    </row>
    <row r="223" spans="1:16" ht="15.75" x14ac:dyDescent="0.25">
      <c r="A223" s="78" t="str">
        <f>'CCG Financial Totals'!A224</f>
        <v>Other</v>
      </c>
      <c r="C223" s="68">
        <f>SUM('Beech Grove:YMG'!N223)</f>
        <v>0</v>
      </c>
      <c r="D223" s="68">
        <f>SUM('Beech Grove:YMG'!O223)</f>
        <v>0</v>
      </c>
      <c r="E223" s="68">
        <f>SUM('Beech Grove:YMG'!P223)</f>
        <v>0</v>
      </c>
      <c r="F223" s="68">
        <f>SUM('Beech Grove:YMG'!Q223)</f>
        <v>0</v>
      </c>
      <c r="G223" s="68">
        <f>SUM('Beech Grove:YMG'!R223)</f>
        <v>0</v>
      </c>
      <c r="H223" s="68">
        <f>SUM('Beech Grove:YMG'!S223)</f>
        <v>0</v>
      </c>
      <c r="I223" s="68">
        <f>SUM('Beech Grove:YMG'!T223)</f>
        <v>0</v>
      </c>
      <c r="J223" s="68">
        <f>SUM('Beech Grove:YMG'!U223)</f>
        <v>0</v>
      </c>
      <c r="K223" s="68">
        <f>SUM('Beech Grove:YMG'!V223)</f>
        <v>0</v>
      </c>
      <c r="L223" s="68">
        <f>SUM('Beech Grove:YMG'!W223)</f>
        <v>0</v>
      </c>
      <c r="M223" s="68">
        <f>SUM('Beech Grove:YMG'!X223)</f>
        <v>0</v>
      </c>
      <c r="N223" s="68">
        <f>SUM('Beech Grove:YMG'!Y223)</f>
        <v>0</v>
      </c>
      <c r="P223" s="68">
        <f t="shared" si="17"/>
        <v>0</v>
      </c>
    </row>
    <row r="225" spans="1:16" ht="15.75" x14ac:dyDescent="0.25">
      <c r="A225" s="75" t="s">
        <v>62</v>
      </c>
      <c r="C225" s="62">
        <f t="shared" ref="C225:N225" si="18">SUM(C9:C223)</f>
        <v>26057.190000000002</v>
      </c>
      <c r="D225" s="62">
        <f t="shared" si="18"/>
        <v>24756.010000000002</v>
      </c>
      <c r="E225" s="62">
        <f t="shared" si="18"/>
        <v>16759.16</v>
      </c>
      <c r="F225" s="62">
        <f t="shared" si="18"/>
        <v>6181.81</v>
      </c>
      <c r="G225" s="62">
        <f t="shared" si="18"/>
        <v>14616.42</v>
      </c>
      <c r="H225" s="62">
        <f t="shared" si="18"/>
        <v>42246.349999999991</v>
      </c>
      <c r="I225" s="62">
        <f t="shared" si="18"/>
        <v>32427.949999999997</v>
      </c>
      <c r="J225" s="62">
        <f t="shared" si="18"/>
        <v>67970.259999999995</v>
      </c>
      <c r="K225" s="62">
        <f t="shared" si="18"/>
        <v>21798.84</v>
      </c>
      <c r="L225" s="62">
        <f t="shared" si="18"/>
        <v>45301.75</v>
      </c>
      <c r="M225" s="62">
        <f t="shared" si="18"/>
        <v>48415.160000000011</v>
      </c>
      <c r="N225" s="62">
        <f t="shared" si="18"/>
        <v>14306.19</v>
      </c>
      <c r="P225" s="62">
        <f>SUM(C225:N225)</f>
        <v>360837.09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225"/>
  <sheetViews>
    <sheetView showGridLines="0" zoomScale="85" zoomScaleNormal="85" workbookViewId="0">
      <pane xSplit="2" ySplit="6" topLeftCell="C203" activePane="bottomRight" state="frozen"/>
      <selection activeCell="X50" sqref="X50"/>
      <selection pane="topRight" activeCell="X50" sqref="X50"/>
      <selection pane="bottomLeft" activeCell="X50" sqref="X50"/>
      <selection pane="bottomRight" activeCell="A224" sqref="A224:XFD224"/>
    </sheetView>
  </sheetViews>
  <sheetFormatPr defaultRowHeight="15" x14ac:dyDescent="0.25"/>
  <cols>
    <col min="1" max="1" width="62.140625" customWidth="1"/>
    <col min="2" max="2" width="3.140625" customWidth="1"/>
    <col min="3" max="3" width="19.5703125" customWidth="1"/>
    <col min="4" max="4" width="2.28515625" customWidth="1"/>
    <col min="5" max="5" width="21.28515625" customWidth="1"/>
    <col min="6" max="6" width="2.28515625" customWidth="1"/>
    <col min="7" max="7" width="19.28515625" customWidth="1"/>
    <col min="8" max="8" width="2.7109375" customWidth="1"/>
    <col min="9" max="9" width="19.28515625" customWidth="1"/>
    <col min="10" max="10" width="3.42578125" customWidth="1"/>
    <col min="11" max="11" width="16.140625" customWidth="1"/>
    <col min="12" max="12" width="3.28515625" customWidth="1"/>
    <col min="13" max="13" width="11.28515625" customWidth="1"/>
    <col min="14" max="14" width="3.140625" customWidth="1"/>
    <col min="15" max="15" width="16.85546875" customWidth="1"/>
    <col min="16" max="16" width="3.7109375" customWidth="1"/>
    <col min="17" max="17" width="16.7109375" style="107" customWidth="1"/>
  </cols>
  <sheetData>
    <row r="1" spans="1:17" s="72" customFormat="1" ht="28.5" x14ac:dyDescent="0.45">
      <c r="A1" s="216" t="s">
        <v>108</v>
      </c>
      <c r="B1" s="216"/>
      <c r="C1" s="216"/>
      <c r="D1" s="216"/>
      <c r="E1" s="216"/>
      <c r="F1" s="216"/>
      <c r="G1" s="61"/>
      <c r="H1" s="61"/>
      <c r="I1" s="46"/>
      <c r="J1" s="46"/>
      <c r="K1" s="46"/>
      <c r="M1" s="46"/>
      <c r="O1" s="46"/>
      <c r="Q1" s="153"/>
    </row>
    <row r="2" spans="1:17" s="72" customFormat="1" x14ac:dyDescent="0.25">
      <c r="Q2" s="153"/>
    </row>
    <row r="3" spans="1:17" s="72" customFormat="1" ht="18.75" x14ac:dyDescent="0.3">
      <c r="A3" s="48" t="s">
        <v>210</v>
      </c>
      <c r="B3" s="74"/>
      <c r="Q3" s="153"/>
    </row>
    <row r="4" spans="1:17" x14ac:dyDescent="0.25">
      <c r="A4" s="88" t="s">
        <v>36</v>
      </c>
      <c r="B4" s="1"/>
    </row>
    <row r="5" spans="1:17" x14ac:dyDescent="0.25">
      <c r="A5" s="1"/>
      <c r="B5" s="1"/>
    </row>
    <row r="6" spans="1:17" ht="60" customHeight="1" x14ac:dyDescent="0.25">
      <c r="A6" s="64" t="s">
        <v>37</v>
      </c>
      <c r="B6" s="11"/>
      <c r="C6" s="73" t="s">
        <v>63</v>
      </c>
      <c r="E6" s="73" t="s">
        <v>64</v>
      </c>
      <c r="G6" s="73" t="s">
        <v>60</v>
      </c>
      <c r="I6" s="73" t="s">
        <v>65</v>
      </c>
      <c r="K6" s="73" t="s">
        <v>68</v>
      </c>
      <c r="M6" s="73" t="s">
        <v>101</v>
      </c>
      <c r="O6" s="73" t="s">
        <v>104</v>
      </c>
      <c r="Q6" s="154" t="s">
        <v>103</v>
      </c>
    </row>
    <row r="7" spans="1:17" ht="15.75" x14ac:dyDescent="0.25">
      <c r="A7" s="65"/>
      <c r="B7" s="8"/>
    </row>
    <row r="8" spans="1:17" ht="15.75" x14ac:dyDescent="0.25">
      <c r="A8" s="50" t="str">
        <f>'CCG Financial Totals'!A9</f>
        <v>1 - Gastro-intestinal System</v>
      </c>
      <c r="B8" s="8"/>
    </row>
    <row r="9" spans="1:17" ht="15.75" x14ac:dyDescent="0.25">
      <c r="A9" s="78" t="str">
        <f>'CCG Financial Totals'!A10</f>
        <v>Asacol 400/800mg MR to Octasa 400/800mg MR</v>
      </c>
      <c r="B9" s="8"/>
      <c r="C9" s="106">
        <f>SUM('Beech Grove:YMG'!D9)</f>
        <v>0</v>
      </c>
      <c r="D9" s="107"/>
      <c r="E9" s="106">
        <f>SUM('Beech Grove:YMG'!I9)</f>
        <v>0</v>
      </c>
      <c r="G9" s="111" t="e">
        <f>(E9/C9)</f>
        <v>#DIV/0!</v>
      </c>
      <c r="I9" s="100">
        <f>SUM('Beech Grove:YMG'!J9)</f>
        <v>0</v>
      </c>
      <c r="K9" s="68">
        <f>'CCG Financial Totals'!C10</f>
        <v>0</v>
      </c>
      <c r="M9" s="145"/>
      <c r="O9" s="68">
        <f>(M9-K9)*(1-('Population reviewed'!B9/Data!K32))</f>
        <v>0</v>
      </c>
      <c r="Q9" s="157" t="e">
        <f>(I9/K9)*$O9</f>
        <v>#DIV/0!</v>
      </c>
    </row>
    <row r="10" spans="1:17" ht="15.75" customHeight="1" x14ac:dyDescent="0.25">
      <c r="A10" s="78" t="str">
        <f>'CCG Financial Totals'!A11</f>
        <v>Movicol Sachets to Laxido Sachets (inc. Paediatric)</v>
      </c>
      <c r="B10" s="67"/>
      <c r="C10" s="106">
        <f>SUM('Beech Grove:YMG'!D10)</f>
        <v>0</v>
      </c>
      <c r="D10" s="107"/>
      <c r="E10" s="106">
        <f>SUM('Beech Grove:YMG'!I10)</f>
        <v>0</v>
      </c>
      <c r="G10" s="111" t="e">
        <f t="shared" ref="G10:G23" si="0">SUM(E10/C10)</f>
        <v>#DIV/0!</v>
      </c>
      <c r="I10" s="100">
        <f>SUM('Beech Grove:YMG'!J10)</f>
        <v>0</v>
      </c>
      <c r="K10" s="68">
        <f>'CCG Financial Totals'!C11</f>
        <v>0</v>
      </c>
      <c r="M10" s="145"/>
      <c r="O10" s="68">
        <f>(M10-K10)*(1-('Population reviewed'!B10/Data!K32))</f>
        <v>0</v>
      </c>
      <c r="Q10" s="157" t="e">
        <f t="shared" ref="Q10:Q73" si="1">(I10/K10)*$O10</f>
        <v>#DIV/0!</v>
      </c>
    </row>
    <row r="11" spans="1:17" ht="15.75" customHeight="1" x14ac:dyDescent="0.25">
      <c r="A11" s="78" t="str">
        <f>'CCG Financial Totals'!A12</f>
        <v>Esomeprazole Tabs to Caps</v>
      </c>
      <c r="C11" s="106">
        <f>SUM('Beech Grove:YMG'!D11)</f>
        <v>0</v>
      </c>
      <c r="D11" s="107"/>
      <c r="E11" s="106">
        <f>SUM('Beech Grove:YMG'!I11)</f>
        <v>0</v>
      </c>
      <c r="G11" s="111" t="e">
        <f t="shared" si="0"/>
        <v>#DIV/0!</v>
      </c>
      <c r="I11" s="100">
        <f>SUM('Beech Grove:YMG'!J11)</f>
        <v>0</v>
      </c>
      <c r="K11" s="68">
        <f>'CCG Financial Totals'!C12</f>
        <v>0</v>
      </c>
      <c r="M11" s="145"/>
      <c r="O11" s="68">
        <f>(M11-K11)*(1-('Population reviewed'!B11/Data!K32))</f>
        <v>0</v>
      </c>
      <c r="Q11" s="157" t="e">
        <f t="shared" si="1"/>
        <v>#DIV/0!</v>
      </c>
    </row>
    <row r="12" spans="1:17" ht="15.75" customHeight="1" x14ac:dyDescent="0.25">
      <c r="A12" s="78" t="str">
        <f>'CCG Financial Totals'!A13</f>
        <v>dicycloverine</v>
      </c>
      <c r="B12" s="69"/>
      <c r="C12" s="106">
        <f>SUM('Beech Grove:YMG'!D12)</f>
        <v>0</v>
      </c>
      <c r="D12" s="107"/>
      <c r="E12" s="106">
        <f>SUM('Beech Grove:YMG'!I12)</f>
        <v>0</v>
      </c>
      <c r="G12" s="111" t="e">
        <f t="shared" si="0"/>
        <v>#DIV/0!</v>
      </c>
      <c r="I12" s="100">
        <f>SUM('Beech Grove:YMG'!J12)</f>
        <v>0</v>
      </c>
      <c r="K12" s="68">
        <f>'CCG Financial Totals'!C13</f>
        <v>0</v>
      </c>
      <c r="M12" s="145"/>
      <c r="O12" s="68">
        <f>(M12-K12)*(1-('Population reviewed'!B12/Data!K32))</f>
        <v>0</v>
      </c>
      <c r="Q12" s="157" t="e">
        <f t="shared" si="1"/>
        <v>#DIV/0!</v>
      </c>
    </row>
    <row r="13" spans="1:17" ht="15.75" customHeight="1" x14ac:dyDescent="0.25">
      <c r="A13" s="78">
        <f>'CCG Financial Totals'!A14</f>
        <v>0</v>
      </c>
      <c r="B13" s="69"/>
      <c r="C13" s="106">
        <f>SUM('Beech Grove:YMG'!D13)</f>
        <v>0</v>
      </c>
      <c r="D13" s="107"/>
      <c r="E13" s="106">
        <f>SUM('Beech Grove:YMG'!I13)</f>
        <v>0</v>
      </c>
      <c r="G13" s="111" t="e">
        <f t="shared" si="0"/>
        <v>#DIV/0!</v>
      </c>
      <c r="I13" s="100">
        <f>SUM('Beech Grove:YMG'!J13)</f>
        <v>0</v>
      </c>
      <c r="K13" s="68">
        <f>'CCG Financial Totals'!C14</f>
        <v>0</v>
      </c>
      <c r="M13" s="145"/>
      <c r="O13" s="68">
        <f>(M13-K13)*(1-('Population reviewed'!B13/Data!K32))</f>
        <v>0</v>
      </c>
      <c r="Q13" s="157" t="e">
        <f t="shared" si="1"/>
        <v>#DIV/0!</v>
      </c>
    </row>
    <row r="14" spans="1:17" ht="15.75" customHeight="1" x14ac:dyDescent="0.25">
      <c r="A14" s="78">
        <f>'CCG Financial Totals'!A15</f>
        <v>0</v>
      </c>
      <c r="B14" s="69"/>
      <c r="C14" s="106">
        <f>SUM('Beech Grove:YMG'!D14)</f>
        <v>0</v>
      </c>
      <c r="D14" s="107"/>
      <c r="E14" s="106">
        <f>SUM('Beech Grove:YMG'!I14)</f>
        <v>0</v>
      </c>
      <c r="G14" s="111" t="e">
        <f t="shared" si="0"/>
        <v>#DIV/0!</v>
      </c>
      <c r="I14" s="100">
        <f>SUM('Beech Grove:YMG'!J14)</f>
        <v>0</v>
      </c>
      <c r="K14" s="68">
        <f>'CCG Financial Totals'!C15</f>
        <v>0</v>
      </c>
      <c r="M14" s="145"/>
      <c r="O14" s="68">
        <f>(M14-K14)*(1-('Population reviewed'!B14/Data!K32))</f>
        <v>0</v>
      </c>
      <c r="Q14" s="157" t="e">
        <f t="shared" si="1"/>
        <v>#DIV/0!</v>
      </c>
    </row>
    <row r="15" spans="1:17" ht="15.75" customHeight="1" x14ac:dyDescent="0.25">
      <c r="A15" s="78">
        <f>'CCG Financial Totals'!A16</f>
        <v>0</v>
      </c>
      <c r="B15" s="9"/>
      <c r="C15" s="106">
        <f>SUM('Beech Grove:YMG'!D15)</f>
        <v>0</v>
      </c>
      <c r="D15" s="107"/>
      <c r="E15" s="106">
        <f>SUM('Beech Grove:YMG'!I15)</f>
        <v>0</v>
      </c>
      <c r="G15" s="111" t="e">
        <f t="shared" si="0"/>
        <v>#DIV/0!</v>
      </c>
      <c r="I15" s="100">
        <f>SUM('Beech Grove:YMG'!J15)</f>
        <v>0</v>
      </c>
      <c r="K15" s="68">
        <f>'CCG Financial Totals'!C16</f>
        <v>0</v>
      </c>
      <c r="M15" s="145"/>
      <c r="O15" s="68">
        <f>(M15-K15)*(1-('Population reviewed'!B15/Data!K32))</f>
        <v>0</v>
      </c>
      <c r="Q15" s="157" t="e">
        <f t="shared" si="1"/>
        <v>#DIV/0!</v>
      </c>
    </row>
    <row r="16" spans="1:17" ht="15.75" customHeight="1" x14ac:dyDescent="0.25">
      <c r="A16" s="78">
        <f>'CCG Financial Totals'!A17</f>
        <v>0</v>
      </c>
      <c r="B16" s="8"/>
      <c r="C16" s="106">
        <f>SUM('Beech Grove:YMG'!D16)</f>
        <v>0</v>
      </c>
      <c r="D16" s="107"/>
      <c r="E16" s="106">
        <f>SUM('Beech Grove:YMG'!I16)</f>
        <v>0</v>
      </c>
      <c r="G16" s="111" t="e">
        <f t="shared" si="0"/>
        <v>#DIV/0!</v>
      </c>
      <c r="I16" s="100">
        <f>SUM('Beech Grove:YMG'!J16)</f>
        <v>0</v>
      </c>
      <c r="K16" s="68">
        <f>'CCG Financial Totals'!C17</f>
        <v>0</v>
      </c>
      <c r="M16" s="145"/>
      <c r="O16" s="68">
        <f>(M16-K16)*(1-('Population reviewed'!B16/Data!K32))</f>
        <v>0</v>
      </c>
      <c r="Q16" s="157" t="e">
        <f t="shared" si="1"/>
        <v>#DIV/0!</v>
      </c>
    </row>
    <row r="17" spans="1:17" ht="15.75" customHeight="1" x14ac:dyDescent="0.25">
      <c r="A17" s="78">
        <f>'CCG Financial Totals'!A18</f>
        <v>0</v>
      </c>
      <c r="B17" s="67"/>
      <c r="C17" s="106">
        <f>SUM('Beech Grove:YMG'!D17)</f>
        <v>0</v>
      </c>
      <c r="D17" s="107"/>
      <c r="E17" s="106">
        <f>SUM('Beech Grove:YMG'!I17)</f>
        <v>0</v>
      </c>
      <c r="G17" s="111" t="e">
        <f t="shared" si="0"/>
        <v>#DIV/0!</v>
      </c>
      <c r="I17" s="100">
        <f>SUM('Beech Grove:YMG'!J17)</f>
        <v>0</v>
      </c>
      <c r="K17" s="68">
        <f>'CCG Financial Totals'!C18</f>
        <v>0</v>
      </c>
      <c r="M17" s="145"/>
      <c r="O17" s="68">
        <f>(M17-K17)*(1-('Population reviewed'!B17/Data!K32))</f>
        <v>0</v>
      </c>
      <c r="Q17" s="157" t="e">
        <f t="shared" si="1"/>
        <v>#DIV/0!</v>
      </c>
    </row>
    <row r="18" spans="1:17" ht="15.75" customHeight="1" x14ac:dyDescent="0.25">
      <c r="A18" s="78">
        <f>'CCG Financial Totals'!A19</f>
        <v>0</v>
      </c>
      <c r="B18" s="67"/>
      <c r="C18" s="106">
        <f>SUM('Beech Grove:YMG'!D18)</f>
        <v>0</v>
      </c>
      <c r="D18" s="107"/>
      <c r="E18" s="106">
        <f>SUM('Beech Grove:YMG'!I18)</f>
        <v>0</v>
      </c>
      <c r="G18" s="111" t="e">
        <f t="shared" si="0"/>
        <v>#DIV/0!</v>
      </c>
      <c r="I18" s="100">
        <f>SUM('Beech Grove:YMG'!J18)</f>
        <v>0</v>
      </c>
      <c r="K18" s="68">
        <f>'CCG Financial Totals'!C19</f>
        <v>0</v>
      </c>
      <c r="M18" s="145"/>
      <c r="O18" s="68">
        <f>(M18-K18)*(1-('Population reviewed'!B18/Data!K32))</f>
        <v>0</v>
      </c>
      <c r="Q18" s="157" t="e">
        <f t="shared" si="1"/>
        <v>#DIV/0!</v>
      </c>
    </row>
    <row r="19" spans="1:17" ht="15.75" customHeight="1" x14ac:dyDescent="0.25">
      <c r="A19" s="78">
        <f>'CCG Financial Totals'!A20</f>
        <v>0</v>
      </c>
      <c r="B19" s="67"/>
      <c r="C19" s="106">
        <f>SUM('Beech Grove:YMG'!D19)</f>
        <v>0</v>
      </c>
      <c r="D19" s="107"/>
      <c r="E19" s="106">
        <f>SUM('Beech Grove:YMG'!I19)</f>
        <v>0</v>
      </c>
      <c r="G19" s="111" t="e">
        <f t="shared" si="0"/>
        <v>#DIV/0!</v>
      </c>
      <c r="I19" s="100">
        <f>SUM('Beech Grove:YMG'!J19)</f>
        <v>0</v>
      </c>
      <c r="K19" s="68">
        <f>'CCG Financial Totals'!C20</f>
        <v>0</v>
      </c>
      <c r="M19" s="145"/>
      <c r="O19" s="68">
        <f>(M19-K19)*(1-('Population reviewed'!B19/Data!K32))</f>
        <v>0</v>
      </c>
      <c r="Q19" s="157" t="e">
        <f t="shared" si="1"/>
        <v>#DIV/0!</v>
      </c>
    </row>
    <row r="20" spans="1:17" ht="15.75" customHeight="1" x14ac:dyDescent="0.25">
      <c r="A20" s="78">
        <f>'CCG Financial Totals'!A21</f>
        <v>0</v>
      </c>
      <c r="B20" s="67"/>
      <c r="C20" s="106">
        <f>SUM('Beech Grove:YMG'!D20)</f>
        <v>0</v>
      </c>
      <c r="D20" s="107"/>
      <c r="E20" s="106">
        <f>SUM('Beech Grove:YMG'!I20)</f>
        <v>0</v>
      </c>
      <c r="G20" s="111" t="e">
        <f t="shared" si="0"/>
        <v>#DIV/0!</v>
      </c>
      <c r="I20" s="100">
        <f>SUM('Beech Grove:YMG'!J20)</f>
        <v>0</v>
      </c>
      <c r="K20" s="68">
        <f>'CCG Financial Totals'!C21</f>
        <v>0</v>
      </c>
      <c r="M20" s="145"/>
      <c r="O20" s="68">
        <f>(M20-K20)*(1-('Population reviewed'!B20/Data!K32))</f>
        <v>0</v>
      </c>
      <c r="Q20" s="157" t="e">
        <f t="shared" si="1"/>
        <v>#DIV/0!</v>
      </c>
    </row>
    <row r="21" spans="1:17" ht="15.75" customHeight="1" x14ac:dyDescent="0.25">
      <c r="A21" s="78">
        <f>'CCG Financial Totals'!A22</f>
        <v>0</v>
      </c>
      <c r="B21" s="67"/>
      <c r="C21" s="106">
        <f>SUM('Beech Grove:YMG'!D21)</f>
        <v>0</v>
      </c>
      <c r="D21" s="107"/>
      <c r="E21" s="106">
        <f>SUM('Beech Grove:YMG'!I21)</f>
        <v>0</v>
      </c>
      <c r="G21" s="111" t="e">
        <f t="shared" si="0"/>
        <v>#DIV/0!</v>
      </c>
      <c r="I21" s="100">
        <f>SUM('Beech Grove:YMG'!J21)</f>
        <v>0</v>
      </c>
      <c r="K21" s="68">
        <f>'CCG Financial Totals'!C22</f>
        <v>0</v>
      </c>
      <c r="M21" s="145"/>
      <c r="O21" s="68">
        <f>(M21-K21)*(1-('Population reviewed'!B21/Data!K32))</f>
        <v>0</v>
      </c>
      <c r="Q21" s="157" t="e">
        <f t="shared" si="1"/>
        <v>#DIV/0!</v>
      </c>
    </row>
    <row r="22" spans="1:17" ht="15.75" customHeight="1" x14ac:dyDescent="0.25">
      <c r="A22" s="78">
        <f>'CCG Financial Totals'!A23</f>
        <v>0</v>
      </c>
      <c r="B22" s="67"/>
      <c r="C22" s="106">
        <f>SUM('Beech Grove:YMG'!D22)</f>
        <v>0</v>
      </c>
      <c r="D22" s="107"/>
      <c r="E22" s="106">
        <f>SUM('Beech Grove:YMG'!I22)</f>
        <v>0</v>
      </c>
      <c r="G22" s="111" t="e">
        <f t="shared" si="0"/>
        <v>#DIV/0!</v>
      </c>
      <c r="I22" s="100">
        <f>SUM('Beech Grove:YMG'!J22)</f>
        <v>0</v>
      </c>
      <c r="K22" s="68">
        <f>'CCG Financial Totals'!C23</f>
        <v>0</v>
      </c>
      <c r="M22" s="145"/>
      <c r="O22" s="68">
        <f>(M22-K22)*(1-('Population reviewed'!B22/Data!K32))</f>
        <v>0</v>
      </c>
      <c r="Q22" s="157" t="e">
        <f t="shared" si="1"/>
        <v>#DIV/0!</v>
      </c>
    </row>
    <row r="23" spans="1:17" ht="15.75" customHeight="1" x14ac:dyDescent="0.25">
      <c r="A23" s="85" t="str">
        <f>'CCG Financial Totals'!A24</f>
        <v>Other</v>
      </c>
      <c r="B23" s="67"/>
      <c r="C23" s="106">
        <f>SUM('Beech Grove:YMG'!D23)</f>
        <v>0</v>
      </c>
      <c r="D23" s="107"/>
      <c r="E23" s="106">
        <f>SUM('Beech Grove:YMG'!I23)</f>
        <v>0</v>
      </c>
      <c r="G23" s="111" t="e">
        <f t="shared" si="0"/>
        <v>#DIV/0!</v>
      </c>
      <c r="I23" s="100">
        <f>SUM('Beech Grove:YMG'!J23)</f>
        <v>0</v>
      </c>
      <c r="K23" s="68">
        <f>'CCG Financial Totals'!C24</f>
        <v>0</v>
      </c>
      <c r="M23" s="145"/>
      <c r="O23" s="68">
        <f>(M23-K23)*(1-('Population reviewed'!B23/Data!K32))</f>
        <v>0</v>
      </c>
      <c r="Q23" s="157" t="e">
        <f t="shared" si="1"/>
        <v>#DIV/0!</v>
      </c>
    </row>
    <row r="24" spans="1:17" ht="15.75" customHeight="1" x14ac:dyDescent="0.25">
      <c r="A24" s="14"/>
      <c r="B24" s="8"/>
      <c r="C24" s="108"/>
      <c r="D24" s="107"/>
      <c r="E24" s="107"/>
      <c r="G24" s="99"/>
      <c r="I24" s="101"/>
      <c r="M24" s="52"/>
      <c r="O24" s="52"/>
      <c r="Q24" s="158"/>
    </row>
    <row r="25" spans="1:17" ht="15.75" customHeight="1" x14ac:dyDescent="0.25">
      <c r="A25" s="51" t="str">
        <f>'CCG Financial Totals'!A26</f>
        <v xml:space="preserve"> 2 - Cardiovascular System</v>
      </c>
      <c r="C25" s="107"/>
      <c r="D25" s="107"/>
      <c r="E25" s="107"/>
      <c r="G25" s="99"/>
      <c r="I25" s="101"/>
      <c r="M25" s="52"/>
      <c r="O25" s="52"/>
      <c r="Q25" s="159"/>
    </row>
    <row r="26" spans="1:17" ht="15.75" customHeight="1" x14ac:dyDescent="0.25">
      <c r="A26" s="78" t="str">
        <f>'CCG Financial Totals'!A27</f>
        <v>ISMN 60mg MR generic to Low Cost Brand</v>
      </c>
      <c r="B26" s="9"/>
      <c r="C26" s="106">
        <f>SUM('Beech Grove:YMG'!D26)</f>
        <v>0</v>
      </c>
      <c r="D26" s="107"/>
      <c r="E26" s="106">
        <f>SUM('Beech Grove:YMG'!I26)</f>
        <v>0</v>
      </c>
      <c r="G26" s="111" t="e">
        <f>SUM(E26/C26)</f>
        <v>#DIV/0!</v>
      </c>
      <c r="I26" s="100">
        <f>SUM('Beech Grove:YMG'!J26)</f>
        <v>0</v>
      </c>
      <c r="K26" s="68">
        <f>'CCG Financial Totals'!C27</f>
        <v>0</v>
      </c>
      <c r="M26" s="145"/>
      <c r="O26" s="68">
        <f>(M26-K26)*(1-('Population reviewed'!B26/Data!K32))</f>
        <v>0</v>
      </c>
      <c r="Q26" s="157" t="e">
        <f t="shared" si="1"/>
        <v>#DIV/0!</v>
      </c>
    </row>
    <row r="27" spans="1:17" ht="15.75" customHeight="1" x14ac:dyDescent="0.25">
      <c r="A27" s="78" t="str">
        <f>'CCG Financial Totals'!A28</f>
        <v>Review of Omega-3 fatty acids (Omacor)</v>
      </c>
      <c r="B27" s="9"/>
      <c r="C27" s="106">
        <f>SUM('Beech Grove:YMG'!D27)</f>
        <v>0</v>
      </c>
      <c r="D27" s="107"/>
      <c r="E27" s="106">
        <f>SUM('Beech Grove:YMG'!I27)</f>
        <v>0</v>
      </c>
      <c r="G27" s="111" t="e">
        <f t="shared" ref="G27:G39" si="2">SUM(E27/C27)</f>
        <v>#DIV/0!</v>
      </c>
      <c r="I27" s="100">
        <f>SUM('Beech Grove:YMG'!J27)</f>
        <v>0</v>
      </c>
      <c r="K27" s="68">
        <f>'CCG Financial Totals'!C28</f>
        <v>0</v>
      </c>
      <c r="M27" s="145"/>
      <c r="O27" s="68">
        <f>(M27-K27)*(1-('Population reviewed'!B27/Data!K32))</f>
        <v>0</v>
      </c>
      <c r="Q27" s="157" t="e">
        <f t="shared" si="1"/>
        <v>#DIV/0!</v>
      </c>
    </row>
    <row r="28" spans="1:17" ht="15.75" customHeight="1" x14ac:dyDescent="0.25">
      <c r="A28" s="78" t="str">
        <f>'CCG Financial Totals'!A29</f>
        <v>Review Ticagrelor/Prasugrel duration of treatment</v>
      </c>
      <c r="B28" s="12"/>
      <c r="C28" s="106">
        <f>SUM('Beech Grove:YMG'!D28)</f>
        <v>0</v>
      </c>
      <c r="D28" s="107"/>
      <c r="E28" s="106">
        <f>SUM('Beech Grove:YMG'!I28)</f>
        <v>0</v>
      </c>
      <c r="G28" s="111" t="e">
        <f t="shared" si="2"/>
        <v>#DIV/0!</v>
      </c>
      <c r="I28" s="100">
        <f>SUM('Beech Grove:YMG'!J28)</f>
        <v>0</v>
      </c>
      <c r="K28" s="68">
        <f>'CCG Financial Totals'!C29</f>
        <v>0</v>
      </c>
      <c r="M28" s="145"/>
      <c r="O28" s="68">
        <f>(M28-K28)*(1-('Population reviewed'!B28/Data!K32))</f>
        <v>0</v>
      </c>
      <c r="Q28" s="157" t="e">
        <f t="shared" si="1"/>
        <v>#DIV/0!</v>
      </c>
    </row>
    <row r="29" spans="1:17" ht="15.75" customHeight="1" x14ac:dyDescent="0.25">
      <c r="A29" s="78" t="str">
        <f>'CCG Financial Totals'!A30</f>
        <v>Doxazosin MR to Doxazosin plain tablets</v>
      </c>
      <c r="B29" s="8"/>
      <c r="C29" s="106">
        <f>SUM('Beech Grove:YMG'!D29)</f>
        <v>0</v>
      </c>
      <c r="D29" s="107"/>
      <c r="E29" s="106">
        <f>SUM('Beech Grove:YMG'!I29)</f>
        <v>0</v>
      </c>
      <c r="G29" s="111" t="e">
        <f t="shared" si="2"/>
        <v>#DIV/0!</v>
      </c>
      <c r="I29" s="100">
        <f>SUM('Beech Grove:YMG'!J29)</f>
        <v>0</v>
      </c>
      <c r="K29" s="68">
        <f>'CCG Financial Totals'!C30</f>
        <v>0</v>
      </c>
      <c r="M29" s="145"/>
      <c r="O29" s="68">
        <f>(M29-K29)*(1-('Population reviewed'!B29/Data!K32))</f>
        <v>0</v>
      </c>
      <c r="Q29" s="157" t="e">
        <f t="shared" si="1"/>
        <v>#DIV/0!</v>
      </c>
    </row>
    <row r="30" spans="1:17" ht="15.75" customHeight="1" x14ac:dyDescent="0.25">
      <c r="A30" s="78" t="str">
        <f>'CCG Financial Totals'!A31</f>
        <v>Olmesaratan to Losartan/Candesartan</v>
      </c>
      <c r="B30" s="67"/>
      <c r="C30" s="106">
        <f>SUM('Beech Grove:YMG'!D30)</f>
        <v>19</v>
      </c>
      <c r="D30" s="107"/>
      <c r="E30" s="106">
        <f>SUM('Beech Grove:YMG'!I30)</f>
        <v>12</v>
      </c>
      <c r="G30" s="111">
        <f t="shared" si="2"/>
        <v>0.63157894736842102</v>
      </c>
      <c r="I30" s="100">
        <f>SUM('Beech Grove:YMG'!J30)</f>
        <v>11</v>
      </c>
      <c r="K30" s="68">
        <f>'CCG Financial Totals'!C31</f>
        <v>1554.6699999999998</v>
      </c>
      <c r="M30" s="145"/>
      <c r="O30" s="68">
        <f>(M30-K30)*(1-('Population reviewed'!B30/Data!K32))</f>
        <v>-1363.8494196003803</v>
      </c>
      <c r="Q30" s="157">
        <f t="shared" si="1"/>
        <v>-9.6498572787821111</v>
      </c>
    </row>
    <row r="31" spans="1:17" ht="15.75" customHeight="1" x14ac:dyDescent="0.25">
      <c r="A31" s="78" t="str">
        <f>'CCG Financial Totals'!A32</f>
        <v>Atorvastatin 30/60mg dose optimisation</v>
      </c>
      <c r="B31" s="67"/>
      <c r="C31" s="106">
        <f>SUM('Beech Grove:YMG'!D31)</f>
        <v>0</v>
      </c>
      <c r="D31" s="107"/>
      <c r="E31" s="106">
        <f>SUM('Beech Grove:YMG'!I31)</f>
        <v>0</v>
      </c>
      <c r="G31" s="111" t="e">
        <f t="shared" si="2"/>
        <v>#DIV/0!</v>
      </c>
      <c r="I31" s="100">
        <f>SUM('Beech Grove:YMG'!J31)</f>
        <v>0</v>
      </c>
      <c r="K31" s="68">
        <f>'CCG Financial Totals'!C32</f>
        <v>0</v>
      </c>
      <c r="M31" s="145"/>
      <c r="O31" s="68">
        <f>(M31-K31)*(1-('Population reviewed'!B31/Data!K32))</f>
        <v>0</v>
      </c>
      <c r="Q31" s="157" t="e">
        <f t="shared" si="1"/>
        <v>#DIV/0!</v>
      </c>
    </row>
    <row r="32" spans="1:17" ht="15.75" customHeight="1" x14ac:dyDescent="0.25">
      <c r="A32" s="78" t="str">
        <f>'CCG Financial Totals'!A33</f>
        <v>Rosuvastatin to Atorvastatin</v>
      </c>
      <c r="B32" s="67"/>
      <c r="C32" s="106">
        <f>SUM('Beech Grove:YMG'!D32)</f>
        <v>5</v>
      </c>
      <c r="D32" s="107"/>
      <c r="E32" s="106">
        <f>SUM('Beech Grove:YMG'!I32)</f>
        <v>2</v>
      </c>
      <c r="G32" s="111">
        <f t="shared" si="2"/>
        <v>0.4</v>
      </c>
      <c r="I32" s="100">
        <f>SUM('Beech Grove:YMG'!J32)</f>
        <v>0</v>
      </c>
      <c r="K32" s="68">
        <f>'CCG Financial Totals'!C33</f>
        <v>436.54</v>
      </c>
      <c r="M32" s="145"/>
      <c r="O32" s="68">
        <f>(M32-K32)*(1-('Population reviewed'!B32/Data!K32))</f>
        <v>-436.54</v>
      </c>
      <c r="Q32" s="157">
        <f t="shared" si="1"/>
        <v>0</v>
      </c>
    </row>
    <row r="33" spans="1:17" ht="15.75" customHeight="1" x14ac:dyDescent="0.25">
      <c r="A33" s="78" t="str">
        <f>'CCG Financial Totals'!A34</f>
        <v>Perindopril Arginine to Perindopril Erbumine</v>
      </c>
      <c r="B33" s="67"/>
      <c r="C33" s="106">
        <f>SUM('Beech Grove:YMG'!D33)</f>
        <v>0</v>
      </c>
      <c r="D33" s="107"/>
      <c r="E33" s="106">
        <f>SUM('Beech Grove:YMG'!I33)</f>
        <v>0</v>
      </c>
      <c r="G33" s="111" t="e">
        <f t="shared" si="2"/>
        <v>#DIV/0!</v>
      </c>
      <c r="I33" s="100">
        <f>SUM('Beech Grove:YMG'!J33)</f>
        <v>0</v>
      </c>
      <c r="K33" s="68">
        <f>'CCG Financial Totals'!C34</f>
        <v>0</v>
      </c>
      <c r="M33" s="145"/>
      <c r="O33" s="68">
        <f>(M33-K33)*(1-('Population reviewed'!B33/Data!K32))</f>
        <v>0</v>
      </c>
      <c r="Q33" s="157" t="e">
        <f t="shared" si="1"/>
        <v>#DIV/0!</v>
      </c>
    </row>
    <row r="34" spans="1:17" ht="15.75" customHeight="1" x14ac:dyDescent="0.25">
      <c r="A34" s="78" t="str">
        <f>'CCG Financial Totals'!A35</f>
        <v>Review of Ezetimibe prescribing</v>
      </c>
      <c r="B34" s="67"/>
      <c r="C34" s="106">
        <f>SUM('Beech Grove:YMG'!D34)</f>
        <v>0</v>
      </c>
      <c r="D34" s="107"/>
      <c r="E34" s="106">
        <f>SUM('Beech Grove:YMG'!I34)</f>
        <v>0</v>
      </c>
      <c r="G34" s="111" t="e">
        <f t="shared" si="2"/>
        <v>#DIV/0!</v>
      </c>
      <c r="I34" s="100">
        <f>SUM('Beech Grove:YMG'!J34)</f>
        <v>0</v>
      </c>
      <c r="K34" s="68">
        <f>'CCG Financial Totals'!C35</f>
        <v>0</v>
      </c>
      <c r="M34" s="145"/>
      <c r="O34" s="68">
        <f>(M34-K34)*(1-('Population reviewed'!B34/Data!K32))</f>
        <v>0</v>
      </c>
      <c r="Q34" s="157" t="e">
        <f t="shared" si="1"/>
        <v>#DIV/0!</v>
      </c>
    </row>
    <row r="35" spans="1:17" ht="15.75" customHeight="1" x14ac:dyDescent="0.25">
      <c r="A35" s="78" t="str">
        <f>'CCG Financial Totals'!A36</f>
        <v>ISMN MR 25mg, 40mg, 50mg tabs to caps</v>
      </c>
      <c r="B35" s="67"/>
      <c r="C35" s="106">
        <f>SUM('Beech Grove:YMG'!D35)</f>
        <v>0</v>
      </c>
      <c r="D35" s="107"/>
      <c r="E35" s="106">
        <f>SUM('Beech Grove:YMG'!I35)</f>
        <v>0</v>
      </c>
      <c r="G35" s="111" t="e">
        <f t="shared" si="2"/>
        <v>#DIV/0!</v>
      </c>
      <c r="I35" s="100">
        <f>SUM('Beech Grove:YMG'!J35)</f>
        <v>0</v>
      </c>
      <c r="K35" s="68">
        <f>'CCG Financial Totals'!C36</f>
        <v>0</v>
      </c>
      <c r="M35" s="145"/>
      <c r="O35" s="68">
        <f>(M35-K35)*(1-('Population reviewed'!B35/Data!K32))</f>
        <v>0</v>
      </c>
      <c r="Q35" s="157" t="e">
        <f t="shared" si="1"/>
        <v>#DIV/0!</v>
      </c>
    </row>
    <row r="36" spans="1:17" ht="15.75" customHeight="1" x14ac:dyDescent="0.25">
      <c r="A36" s="78">
        <f>'CCG Financial Totals'!A37</f>
        <v>0</v>
      </c>
      <c r="B36" s="8"/>
      <c r="C36" s="106">
        <f>SUM('Beech Grove:YMG'!D36)</f>
        <v>0</v>
      </c>
      <c r="D36" s="107"/>
      <c r="E36" s="106">
        <f>SUM('Beech Grove:YMG'!I36)</f>
        <v>0</v>
      </c>
      <c r="G36" s="111" t="e">
        <f t="shared" si="2"/>
        <v>#DIV/0!</v>
      </c>
      <c r="I36" s="100">
        <f>SUM('Beech Grove:YMG'!J36)</f>
        <v>0</v>
      </c>
      <c r="K36" s="68">
        <f>'CCG Financial Totals'!C37</f>
        <v>0</v>
      </c>
      <c r="M36" s="145"/>
      <c r="O36" s="68">
        <f>(M36-K36)*(1-('Population reviewed'!B36/Data!K32))</f>
        <v>0</v>
      </c>
      <c r="Q36" s="157" t="e">
        <f t="shared" si="1"/>
        <v>#DIV/0!</v>
      </c>
    </row>
    <row r="37" spans="1:17" ht="15.75" customHeight="1" x14ac:dyDescent="0.25">
      <c r="A37" s="78">
        <f>'CCG Financial Totals'!A38</f>
        <v>0</v>
      </c>
      <c r="B37" s="8"/>
      <c r="C37" s="106">
        <f>SUM('Beech Grove:YMG'!D37)</f>
        <v>0</v>
      </c>
      <c r="D37" s="107"/>
      <c r="E37" s="106">
        <f>SUM('Beech Grove:YMG'!I37)</f>
        <v>0</v>
      </c>
      <c r="G37" s="111" t="e">
        <f t="shared" si="2"/>
        <v>#DIV/0!</v>
      </c>
      <c r="I37" s="100">
        <f>SUM('Beech Grove:YMG'!J37)</f>
        <v>0</v>
      </c>
      <c r="K37" s="68">
        <f>'CCG Financial Totals'!C38</f>
        <v>0</v>
      </c>
      <c r="M37" s="145"/>
      <c r="O37" s="68">
        <f>(M37-K37)*(1-('Population reviewed'!B37/Data!K32))</f>
        <v>0</v>
      </c>
      <c r="Q37" s="157" t="e">
        <f t="shared" si="1"/>
        <v>#DIV/0!</v>
      </c>
    </row>
    <row r="38" spans="1:17" ht="15.75" customHeight="1" x14ac:dyDescent="0.25">
      <c r="A38" s="78">
        <f>'CCG Financial Totals'!A39</f>
        <v>0</v>
      </c>
      <c r="B38" s="67"/>
      <c r="C38" s="106">
        <f>SUM('Beech Grove:YMG'!D38)</f>
        <v>0</v>
      </c>
      <c r="D38" s="107"/>
      <c r="E38" s="106">
        <f>SUM('Beech Grove:YMG'!I38)</f>
        <v>0</v>
      </c>
      <c r="G38" s="111" t="e">
        <f t="shared" si="2"/>
        <v>#DIV/0!</v>
      </c>
      <c r="I38" s="100">
        <f>SUM('Beech Grove:YMG'!J38)</f>
        <v>0</v>
      </c>
      <c r="K38" s="68">
        <f>'CCG Financial Totals'!C39</f>
        <v>0</v>
      </c>
      <c r="M38" s="145"/>
      <c r="O38" s="68">
        <f>(M38-K38)*(1-('Population reviewed'!B38/Data!K32))</f>
        <v>0</v>
      </c>
      <c r="Q38" s="157" t="e">
        <f t="shared" si="1"/>
        <v>#DIV/0!</v>
      </c>
    </row>
    <row r="39" spans="1:17" ht="15.75" customHeight="1" x14ac:dyDescent="0.25">
      <c r="A39" s="85" t="str">
        <f>'CCG Financial Totals'!A40</f>
        <v>Other</v>
      </c>
      <c r="C39" s="106">
        <f>SUM('Beech Grove:YMG'!D39)</f>
        <v>12</v>
      </c>
      <c r="D39" s="107"/>
      <c r="E39" s="106">
        <f>SUM('Beech Grove:YMG'!I39)</f>
        <v>11</v>
      </c>
      <c r="G39" s="111">
        <f t="shared" si="2"/>
        <v>0.91666666666666663</v>
      </c>
      <c r="I39" s="100">
        <f>SUM('Beech Grove:YMG'!J39)</f>
        <v>3.5</v>
      </c>
      <c r="K39" s="68">
        <f>'CCG Financial Totals'!C40</f>
        <v>5220.3500000000004</v>
      </c>
      <c r="M39" s="145"/>
      <c r="O39" s="68">
        <f>(M39-K39)*(1-('Population reviewed'!B39/Data!K32))</f>
        <v>-3009.8146820747238</v>
      </c>
      <c r="Q39" s="157">
        <f t="shared" si="1"/>
        <v>-2.0179396759338997</v>
      </c>
    </row>
    <row r="40" spans="1:17" ht="15.75" customHeight="1" x14ac:dyDescent="0.25">
      <c r="A40" s="21"/>
      <c r="B40" s="8"/>
      <c r="C40" s="107"/>
      <c r="D40" s="107"/>
      <c r="E40" s="107"/>
      <c r="G40" s="99"/>
      <c r="I40" s="101"/>
      <c r="M40" s="52"/>
      <c r="O40" s="52"/>
      <c r="Q40" s="158"/>
    </row>
    <row r="41" spans="1:17" ht="15.75" customHeight="1" x14ac:dyDescent="0.25">
      <c r="A41" s="51" t="str">
        <f>'CCG Financial Totals'!A42</f>
        <v>3 - Respiratory System</v>
      </c>
      <c r="B41" s="8"/>
      <c r="C41" s="107"/>
      <c r="D41" s="107"/>
      <c r="E41" s="107"/>
      <c r="G41" s="99"/>
      <c r="I41" s="101"/>
      <c r="M41" s="52"/>
      <c r="O41" s="52"/>
      <c r="Q41" s="159"/>
    </row>
    <row r="42" spans="1:17" ht="15.75" customHeight="1" x14ac:dyDescent="0.25">
      <c r="A42" s="78" t="str">
        <f>'CCG Financial Totals'!A43</f>
        <v>Seretide 125/250 Evohaler to Fostair/Flutiform inhaler</v>
      </c>
      <c r="B42" s="8"/>
      <c r="C42" s="106">
        <f>SUM('Beech Grove:YMG'!D42)</f>
        <v>332</v>
      </c>
      <c r="D42" s="107"/>
      <c r="E42" s="106">
        <f>SUM('Beech Grove:YMG'!I42)</f>
        <v>286</v>
      </c>
      <c r="G42" s="111">
        <f t="shared" ref="G42" si="3">SUM(E42/C42)</f>
        <v>0.86144578313253017</v>
      </c>
      <c r="I42" s="100">
        <f>SUM('Beech Grove:YMG'!J42)</f>
        <v>22</v>
      </c>
      <c r="K42" s="68">
        <f>'CCG Financial Totals'!C43</f>
        <v>36547.18</v>
      </c>
      <c r="M42" s="145"/>
      <c r="O42" s="68">
        <f>(M42-K42)*(1-('Population reviewed'!B42/Data!K32))</f>
        <v>-32910.798172377872</v>
      </c>
      <c r="Q42" s="157">
        <f t="shared" si="1"/>
        <v>-19.811037672190114</v>
      </c>
    </row>
    <row r="43" spans="1:17" ht="15.75" customHeight="1" x14ac:dyDescent="0.25">
      <c r="A43" s="78" t="str">
        <f>'CCG Financial Totals'!A44</f>
        <v>Seretide 250 Evohaler to Seretide 500 Accuhaler</v>
      </c>
      <c r="B43" s="8"/>
      <c r="C43" s="106">
        <f>SUM('Beech Grove:YMG'!D43)</f>
        <v>0</v>
      </c>
      <c r="D43" s="107"/>
      <c r="E43" s="106">
        <f>SUM('Beech Grove:YMG'!I43)</f>
        <v>0</v>
      </c>
      <c r="G43" s="111" t="e">
        <f t="shared" ref="G43:G54" si="4">SUM(E43/C43)</f>
        <v>#DIV/0!</v>
      </c>
      <c r="I43" s="100">
        <f>SUM('Beech Grove:YMG'!J43)</f>
        <v>0</v>
      </c>
      <c r="K43" s="68">
        <f>'CCG Financial Totals'!C44</f>
        <v>0</v>
      </c>
      <c r="M43" s="145"/>
      <c r="O43" s="68">
        <f>(M43-K43)*(1-('Population reviewed'!B43/Data!K32))</f>
        <v>0</v>
      </c>
      <c r="Q43" s="157" t="e">
        <f t="shared" si="1"/>
        <v>#DIV/0!</v>
      </c>
    </row>
    <row r="44" spans="1:17" ht="15.75" customHeight="1" x14ac:dyDescent="0.25">
      <c r="A44" s="78" t="str">
        <f>'CCG Financial Totals'!A45</f>
        <v>Seretide 125/250 Evohaler to Sirdupla 125/250 MDI</v>
      </c>
      <c r="B44" s="67"/>
      <c r="C44" s="106">
        <f>SUM('Beech Grove:YMG'!D44)</f>
        <v>818</v>
      </c>
      <c r="D44" s="107"/>
      <c r="E44" s="106">
        <f>SUM('Beech Grove:YMG'!I44)</f>
        <v>611</v>
      </c>
      <c r="G44" s="111">
        <f t="shared" si="4"/>
        <v>0.74694376528117357</v>
      </c>
      <c r="I44" s="100">
        <f>SUM('Beech Grove:YMG'!J44)</f>
        <v>137.5</v>
      </c>
      <c r="K44" s="68">
        <f>'CCG Financial Totals'!C45</f>
        <v>54097.970000000008</v>
      </c>
      <c r="M44" s="145"/>
      <c r="O44" s="68">
        <f>(M44-K44)*(1-('Population reviewed'!B44/Data!K32))</f>
        <v>-29334.944868671071</v>
      </c>
      <c r="Q44" s="157">
        <f t="shared" si="1"/>
        <v>-74.560189956153096</v>
      </c>
    </row>
    <row r="45" spans="1:17" ht="15.75" customHeight="1" x14ac:dyDescent="0.25">
      <c r="A45" s="78" t="str">
        <f>'CCG Financial Totals'!A46</f>
        <v>Symbicort Turbohalers to Duoresp Spiromax</v>
      </c>
      <c r="B45" s="67"/>
      <c r="C45" s="106">
        <f>SUM('Beech Grove:YMG'!D45)</f>
        <v>0</v>
      </c>
      <c r="D45" s="107"/>
      <c r="E45" s="106">
        <f>SUM('Beech Grove:YMG'!I45)</f>
        <v>0</v>
      </c>
      <c r="G45" s="111" t="e">
        <f t="shared" si="4"/>
        <v>#DIV/0!</v>
      </c>
      <c r="I45" s="100">
        <f>SUM('Beech Grove:YMG'!J45)</f>
        <v>0</v>
      </c>
      <c r="K45" s="68">
        <f>'CCG Financial Totals'!C46</f>
        <v>0</v>
      </c>
      <c r="M45" s="145"/>
      <c r="O45" s="68">
        <f>(M45-K45)*(1-('Population reviewed'!B45/Data!K32))</f>
        <v>0</v>
      </c>
      <c r="Q45" s="157" t="e">
        <f t="shared" si="1"/>
        <v>#DIV/0!</v>
      </c>
    </row>
    <row r="46" spans="1:17" ht="15.75" customHeight="1" x14ac:dyDescent="0.25">
      <c r="A46" s="78" t="str">
        <f>'CCG Financial Totals'!A47</f>
        <v>Antihistamines</v>
      </c>
      <c r="B46" s="67"/>
      <c r="C46" s="106">
        <f>SUM('Beech Grove:YMG'!D46)</f>
        <v>0</v>
      </c>
      <c r="D46" s="107"/>
      <c r="E46" s="106">
        <f>SUM('Beech Grove:YMG'!I46)</f>
        <v>0</v>
      </c>
      <c r="G46" s="111" t="e">
        <f t="shared" si="4"/>
        <v>#DIV/0!</v>
      </c>
      <c r="I46" s="100">
        <f>SUM('Beech Grove:YMG'!J46)</f>
        <v>0</v>
      </c>
      <c r="K46" s="68">
        <f>'CCG Financial Totals'!C47</f>
        <v>0</v>
      </c>
      <c r="M46" s="145"/>
      <c r="O46" s="68">
        <f>(M46-K46)*(1-('Population reviewed'!B46/Data!K32))</f>
        <v>0</v>
      </c>
      <c r="Q46" s="157" t="e">
        <f t="shared" si="1"/>
        <v>#DIV/0!</v>
      </c>
    </row>
    <row r="47" spans="1:17" ht="15.75" customHeight="1" x14ac:dyDescent="0.25">
      <c r="A47" s="78" t="str">
        <f>'CCG Financial Totals'!A48</f>
        <v>Spiriva Handihaler to Incruse Elipta</v>
      </c>
      <c r="B47" s="67"/>
      <c r="C47" s="106">
        <f>SUM('Beech Grove:YMG'!D47)</f>
        <v>0</v>
      </c>
      <c r="D47" s="107"/>
      <c r="E47" s="106">
        <f>SUM('Beech Grove:YMG'!I47)</f>
        <v>0</v>
      </c>
      <c r="G47" s="111" t="e">
        <f t="shared" si="4"/>
        <v>#DIV/0!</v>
      </c>
      <c r="I47" s="100">
        <f>SUM('Beech Grove:YMG'!J47)</f>
        <v>0</v>
      </c>
      <c r="K47" s="68">
        <f>'CCG Financial Totals'!C48</f>
        <v>0</v>
      </c>
      <c r="M47" s="145"/>
      <c r="O47" s="68">
        <f>(M47-K47)*(1-('Population reviewed'!B47/Data!K32))</f>
        <v>0</v>
      </c>
      <c r="Q47" s="157" t="e">
        <f t="shared" si="1"/>
        <v>#DIV/0!</v>
      </c>
    </row>
    <row r="48" spans="1:17" ht="15.75" customHeight="1" x14ac:dyDescent="0.25">
      <c r="A48" s="78">
        <f>'CCG Financial Totals'!A49</f>
        <v>0</v>
      </c>
      <c r="B48" s="67"/>
      <c r="C48" s="106">
        <f>SUM('Beech Grove:YMG'!D48)</f>
        <v>0</v>
      </c>
      <c r="D48" s="107"/>
      <c r="E48" s="106">
        <f>SUM('Beech Grove:YMG'!I48)</f>
        <v>0</v>
      </c>
      <c r="G48" s="111" t="e">
        <f t="shared" si="4"/>
        <v>#DIV/0!</v>
      </c>
      <c r="I48" s="100">
        <f>SUM('Beech Grove:YMG'!J48)</f>
        <v>0</v>
      </c>
      <c r="K48" s="68">
        <f>'CCG Financial Totals'!C49</f>
        <v>0</v>
      </c>
      <c r="M48" s="145"/>
      <c r="O48" s="68">
        <f>(M48-K48)*(1-('Population reviewed'!B48/Data!K32))</f>
        <v>0</v>
      </c>
      <c r="Q48" s="157" t="e">
        <f t="shared" si="1"/>
        <v>#DIV/0!</v>
      </c>
    </row>
    <row r="49" spans="1:17" ht="15.75" customHeight="1" x14ac:dyDescent="0.25">
      <c r="A49" s="78">
        <f>'CCG Financial Totals'!A50</f>
        <v>0</v>
      </c>
      <c r="B49" s="67"/>
      <c r="C49" s="106">
        <f>SUM('Beech Grove:YMG'!D49)</f>
        <v>0</v>
      </c>
      <c r="D49" s="107"/>
      <c r="E49" s="106">
        <f>SUM('Beech Grove:YMG'!I49)</f>
        <v>0</v>
      </c>
      <c r="G49" s="111" t="e">
        <f t="shared" si="4"/>
        <v>#DIV/0!</v>
      </c>
      <c r="I49" s="100">
        <f>SUM('Beech Grove:YMG'!J49)</f>
        <v>0</v>
      </c>
      <c r="K49" s="68">
        <f>'CCG Financial Totals'!C50</f>
        <v>0</v>
      </c>
      <c r="M49" s="145"/>
      <c r="O49" s="68">
        <f>(M49-K49)*(1-('Population reviewed'!B49/Data!K32))</f>
        <v>0</v>
      </c>
      <c r="Q49" s="157" t="e">
        <f t="shared" si="1"/>
        <v>#DIV/0!</v>
      </c>
    </row>
    <row r="50" spans="1:17" ht="15.75" customHeight="1" x14ac:dyDescent="0.25">
      <c r="A50" s="78">
        <f>'CCG Financial Totals'!A51</f>
        <v>0</v>
      </c>
      <c r="B50" s="67"/>
      <c r="C50" s="106">
        <f>SUM('Beech Grove:YMG'!D50)</f>
        <v>0</v>
      </c>
      <c r="D50" s="107"/>
      <c r="E50" s="106">
        <f>SUM('Beech Grove:YMG'!I50)</f>
        <v>0</v>
      </c>
      <c r="G50" s="111" t="e">
        <f t="shared" si="4"/>
        <v>#DIV/0!</v>
      </c>
      <c r="I50" s="100">
        <f>SUM('Beech Grove:YMG'!J50)</f>
        <v>0</v>
      </c>
      <c r="K50" s="68">
        <f>'CCG Financial Totals'!C51</f>
        <v>0</v>
      </c>
      <c r="M50" s="145"/>
      <c r="O50" s="68">
        <f>(M50-K50)*(1-('Population reviewed'!B50/Data!K32))</f>
        <v>0</v>
      </c>
      <c r="Q50" s="157" t="e">
        <f t="shared" si="1"/>
        <v>#DIV/0!</v>
      </c>
    </row>
    <row r="51" spans="1:17" ht="15.75" customHeight="1" x14ac:dyDescent="0.25">
      <c r="A51" s="78">
        <f>'CCG Financial Totals'!A52</f>
        <v>0</v>
      </c>
      <c r="C51" s="106">
        <f>SUM('Beech Grove:YMG'!D51)</f>
        <v>0</v>
      </c>
      <c r="D51" s="107"/>
      <c r="E51" s="106">
        <f>SUM('Beech Grove:YMG'!I51)</f>
        <v>0</v>
      </c>
      <c r="G51" s="111" t="e">
        <f t="shared" si="4"/>
        <v>#DIV/0!</v>
      </c>
      <c r="I51" s="100">
        <f>SUM('Beech Grove:YMG'!J51)</f>
        <v>0</v>
      </c>
      <c r="K51" s="68">
        <f>'CCG Financial Totals'!C52</f>
        <v>0</v>
      </c>
      <c r="M51" s="145"/>
      <c r="O51" s="68">
        <f>(M51-K51)*(1-('Population reviewed'!B51/Data!K32))</f>
        <v>0</v>
      </c>
      <c r="Q51" s="157" t="e">
        <f t="shared" si="1"/>
        <v>#DIV/0!</v>
      </c>
    </row>
    <row r="52" spans="1:17" ht="15.75" customHeight="1" x14ac:dyDescent="0.25">
      <c r="A52" s="78">
        <f>'CCG Financial Totals'!A53</f>
        <v>0</v>
      </c>
      <c r="B52" s="67"/>
      <c r="C52" s="106">
        <f>SUM('Beech Grove:YMG'!D52)</f>
        <v>0</v>
      </c>
      <c r="D52" s="107"/>
      <c r="E52" s="106">
        <f>SUM('Beech Grove:YMG'!I52)</f>
        <v>0</v>
      </c>
      <c r="G52" s="111" t="e">
        <f t="shared" si="4"/>
        <v>#DIV/0!</v>
      </c>
      <c r="I52" s="100">
        <f>SUM('Beech Grove:YMG'!J52)</f>
        <v>0</v>
      </c>
      <c r="K52" s="68">
        <f>'CCG Financial Totals'!C53</f>
        <v>0</v>
      </c>
      <c r="M52" s="145"/>
      <c r="O52" s="68">
        <f>(M52-K52)*(1-('Population reviewed'!B52/Data!K32))</f>
        <v>0</v>
      </c>
      <c r="Q52" s="157" t="e">
        <f t="shared" si="1"/>
        <v>#DIV/0!</v>
      </c>
    </row>
    <row r="53" spans="1:17" ht="15.75" x14ac:dyDescent="0.25">
      <c r="A53" s="78">
        <f>'CCG Financial Totals'!A54</f>
        <v>0</v>
      </c>
      <c r="B53" s="67"/>
      <c r="C53" s="106">
        <f>SUM('Beech Grove:YMG'!D53)</f>
        <v>0</v>
      </c>
      <c r="D53" s="107"/>
      <c r="E53" s="106">
        <f>SUM('Beech Grove:YMG'!I53)</f>
        <v>0</v>
      </c>
      <c r="G53" s="111" t="e">
        <f t="shared" si="4"/>
        <v>#DIV/0!</v>
      </c>
      <c r="I53" s="100">
        <f>SUM('Beech Grove:YMG'!J53)</f>
        <v>0</v>
      </c>
      <c r="K53" s="68">
        <f>'CCG Financial Totals'!C54</f>
        <v>0</v>
      </c>
      <c r="M53" s="145"/>
      <c r="O53" s="68">
        <f>(M53-K53)*(1-('Population reviewed'!B53/Data!K32))</f>
        <v>0</v>
      </c>
      <c r="Q53" s="157" t="e">
        <f t="shared" si="1"/>
        <v>#DIV/0!</v>
      </c>
    </row>
    <row r="54" spans="1:17" ht="15.75" x14ac:dyDescent="0.25">
      <c r="A54" s="85" t="str">
        <f>'CCG Financial Totals'!A55</f>
        <v>Other</v>
      </c>
      <c r="B54" s="67"/>
      <c r="C54" s="106">
        <f>SUM('Beech Grove:YMG'!D54)</f>
        <v>64</v>
      </c>
      <c r="D54" s="107"/>
      <c r="E54" s="106">
        <f>SUM('Beech Grove:YMG'!I54)</f>
        <v>63</v>
      </c>
      <c r="G54" s="111">
        <f t="shared" si="4"/>
        <v>0.984375</v>
      </c>
      <c r="I54" s="100">
        <f>SUM('Beech Grove:YMG'!J54)</f>
        <v>2.5</v>
      </c>
      <c r="K54" s="68">
        <f>'CCG Financial Totals'!C55</f>
        <v>13807.08</v>
      </c>
      <c r="M54" s="145"/>
      <c r="O54" s="68">
        <f>(M54-K54)*(1-('Population reviewed'!B54/Data!K32))</f>
        <v>-12151.806850618459</v>
      </c>
      <c r="Q54" s="157">
        <f t="shared" si="1"/>
        <v>-2.2002854424357756</v>
      </c>
    </row>
    <row r="55" spans="1:17" ht="15.75" x14ac:dyDescent="0.25">
      <c r="A55" s="21"/>
      <c r="B55" s="8"/>
      <c r="C55" s="108"/>
      <c r="D55" s="107"/>
      <c r="E55" s="107"/>
      <c r="G55" s="99"/>
      <c r="I55" s="101"/>
      <c r="M55" s="52"/>
      <c r="O55" s="52"/>
      <c r="Q55" s="158"/>
    </row>
    <row r="56" spans="1:17" ht="15.75" x14ac:dyDescent="0.25">
      <c r="A56" s="51" t="str">
        <f>'CCG Financial Totals'!A57</f>
        <v xml:space="preserve"> 4 - Central Nervous System</v>
      </c>
      <c r="B56" s="8"/>
      <c r="C56" s="107"/>
      <c r="D56" s="107"/>
      <c r="E56" s="107"/>
      <c r="G56" s="99"/>
      <c r="I56" s="101"/>
      <c r="M56" s="52"/>
      <c r="O56" s="52"/>
      <c r="Q56" s="159"/>
    </row>
    <row r="57" spans="1:17" ht="15.75" x14ac:dyDescent="0.25">
      <c r="A57" s="78" t="str">
        <f>'CCG Financial Totals'!A58</f>
        <v>Oxycodone MR tablets to Longtec</v>
      </c>
      <c r="C57" s="106">
        <f>SUM('Beech Grove:YMG'!D57)</f>
        <v>0</v>
      </c>
      <c r="D57" s="107"/>
      <c r="E57" s="106">
        <f>SUM('Beech Grove:YMG'!I57)</f>
        <v>0</v>
      </c>
      <c r="G57" s="111" t="e">
        <f t="shared" ref="G57" si="5">SUM(E57/C57)</f>
        <v>#DIV/0!</v>
      </c>
      <c r="I57" s="100">
        <f>SUM('Beech Grove:YMG'!J57)</f>
        <v>0</v>
      </c>
      <c r="K57" s="68">
        <f>'CCG Financial Totals'!C58</f>
        <v>0</v>
      </c>
      <c r="M57" s="145"/>
      <c r="O57" s="68">
        <f>(M57-K57)*(1-('Population reviewed'!B57/Data!K32))</f>
        <v>0</v>
      </c>
      <c r="Q57" s="157" t="e">
        <f t="shared" si="1"/>
        <v>#DIV/0!</v>
      </c>
    </row>
    <row r="58" spans="1:17" ht="15.75" x14ac:dyDescent="0.25">
      <c r="A58" s="78" t="str">
        <f>'CCG Financial Totals'!A59</f>
        <v>Oxycodone capsules to Shortec</v>
      </c>
      <c r="B58" s="70"/>
      <c r="C58" s="106">
        <f>SUM('Beech Grove:YMG'!D58)</f>
        <v>0</v>
      </c>
      <c r="D58" s="107"/>
      <c r="E58" s="106">
        <f>SUM('Beech Grove:YMG'!I58)</f>
        <v>0</v>
      </c>
      <c r="G58" s="111" t="e">
        <f t="shared" ref="G58:G88" si="6">SUM(E58/C58)</f>
        <v>#DIV/0!</v>
      </c>
      <c r="I58" s="100">
        <f>SUM('Beech Grove:YMG'!J58)</f>
        <v>0</v>
      </c>
      <c r="K58" s="68">
        <f>'CCG Financial Totals'!C59</f>
        <v>0</v>
      </c>
      <c r="M58" s="145"/>
      <c r="O58" s="68">
        <f>(M58-K58)*(1-('Population reviewed'!B58/Data!K32))</f>
        <v>0</v>
      </c>
      <c r="Q58" s="157" t="e">
        <f t="shared" si="1"/>
        <v>#DIV/0!</v>
      </c>
    </row>
    <row r="59" spans="1:17" ht="15.75" x14ac:dyDescent="0.25">
      <c r="A59" s="78" t="str">
        <f>'CCG Financial Totals'!A60</f>
        <v>Fentanyl patches to Low Cost Brand</v>
      </c>
      <c r="C59" s="106">
        <f>SUM('Beech Grove:YMG'!D59)</f>
        <v>0</v>
      </c>
      <c r="D59" s="107"/>
      <c r="E59" s="106">
        <f>SUM('Beech Grove:YMG'!I59)</f>
        <v>0</v>
      </c>
      <c r="G59" s="111" t="e">
        <f t="shared" si="6"/>
        <v>#DIV/0!</v>
      </c>
      <c r="I59" s="100">
        <f>SUM('Beech Grove:YMG'!J59)</f>
        <v>0</v>
      </c>
      <c r="K59" s="68">
        <f>'CCG Financial Totals'!C60</f>
        <v>0</v>
      </c>
      <c r="M59" s="145"/>
      <c r="O59" s="68">
        <f>(M59-K59)*(1-('Population reviewed'!B59/Data!K32))</f>
        <v>0</v>
      </c>
      <c r="Q59" s="157" t="e">
        <f t="shared" si="1"/>
        <v>#DIV/0!</v>
      </c>
    </row>
    <row r="60" spans="1:17" ht="15.75" x14ac:dyDescent="0.25">
      <c r="A60" s="78" t="str">
        <f>'CCG Financial Totals'!A61</f>
        <v>Temazepam to Zopiclone</v>
      </c>
      <c r="C60" s="106">
        <f>SUM('Beech Grove:YMG'!D60)</f>
        <v>0</v>
      </c>
      <c r="D60" s="107"/>
      <c r="E60" s="106">
        <f>SUM('Beech Grove:YMG'!I60)</f>
        <v>0</v>
      </c>
      <c r="G60" s="111" t="e">
        <f t="shared" si="6"/>
        <v>#DIV/0!</v>
      </c>
      <c r="I60" s="100">
        <f>SUM('Beech Grove:YMG'!J60)</f>
        <v>0</v>
      </c>
      <c r="K60" s="68">
        <f>'CCG Financial Totals'!C61</f>
        <v>0</v>
      </c>
      <c r="M60" s="145"/>
      <c r="O60" s="68">
        <f>(M60-K60)*(1-('Population reviewed'!B60/Data!K32))</f>
        <v>0</v>
      </c>
      <c r="Q60" s="157" t="e">
        <f t="shared" si="1"/>
        <v>#DIV/0!</v>
      </c>
    </row>
    <row r="61" spans="1:17" ht="15.75" x14ac:dyDescent="0.25">
      <c r="A61" s="78" t="str">
        <f>'CCG Financial Totals'!A62</f>
        <v>Olanzapine orodisp/lyophilisates to Plain tablets</v>
      </c>
      <c r="C61" s="106">
        <f>SUM('Beech Grove:YMG'!D61)</f>
        <v>0</v>
      </c>
      <c r="D61" s="107"/>
      <c r="E61" s="106">
        <f>SUM('Beech Grove:YMG'!I61)</f>
        <v>0</v>
      </c>
      <c r="G61" s="111" t="e">
        <f t="shared" si="6"/>
        <v>#DIV/0!</v>
      </c>
      <c r="I61" s="100">
        <f>SUM('Beech Grove:YMG'!J61)</f>
        <v>0</v>
      </c>
      <c r="K61" s="68">
        <f>'CCG Financial Totals'!C62</f>
        <v>0</v>
      </c>
      <c r="M61" s="145"/>
      <c r="O61" s="68">
        <f>(M61-K61)*(1-('Population reviewed'!B61/Data!K32))</f>
        <v>0</v>
      </c>
      <c r="Q61" s="157" t="e">
        <f t="shared" si="1"/>
        <v>#DIV/0!</v>
      </c>
    </row>
    <row r="62" spans="1:17" ht="15.75" x14ac:dyDescent="0.25">
      <c r="A62" s="78" t="str">
        <f>'CCG Financial Totals'!A63</f>
        <v>Quetiapine XL (OD) to Half Strength Plain (BD)</v>
      </c>
      <c r="C62" s="106">
        <f>SUM('Beech Grove:YMG'!D62)</f>
        <v>0</v>
      </c>
      <c r="D62" s="107"/>
      <c r="E62" s="106">
        <f>SUM('Beech Grove:YMG'!I62)</f>
        <v>0</v>
      </c>
      <c r="G62" s="111" t="e">
        <f t="shared" si="6"/>
        <v>#DIV/0!</v>
      </c>
      <c r="I62" s="100">
        <f>SUM('Beech Grove:YMG'!J62)</f>
        <v>0</v>
      </c>
      <c r="K62" s="68">
        <f>'CCG Financial Totals'!C63</f>
        <v>0</v>
      </c>
      <c r="M62" s="145"/>
      <c r="O62" s="68">
        <f>(M62-K62)*(1-('Population reviewed'!B62/Data!K32))</f>
        <v>0</v>
      </c>
      <c r="Q62" s="157" t="e">
        <f t="shared" si="1"/>
        <v>#DIV/0!</v>
      </c>
    </row>
    <row r="63" spans="1:17" ht="15.75" x14ac:dyDescent="0.25">
      <c r="A63" s="78" t="str">
        <f>'CCG Financial Totals'!A64</f>
        <v>Quetiapine XL to branded Zaluron/Biquelle XL</v>
      </c>
      <c r="C63" s="106">
        <f>SUM('Beech Grove:YMG'!D63)</f>
        <v>0</v>
      </c>
      <c r="D63" s="107"/>
      <c r="E63" s="106">
        <f>SUM('Beech Grove:YMG'!I63)</f>
        <v>0</v>
      </c>
      <c r="G63" s="111" t="e">
        <f t="shared" si="6"/>
        <v>#DIV/0!</v>
      </c>
      <c r="I63" s="100">
        <f>SUM('Beech Grove:YMG'!J63)</f>
        <v>0</v>
      </c>
      <c r="K63" s="68">
        <f>'CCG Financial Totals'!C64</f>
        <v>0</v>
      </c>
      <c r="M63" s="145"/>
      <c r="O63" s="68">
        <f>(M63-K63)*(1-('Population reviewed'!B63/Data!K32))</f>
        <v>0</v>
      </c>
      <c r="Q63" s="157" t="e">
        <f t="shared" si="1"/>
        <v>#DIV/0!</v>
      </c>
    </row>
    <row r="64" spans="1:17" ht="15.75" x14ac:dyDescent="0.25">
      <c r="A64" s="78" t="str">
        <f>'CCG Financial Totals'!A65</f>
        <v>Risperidone orodisp / Risperdal Quicklet to Plain tablets</v>
      </c>
      <c r="C64" s="106">
        <f>SUM('Beech Grove:YMG'!D64)</f>
        <v>0</v>
      </c>
      <c r="D64" s="107"/>
      <c r="E64" s="106">
        <f>SUM('Beech Grove:YMG'!I64)</f>
        <v>0</v>
      </c>
      <c r="G64" s="111" t="e">
        <f t="shared" si="6"/>
        <v>#DIV/0!</v>
      </c>
      <c r="I64" s="100">
        <f>SUM('Beech Grove:YMG'!J64)</f>
        <v>0</v>
      </c>
      <c r="K64" s="68">
        <f>'CCG Financial Totals'!C65</f>
        <v>0</v>
      </c>
      <c r="M64" s="145"/>
      <c r="O64" s="68">
        <f>(M64-K64)*(1-('Population reviewed'!B64/Data!K32))</f>
        <v>0</v>
      </c>
      <c r="Q64" s="157" t="e">
        <f t="shared" si="1"/>
        <v>#DIV/0!</v>
      </c>
    </row>
    <row r="65" spans="1:17" ht="15.75" x14ac:dyDescent="0.25">
      <c r="A65" s="78" t="str">
        <f>'CCG Financial Totals'!A66</f>
        <v>Venlafaxine MR capsules to Venlafaxine MR tablets</v>
      </c>
      <c r="C65" s="106">
        <f>SUM('Beech Grove:YMG'!D65)</f>
        <v>0</v>
      </c>
      <c r="D65" s="107"/>
      <c r="E65" s="106">
        <f>SUM('Beech Grove:YMG'!I65)</f>
        <v>0</v>
      </c>
      <c r="G65" s="111" t="e">
        <f t="shared" si="6"/>
        <v>#DIV/0!</v>
      </c>
      <c r="I65" s="100">
        <f>SUM('Beech Grove:YMG'!J65)</f>
        <v>0</v>
      </c>
      <c r="K65" s="68">
        <f>'CCG Financial Totals'!C66</f>
        <v>0</v>
      </c>
      <c r="M65" s="145"/>
      <c r="O65" s="68">
        <f>(M65-K65)*(1-('Population reviewed'!B65/Data!K32))</f>
        <v>0</v>
      </c>
      <c r="Q65" s="157" t="e">
        <f t="shared" si="1"/>
        <v>#DIV/0!</v>
      </c>
    </row>
    <row r="66" spans="1:17" ht="15.75" x14ac:dyDescent="0.25">
      <c r="A66" s="78" t="str">
        <f>'CCG Financial Totals'!A67</f>
        <v>Venlafaxine MR to Venlafaxine Plain (BD)</v>
      </c>
      <c r="B66" s="8"/>
      <c r="C66" s="106">
        <f>SUM('Beech Grove:YMG'!D66)</f>
        <v>0</v>
      </c>
      <c r="D66" s="107"/>
      <c r="E66" s="106">
        <f>SUM('Beech Grove:YMG'!I66)</f>
        <v>0</v>
      </c>
      <c r="G66" s="111" t="e">
        <f t="shared" si="6"/>
        <v>#DIV/0!</v>
      </c>
      <c r="I66" s="100">
        <f>SUM('Beech Grove:YMG'!J66)</f>
        <v>0</v>
      </c>
      <c r="K66" s="68">
        <f>'CCG Financial Totals'!C67</f>
        <v>0</v>
      </c>
      <c r="M66" s="145"/>
      <c r="O66" s="68">
        <f>(M66-K66)*(1-('Population reviewed'!B66/Data!K32))</f>
        <v>0</v>
      </c>
      <c r="Q66" s="157" t="e">
        <f t="shared" si="1"/>
        <v>#DIV/0!</v>
      </c>
    </row>
    <row r="67" spans="1:17" ht="15.75" x14ac:dyDescent="0.25">
      <c r="A67" s="78" t="str">
        <f>'CCG Financial Totals'!A68</f>
        <v>Galantamine MR to Low Cost Brand (Gatalin XL)</v>
      </c>
      <c r="C67" s="106">
        <f>SUM('Beech Grove:YMG'!D67)</f>
        <v>5</v>
      </c>
      <c r="D67" s="107"/>
      <c r="E67" s="106">
        <f>SUM('Beech Grove:YMG'!I67)</f>
        <v>5</v>
      </c>
      <c r="G67" s="111">
        <f t="shared" si="6"/>
        <v>1</v>
      </c>
      <c r="I67" s="100">
        <f>SUM('Beech Grove:YMG'!J67)</f>
        <v>4</v>
      </c>
      <c r="K67" s="68">
        <f>'CCG Financial Totals'!C68</f>
        <v>2456.75</v>
      </c>
      <c r="M67" s="145"/>
      <c r="O67" s="68">
        <f>(M67-K67)*(1-('Population reviewed'!B67/Data!K32))</f>
        <v>-2380.1454182395178</v>
      </c>
      <c r="Q67" s="157">
        <f t="shared" si="1"/>
        <v>-3.8752749253925187</v>
      </c>
    </row>
    <row r="68" spans="1:17" ht="15.75" x14ac:dyDescent="0.25">
      <c r="A68" s="78" t="str">
        <f>'CCG Financial Totals'!A69</f>
        <v>Fentanyl immediate release to Morphine oral solution</v>
      </c>
      <c r="C68" s="106">
        <f>SUM('Beech Grove:YMG'!D68)</f>
        <v>0</v>
      </c>
      <c r="D68" s="107"/>
      <c r="E68" s="106">
        <f>SUM('Beech Grove:YMG'!I68)</f>
        <v>0</v>
      </c>
      <c r="G68" s="111" t="e">
        <f t="shared" si="6"/>
        <v>#DIV/0!</v>
      </c>
      <c r="I68" s="100">
        <f>SUM('Beech Grove:YMG'!J68)</f>
        <v>0</v>
      </c>
      <c r="K68" s="68">
        <f>'CCG Financial Totals'!C69</f>
        <v>0</v>
      </c>
      <c r="M68" s="145"/>
      <c r="O68" s="68">
        <f>(M68-K68)*(1-('Population reviewed'!B68/Data!K32))</f>
        <v>0</v>
      </c>
      <c r="Q68" s="157" t="e">
        <f t="shared" si="1"/>
        <v>#DIV/0!</v>
      </c>
    </row>
    <row r="69" spans="1:17" ht="15.75" x14ac:dyDescent="0.25">
      <c r="A69" s="78" t="str">
        <f>'CCG Financial Totals'!A70</f>
        <v>Morphine MR tablets to Low Cost Brand (Zomorph)</v>
      </c>
      <c r="C69" s="106">
        <f>SUM('Beech Grove:YMG'!D69)</f>
        <v>0</v>
      </c>
      <c r="D69" s="107"/>
      <c r="E69" s="106">
        <f>SUM('Beech Grove:YMG'!I69)</f>
        <v>0</v>
      </c>
      <c r="G69" s="111" t="e">
        <f t="shared" si="6"/>
        <v>#DIV/0!</v>
      </c>
      <c r="I69" s="100">
        <f>SUM('Beech Grove:YMG'!J69)</f>
        <v>0</v>
      </c>
      <c r="K69" s="68">
        <f>'CCG Financial Totals'!C70</f>
        <v>0</v>
      </c>
      <c r="M69" s="145"/>
      <c r="O69" s="68">
        <f>(M69-K69)*(1-('Population reviewed'!B69/Data!K32))</f>
        <v>0</v>
      </c>
      <c r="Q69" s="157" t="e">
        <f t="shared" si="1"/>
        <v>#DIV/0!</v>
      </c>
    </row>
    <row r="70" spans="1:17" ht="15.75" x14ac:dyDescent="0.25">
      <c r="A70" s="78" t="str">
        <f>'CCG Financial Totals'!A71</f>
        <v>Oxycodone/Naloxone (Targinact) to Morphine MR + Senna</v>
      </c>
      <c r="C70" s="106">
        <f>SUM('Beech Grove:YMG'!D70)</f>
        <v>0</v>
      </c>
      <c r="D70" s="107"/>
      <c r="E70" s="106">
        <f>SUM('Beech Grove:YMG'!I70)</f>
        <v>0</v>
      </c>
      <c r="G70" s="111" t="e">
        <f t="shared" si="6"/>
        <v>#DIV/0!</v>
      </c>
      <c r="I70" s="100">
        <f>SUM('Beech Grove:YMG'!J70)</f>
        <v>0</v>
      </c>
      <c r="K70" s="68">
        <f>'CCG Financial Totals'!C71</f>
        <v>0</v>
      </c>
      <c r="M70" s="145"/>
      <c r="O70" s="68">
        <f>(M70-K70)*(1-('Population reviewed'!B70/Data!K32))</f>
        <v>0</v>
      </c>
      <c r="Q70" s="157" t="e">
        <f t="shared" si="1"/>
        <v>#DIV/0!</v>
      </c>
    </row>
    <row r="71" spans="1:17" ht="15.75" x14ac:dyDescent="0.25">
      <c r="A71" s="78" t="str">
        <f>'CCG Financial Totals'!A72</f>
        <v>Tramadol MR to Low Cost Brand (Marol)</v>
      </c>
      <c r="C71" s="106">
        <f>SUM('Beech Grove:YMG'!D71)</f>
        <v>0</v>
      </c>
      <c r="D71" s="107"/>
      <c r="E71" s="106">
        <f>SUM('Beech Grove:YMG'!I71)</f>
        <v>0</v>
      </c>
      <c r="G71" s="111" t="e">
        <f t="shared" si="6"/>
        <v>#DIV/0!</v>
      </c>
      <c r="I71" s="100">
        <f>SUM('Beech Grove:YMG'!J71)</f>
        <v>0</v>
      </c>
      <c r="K71" s="68">
        <f>'CCG Financial Totals'!C72</f>
        <v>0</v>
      </c>
      <c r="M71" s="145"/>
      <c r="O71" s="68">
        <f>(M71-K71)*(1-('Population reviewed'!B71/Data!K32))</f>
        <v>0</v>
      </c>
      <c r="Q71" s="157" t="e">
        <f t="shared" si="1"/>
        <v>#DIV/0!</v>
      </c>
    </row>
    <row r="72" spans="1:17" ht="15.75" x14ac:dyDescent="0.25">
      <c r="A72" s="78" t="str">
        <f>'CCG Financial Totals'!A73</f>
        <v>Tramadol MR to Tramadol plain</v>
      </c>
      <c r="C72" s="106">
        <f>SUM('Beech Grove:YMG'!D72)</f>
        <v>0</v>
      </c>
      <c r="D72" s="107"/>
      <c r="E72" s="106">
        <f>SUM('Beech Grove:YMG'!I72)</f>
        <v>0</v>
      </c>
      <c r="G72" s="111" t="e">
        <f t="shared" si="6"/>
        <v>#DIV/0!</v>
      </c>
      <c r="I72" s="100">
        <f>SUM('Beech Grove:YMG'!J72)</f>
        <v>0</v>
      </c>
      <c r="K72" s="68">
        <f>'CCG Financial Totals'!C73</f>
        <v>0</v>
      </c>
      <c r="M72" s="145"/>
      <c r="O72" s="68">
        <f>(M72-K72)*(1-('Population reviewed'!B72/Data!K32))</f>
        <v>0</v>
      </c>
      <c r="Q72" s="157" t="e">
        <f t="shared" si="1"/>
        <v>#DIV/0!</v>
      </c>
    </row>
    <row r="73" spans="1:17" ht="15.75" x14ac:dyDescent="0.25">
      <c r="A73" s="78" t="str">
        <f>'CCG Financial Totals'!A74</f>
        <v>Tramadol/Paracetamol (Tramacet) to Co-Codamol</v>
      </c>
      <c r="C73" s="106">
        <f>SUM('Beech Grove:YMG'!D73)</f>
        <v>0</v>
      </c>
      <c r="D73" s="107"/>
      <c r="E73" s="106">
        <f>SUM('Beech Grove:YMG'!I73)</f>
        <v>0</v>
      </c>
      <c r="G73" s="111" t="e">
        <f t="shared" si="6"/>
        <v>#DIV/0!</v>
      </c>
      <c r="I73" s="100">
        <f>SUM('Beech Grove:YMG'!J73)</f>
        <v>0</v>
      </c>
      <c r="K73" s="68">
        <f>'CCG Financial Totals'!C74</f>
        <v>0</v>
      </c>
      <c r="M73" s="145"/>
      <c r="O73" s="68">
        <f>(M73-K73)*(1-('Population reviewed'!B73/Data!K32))</f>
        <v>0</v>
      </c>
      <c r="Q73" s="157" t="e">
        <f t="shared" si="1"/>
        <v>#DIV/0!</v>
      </c>
    </row>
    <row r="74" spans="1:17" ht="15.75" x14ac:dyDescent="0.25">
      <c r="A74" s="78" t="str">
        <f>'CCG Financial Totals'!A75</f>
        <v>Almo/Ele/Frova/Rizatriptan to Suma/Zolm/Naratriptan</v>
      </c>
      <c r="C74" s="106">
        <f>SUM('Beech Grove:YMG'!D74)</f>
        <v>0</v>
      </c>
      <c r="D74" s="107"/>
      <c r="E74" s="106">
        <f>SUM('Beech Grove:YMG'!I74)</f>
        <v>0</v>
      </c>
      <c r="G74" s="111" t="e">
        <f t="shared" si="6"/>
        <v>#DIV/0!</v>
      </c>
      <c r="I74" s="100">
        <f>SUM('Beech Grove:YMG'!J74)</f>
        <v>0</v>
      </c>
      <c r="K74" s="68">
        <f>'CCG Financial Totals'!C75</f>
        <v>0</v>
      </c>
      <c r="M74" s="145"/>
      <c r="O74" s="68">
        <f>(M74-K74)*(1-('Population reviewed'!B74/Data!K32))</f>
        <v>0</v>
      </c>
      <c r="Q74" s="157" t="e">
        <f t="shared" ref="Q74:Q137" si="7">(I74/K74)*$O74</f>
        <v>#DIV/0!</v>
      </c>
    </row>
    <row r="75" spans="1:17" ht="15.75" x14ac:dyDescent="0.25">
      <c r="A75" s="78" t="str">
        <f>'CCG Financial Totals'!A76</f>
        <v>Rizatriptan 10mg lyophilisates to 10mg orodispersible tablets</v>
      </c>
      <c r="C75" s="106">
        <f>SUM('Beech Grove:YMG'!D75)</f>
        <v>63</v>
      </c>
      <c r="D75" s="107"/>
      <c r="E75" s="106">
        <f>SUM('Beech Grove:YMG'!I75)</f>
        <v>41</v>
      </c>
      <c r="G75" s="111">
        <f t="shared" si="6"/>
        <v>0.65079365079365081</v>
      </c>
      <c r="I75" s="100">
        <f>SUM('Beech Grove:YMG'!J75)</f>
        <v>23.5</v>
      </c>
      <c r="K75" s="68">
        <f>'CCG Financial Totals'!C76</f>
        <v>7742.1</v>
      </c>
      <c r="M75" s="145"/>
      <c r="O75" s="68">
        <f>(M75-K75)*(1-('Population reviewed'!B75/Data!K32))</f>
        <v>-4614.063131904898</v>
      </c>
      <c r="Q75" s="157">
        <f t="shared" si="7"/>
        <v>-14.005306518872798</v>
      </c>
    </row>
    <row r="76" spans="1:17" ht="15.75" x14ac:dyDescent="0.25">
      <c r="A76" s="78" t="str">
        <f>'CCG Financial Totals'!A77</f>
        <v>Pregabalin TDS to BD &amp; Dose Optimisation</v>
      </c>
      <c r="C76" s="106">
        <f>SUM('Beech Grove:YMG'!D76)</f>
        <v>1942</v>
      </c>
      <c r="D76" s="107"/>
      <c r="E76" s="106">
        <f>SUM('Beech Grove:YMG'!I76)</f>
        <v>118</v>
      </c>
      <c r="G76" s="111">
        <f t="shared" si="6"/>
        <v>6.0762100926879503E-2</v>
      </c>
      <c r="I76" s="100">
        <f>SUM('Beech Grove:YMG'!J76)</f>
        <v>183</v>
      </c>
      <c r="K76" s="68">
        <f>'CCG Financial Totals'!C77</f>
        <v>99932.4</v>
      </c>
      <c r="M76" s="145"/>
      <c r="O76" s="68">
        <f>(M76-K76)*(1-('Population reviewed'!B76/Data!K32))</f>
        <v>-14624.466988342316</v>
      </c>
      <c r="Q76" s="157">
        <f t="shared" si="7"/>
        <v>-26.780878462507093</v>
      </c>
    </row>
    <row r="77" spans="1:17" ht="15.75" x14ac:dyDescent="0.25">
      <c r="A77" s="78" t="str">
        <f>'CCG Financial Totals'!A78</f>
        <v>Pregabalin (Lyrica) to Low Cost Brand (Anxiety only)</v>
      </c>
      <c r="C77" s="106">
        <f>SUM('Beech Grove:YMG'!D77)</f>
        <v>0</v>
      </c>
      <c r="D77" s="107"/>
      <c r="E77" s="106">
        <f>SUM('Beech Grove:YMG'!I77)</f>
        <v>0</v>
      </c>
      <c r="G77" s="111" t="e">
        <f t="shared" si="6"/>
        <v>#DIV/0!</v>
      </c>
      <c r="I77" s="100">
        <f>SUM('Beech Grove:YMG'!J77)</f>
        <v>0</v>
      </c>
      <c r="K77" s="68">
        <f>'CCG Financial Totals'!C78</f>
        <v>0</v>
      </c>
      <c r="M77" s="145"/>
      <c r="O77" s="68">
        <f>(M77-K77)*(1-('Population reviewed'!B77/Data!K32))</f>
        <v>0</v>
      </c>
      <c r="Q77" s="157" t="e">
        <f t="shared" si="7"/>
        <v>#DIV/0!</v>
      </c>
    </row>
    <row r="78" spans="1:17" ht="15.75" x14ac:dyDescent="0.25">
      <c r="A78" s="78" t="str">
        <f>'CCG Financial Totals'!A79</f>
        <v>Topiramate Capsules/Sprinkles to Tablets</v>
      </c>
      <c r="C78" s="106">
        <f>SUM('Beech Grove:YMG'!D78)</f>
        <v>0</v>
      </c>
      <c r="D78" s="107"/>
      <c r="E78" s="106">
        <f>SUM('Beech Grove:YMG'!I78)</f>
        <v>0</v>
      </c>
      <c r="G78" s="111" t="e">
        <f t="shared" si="6"/>
        <v>#DIV/0!</v>
      </c>
      <c r="I78" s="100">
        <f>SUM('Beech Grove:YMG'!J78)</f>
        <v>0</v>
      </c>
      <c r="K78" s="68">
        <f>'CCG Financial Totals'!C79</f>
        <v>0</v>
      </c>
      <c r="M78" s="145"/>
      <c r="O78" s="68">
        <f>(M78-K78)*(1-('Population reviewed'!B78/Data!K32))</f>
        <v>0</v>
      </c>
      <c r="Q78" s="157" t="e">
        <f t="shared" si="7"/>
        <v>#DIV/0!</v>
      </c>
    </row>
    <row r="79" spans="1:17" ht="15.75" x14ac:dyDescent="0.25">
      <c r="A79" s="78" t="str">
        <f>'CCG Financial Totals'!A80</f>
        <v>Review/Stop Co-proxamol</v>
      </c>
      <c r="C79" s="106">
        <f>SUM('Beech Grove:YMG'!D79)</f>
        <v>0</v>
      </c>
      <c r="D79" s="107"/>
      <c r="E79" s="106">
        <f>SUM('Beech Grove:YMG'!I79)</f>
        <v>0</v>
      </c>
      <c r="G79" s="111" t="e">
        <f t="shared" si="6"/>
        <v>#DIV/0!</v>
      </c>
      <c r="I79" s="100">
        <f>SUM('Beech Grove:YMG'!J79)</f>
        <v>0</v>
      </c>
      <c r="K79" s="68">
        <f>'CCG Financial Totals'!C80</f>
        <v>0</v>
      </c>
      <c r="M79" s="145"/>
      <c r="O79" s="68">
        <f>(M79-K79)*(1-('Population reviewed'!B79/Data!K32))</f>
        <v>0</v>
      </c>
      <c r="Q79" s="157" t="e">
        <f t="shared" si="7"/>
        <v>#DIV/0!</v>
      </c>
    </row>
    <row r="80" spans="1:17" ht="15.75" x14ac:dyDescent="0.25">
      <c r="A80" s="78" t="str">
        <f>'CCG Financial Totals'!A81</f>
        <v>aripiprazole dose optimisation</v>
      </c>
      <c r="C80" s="106">
        <f>SUM('Beech Grove:YMG'!D80)</f>
        <v>0</v>
      </c>
      <c r="D80" s="107"/>
      <c r="E80" s="106">
        <f>SUM('Beech Grove:YMG'!I80)</f>
        <v>0</v>
      </c>
      <c r="G80" s="111" t="e">
        <f t="shared" si="6"/>
        <v>#DIV/0!</v>
      </c>
      <c r="I80" s="100">
        <f>SUM('Beech Grove:YMG'!J80)</f>
        <v>0</v>
      </c>
      <c r="K80" s="68">
        <f>'CCG Financial Totals'!C81</f>
        <v>0</v>
      </c>
      <c r="M80" s="145"/>
      <c r="O80" s="68">
        <f>(M80-K80)*(1-('Population reviewed'!B80/Data!K32))</f>
        <v>0</v>
      </c>
      <c r="Q80" s="157" t="e">
        <f t="shared" si="7"/>
        <v>#DIV/0!</v>
      </c>
    </row>
    <row r="81" spans="1:17" ht="15.75" x14ac:dyDescent="0.25">
      <c r="A81" s="78" t="str">
        <f>'CCG Financial Totals'!A82</f>
        <v>Parkinson's disease drugs - Sistravi</v>
      </c>
      <c r="C81" s="106">
        <f>SUM('Beech Grove:YMG'!D81)</f>
        <v>0</v>
      </c>
      <c r="D81" s="107"/>
      <c r="E81" s="106">
        <f>SUM('Beech Grove:YMG'!I81)</f>
        <v>0</v>
      </c>
      <c r="G81" s="111" t="e">
        <f t="shared" si="6"/>
        <v>#DIV/0!</v>
      </c>
      <c r="I81" s="100">
        <f>SUM('Beech Grove:YMG'!J81)</f>
        <v>0</v>
      </c>
      <c r="K81" s="68">
        <f>'CCG Financial Totals'!C82</f>
        <v>0</v>
      </c>
      <c r="M81" s="145"/>
      <c r="O81" s="68">
        <f>(M81-K81)*(1-('Population reviewed'!B81/Data!K32))</f>
        <v>0</v>
      </c>
      <c r="Q81" s="157" t="e">
        <f t="shared" si="7"/>
        <v>#DIV/0!</v>
      </c>
    </row>
    <row r="82" spans="1:17" ht="15.75" x14ac:dyDescent="0.25">
      <c r="A82" s="78" t="str">
        <f>'CCG Financial Totals'!A83</f>
        <v>Parkinson's disease drugs - Ropinirole MR to branded generic</v>
      </c>
      <c r="C82" s="106">
        <f>SUM('Beech Grove:YMG'!D82)</f>
        <v>0</v>
      </c>
      <c r="D82" s="107"/>
      <c r="E82" s="106">
        <f>SUM('Beech Grove:YMG'!I82)</f>
        <v>0</v>
      </c>
      <c r="G82" s="111" t="e">
        <f t="shared" si="6"/>
        <v>#DIV/0!</v>
      </c>
      <c r="I82" s="100">
        <f>SUM('Beech Grove:YMG'!J82)</f>
        <v>0</v>
      </c>
      <c r="K82" s="68">
        <f>'CCG Financial Totals'!C83</f>
        <v>0</v>
      </c>
      <c r="M82" s="145"/>
      <c r="O82" s="68">
        <f>(M82-K82)*(1-('Population reviewed'!B82/Data!K32))</f>
        <v>0</v>
      </c>
      <c r="Q82" s="157" t="e">
        <f t="shared" si="7"/>
        <v>#DIV/0!</v>
      </c>
    </row>
    <row r="83" spans="1:17" ht="15.75" x14ac:dyDescent="0.25">
      <c r="A83" s="78" t="str">
        <f>'CCG Financial Totals'!A84</f>
        <v>Buprenorphine patch to branded generic</v>
      </c>
      <c r="C83" s="106">
        <f>SUM('Beech Grove:YMG'!D83)</f>
        <v>741</v>
      </c>
      <c r="D83" s="107"/>
      <c r="E83" s="106">
        <f>SUM('Beech Grove:YMG'!I83)</f>
        <v>302</v>
      </c>
      <c r="G83" s="111">
        <f t="shared" si="6"/>
        <v>0.40755735492577599</v>
      </c>
      <c r="I83" s="100">
        <f>SUM('Beech Grove:YMG'!J83)</f>
        <v>156</v>
      </c>
      <c r="K83" s="68">
        <f>'CCG Financial Totals'!C84</f>
        <v>79367.740000000005</v>
      </c>
      <c r="M83" s="145"/>
      <c r="O83" s="68">
        <f>(M83-K83)*(1-('Population reviewed'!B83/Data!K32))</f>
        <v>-34269.657592401752</v>
      </c>
      <c r="Q83" s="157">
        <f t="shared" si="7"/>
        <v>-67.358180847970132</v>
      </c>
    </row>
    <row r="84" spans="1:17" ht="15.75" x14ac:dyDescent="0.25">
      <c r="A84" s="78">
        <f>'CCG Financial Totals'!A85</f>
        <v>0</v>
      </c>
      <c r="C84" s="106">
        <f>SUM('Beech Grove:YMG'!D84)</f>
        <v>0</v>
      </c>
      <c r="D84" s="107"/>
      <c r="E84" s="106">
        <f>SUM('Beech Grove:YMG'!I84)</f>
        <v>0</v>
      </c>
      <c r="G84" s="111" t="e">
        <f t="shared" si="6"/>
        <v>#DIV/0!</v>
      </c>
      <c r="I84" s="100">
        <f>SUM('Beech Grove:YMG'!J84)</f>
        <v>0</v>
      </c>
      <c r="K84" s="68">
        <f>'CCG Financial Totals'!C85</f>
        <v>0</v>
      </c>
      <c r="M84" s="145"/>
      <c r="O84" s="68">
        <f>(M84-K84)*(1-('Population reviewed'!B84/Data!K32))</f>
        <v>0</v>
      </c>
      <c r="Q84" s="157" t="e">
        <f t="shared" si="7"/>
        <v>#DIV/0!</v>
      </c>
    </row>
    <row r="85" spans="1:17" ht="15.75" x14ac:dyDescent="0.25">
      <c r="A85" s="78">
        <f>'CCG Financial Totals'!A86</f>
        <v>0</v>
      </c>
      <c r="C85" s="106">
        <f>SUM('Beech Grove:YMG'!D85)</f>
        <v>0</v>
      </c>
      <c r="D85" s="107"/>
      <c r="E85" s="106">
        <f>SUM('Beech Grove:YMG'!I85)</f>
        <v>0</v>
      </c>
      <c r="G85" s="111" t="e">
        <f t="shared" si="6"/>
        <v>#DIV/0!</v>
      </c>
      <c r="I85" s="100">
        <f>SUM('Beech Grove:YMG'!J85)</f>
        <v>0</v>
      </c>
      <c r="K85" s="68">
        <f>'CCG Financial Totals'!C86</f>
        <v>0</v>
      </c>
      <c r="M85" s="145"/>
      <c r="O85" s="68">
        <f>(M85-K85)*(1-('Population reviewed'!B85/Data!K32))</f>
        <v>0</v>
      </c>
      <c r="Q85" s="157" t="e">
        <f t="shared" si="7"/>
        <v>#DIV/0!</v>
      </c>
    </row>
    <row r="86" spans="1:17" ht="15.75" x14ac:dyDescent="0.25">
      <c r="A86" s="78">
        <f>'CCG Financial Totals'!A87</f>
        <v>0</v>
      </c>
      <c r="C86" s="106">
        <f>SUM('Beech Grove:YMG'!D86)</f>
        <v>0</v>
      </c>
      <c r="D86" s="107"/>
      <c r="E86" s="106">
        <f>SUM('Beech Grove:YMG'!I86)</f>
        <v>0</v>
      </c>
      <c r="G86" s="111" t="e">
        <f t="shared" si="6"/>
        <v>#DIV/0!</v>
      </c>
      <c r="I86" s="100">
        <f>SUM('Beech Grove:YMG'!J86)</f>
        <v>0</v>
      </c>
      <c r="K86" s="68">
        <f>'CCG Financial Totals'!C87</f>
        <v>0</v>
      </c>
      <c r="M86" s="145"/>
      <c r="O86" s="68">
        <f>(M86-K86)*(1-('Population reviewed'!B86/Data!K32))</f>
        <v>0</v>
      </c>
      <c r="Q86" s="157" t="e">
        <f t="shared" si="7"/>
        <v>#DIV/0!</v>
      </c>
    </row>
    <row r="87" spans="1:17" ht="15.75" x14ac:dyDescent="0.25">
      <c r="A87" s="78">
        <f>'CCG Financial Totals'!A88</f>
        <v>0</v>
      </c>
      <c r="C87" s="106">
        <f>SUM('Beech Grove:YMG'!D87)</f>
        <v>0</v>
      </c>
      <c r="D87" s="107"/>
      <c r="E87" s="106">
        <f>SUM('Beech Grove:YMG'!I87)</f>
        <v>0</v>
      </c>
      <c r="G87" s="111" t="e">
        <f t="shared" si="6"/>
        <v>#DIV/0!</v>
      </c>
      <c r="I87" s="100">
        <f>SUM('Beech Grove:YMG'!J87)</f>
        <v>0</v>
      </c>
      <c r="K87" s="68">
        <f>'CCG Financial Totals'!C88</f>
        <v>0</v>
      </c>
      <c r="M87" s="145"/>
      <c r="O87" s="68">
        <f>(M87-K87)*(1-('Population reviewed'!B87/Data!K32))</f>
        <v>0</v>
      </c>
      <c r="Q87" s="157" t="e">
        <f t="shared" si="7"/>
        <v>#DIV/0!</v>
      </c>
    </row>
    <row r="88" spans="1:17" ht="15.75" x14ac:dyDescent="0.25">
      <c r="A88" s="85" t="str">
        <f>'CCG Financial Totals'!A89</f>
        <v>Other</v>
      </c>
      <c r="C88" s="106">
        <f>SUM('Beech Grove:YMG'!D88)</f>
        <v>1</v>
      </c>
      <c r="D88" s="107"/>
      <c r="E88" s="106">
        <f>SUM('Beech Grove:YMG'!I88)</f>
        <v>1</v>
      </c>
      <c r="G88" s="111">
        <f t="shared" si="6"/>
        <v>1</v>
      </c>
      <c r="I88" s="100">
        <f>SUM('Beech Grove:YMG'!J88)</f>
        <v>0</v>
      </c>
      <c r="K88" s="68">
        <f>'CCG Financial Totals'!C89</f>
        <v>52</v>
      </c>
      <c r="M88" s="145"/>
      <c r="O88" s="68">
        <f>(M88-K88)*(1-('Population reviewed'!B88/Data!K32))</f>
        <v>-50.455945588065063</v>
      </c>
      <c r="Q88" s="157">
        <f t="shared" si="7"/>
        <v>0</v>
      </c>
    </row>
    <row r="89" spans="1:17" ht="15.75" x14ac:dyDescent="0.25">
      <c r="A89" s="21"/>
      <c r="C89" s="107"/>
      <c r="D89" s="107"/>
      <c r="E89" s="107"/>
      <c r="G89" s="99"/>
      <c r="I89" s="101"/>
      <c r="M89" s="52"/>
      <c r="O89" s="52"/>
      <c r="Q89" s="158"/>
    </row>
    <row r="90" spans="1:17" ht="15.75" x14ac:dyDescent="0.25">
      <c r="A90" s="51" t="str">
        <f>'CCG Financial Totals'!A91</f>
        <v>5 - Infections</v>
      </c>
      <c r="C90" s="107"/>
      <c r="D90" s="107"/>
      <c r="E90" s="107"/>
      <c r="G90" s="99"/>
      <c r="I90" s="101"/>
      <c r="M90" s="52"/>
      <c r="O90" s="52"/>
      <c r="Q90" s="159"/>
    </row>
    <row r="91" spans="1:17" ht="15.75" x14ac:dyDescent="0.25">
      <c r="A91" s="78" t="str">
        <f>'CCG Financial Totals'!A92</f>
        <v>Azithromycin 250mg capsules to tablets</v>
      </c>
      <c r="C91" s="106">
        <f>SUM('Beech Grove:YMG'!D91)</f>
        <v>0</v>
      </c>
      <c r="D91" s="107"/>
      <c r="E91" s="106">
        <f>SUM('Beech Grove:YMG'!I91)</f>
        <v>0</v>
      </c>
      <c r="G91" s="111" t="e">
        <f t="shared" ref="G91" si="8">SUM(E91/C91)</f>
        <v>#DIV/0!</v>
      </c>
      <c r="I91" s="100">
        <f>SUM('Beech Grove:YMG'!J91)</f>
        <v>0</v>
      </c>
      <c r="K91" s="68">
        <f>'CCG Financial Totals'!C92</f>
        <v>0</v>
      </c>
      <c r="M91" s="145"/>
      <c r="O91" s="68">
        <f>(M91-K91)*(1-('Population reviewed'!B91/Data!K32))</f>
        <v>0</v>
      </c>
      <c r="Q91" s="157" t="e">
        <f t="shared" si="7"/>
        <v>#DIV/0!</v>
      </c>
    </row>
    <row r="92" spans="1:17" ht="15.75" x14ac:dyDescent="0.25">
      <c r="A92" s="78" t="str">
        <f>'CCG Financial Totals'!A93</f>
        <v>Erythromycin 250mg EC caps (inc. Stearate) to 250mg EC tabs</v>
      </c>
      <c r="C92" s="106">
        <f>SUM('Beech Grove:YMG'!D92)</f>
        <v>0</v>
      </c>
      <c r="D92" s="107"/>
      <c r="E92" s="106">
        <f>SUM('Beech Grove:YMG'!I92)</f>
        <v>0</v>
      </c>
      <c r="G92" s="111" t="e">
        <f t="shared" ref="G92:G101" si="9">SUM(E92/C92)</f>
        <v>#DIV/0!</v>
      </c>
      <c r="I92" s="100">
        <f>SUM('Beech Grove:YMG'!J92)</f>
        <v>0</v>
      </c>
      <c r="K92" s="68">
        <f>'CCG Financial Totals'!C93</f>
        <v>0</v>
      </c>
      <c r="M92" s="145"/>
      <c r="O92" s="68">
        <f>(M92-K92)*(1-('Population reviewed'!B92/Data!K32))</f>
        <v>0</v>
      </c>
      <c r="Q92" s="157" t="e">
        <f t="shared" si="7"/>
        <v>#DIV/0!</v>
      </c>
    </row>
    <row r="93" spans="1:17" ht="15.75" x14ac:dyDescent="0.25">
      <c r="A93" s="78">
        <f>'CCG Financial Totals'!A94</f>
        <v>0</v>
      </c>
      <c r="C93" s="106">
        <f>SUM('Beech Grove:YMG'!D93)</f>
        <v>0</v>
      </c>
      <c r="D93" s="107"/>
      <c r="E93" s="106">
        <f>SUM('Beech Grove:YMG'!I93)</f>
        <v>0</v>
      </c>
      <c r="G93" s="111" t="e">
        <f t="shared" si="9"/>
        <v>#DIV/0!</v>
      </c>
      <c r="I93" s="100">
        <f>SUM('Beech Grove:YMG'!J93)</f>
        <v>0</v>
      </c>
      <c r="K93" s="68">
        <f>'CCG Financial Totals'!C94</f>
        <v>0</v>
      </c>
      <c r="M93" s="145"/>
      <c r="O93" s="68">
        <f>(M93-K93)*(1-('Population reviewed'!B93/Data!K32))</f>
        <v>0</v>
      </c>
      <c r="Q93" s="157" t="e">
        <f t="shared" si="7"/>
        <v>#DIV/0!</v>
      </c>
    </row>
    <row r="94" spans="1:17" ht="15.75" x14ac:dyDescent="0.25">
      <c r="A94" s="78">
        <f>'CCG Financial Totals'!A95</f>
        <v>0</v>
      </c>
      <c r="C94" s="106">
        <f>SUM('Beech Grove:YMG'!D94)</f>
        <v>0</v>
      </c>
      <c r="D94" s="107"/>
      <c r="E94" s="106">
        <f>SUM('Beech Grove:YMG'!I94)</f>
        <v>0</v>
      </c>
      <c r="G94" s="111" t="e">
        <f t="shared" si="9"/>
        <v>#DIV/0!</v>
      </c>
      <c r="I94" s="100">
        <f>SUM('Beech Grove:YMG'!J94)</f>
        <v>0</v>
      </c>
      <c r="K94" s="68">
        <f>'CCG Financial Totals'!C95</f>
        <v>0</v>
      </c>
      <c r="M94" s="145"/>
      <c r="O94" s="68">
        <f>(M94-K94)*(1-('Population reviewed'!B94/Data!K32))</f>
        <v>0</v>
      </c>
      <c r="Q94" s="157" t="e">
        <f t="shared" si="7"/>
        <v>#DIV/0!</v>
      </c>
    </row>
    <row r="95" spans="1:17" ht="15.75" x14ac:dyDescent="0.25">
      <c r="A95" s="78">
        <f>'CCG Financial Totals'!A96</f>
        <v>0</v>
      </c>
      <c r="C95" s="106">
        <f>SUM('Beech Grove:YMG'!D95)</f>
        <v>0</v>
      </c>
      <c r="D95" s="107"/>
      <c r="E95" s="106">
        <f>SUM('Beech Grove:YMG'!I95)</f>
        <v>0</v>
      </c>
      <c r="G95" s="111" t="e">
        <f t="shared" si="9"/>
        <v>#DIV/0!</v>
      </c>
      <c r="I95" s="100">
        <f>SUM('Beech Grove:YMG'!J95)</f>
        <v>0</v>
      </c>
      <c r="K95" s="68">
        <f>'CCG Financial Totals'!C96</f>
        <v>0</v>
      </c>
      <c r="M95" s="145"/>
      <c r="O95" s="68">
        <f>(M95-K95)*(1-('Population reviewed'!B95/Data!K32))</f>
        <v>0</v>
      </c>
      <c r="Q95" s="157" t="e">
        <f t="shared" si="7"/>
        <v>#DIV/0!</v>
      </c>
    </row>
    <row r="96" spans="1:17" ht="15.75" x14ac:dyDescent="0.25">
      <c r="A96" s="78">
        <f>'CCG Financial Totals'!A97</f>
        <v>0</v>
      </c>
      <c r="C96" s="106">
        <f>SUM('Beech Grove:YMG'!D96)</f>
        <v>0</v>
      </c>
      <c r="D96" s="107"/>
      <c r="E96" s="106">
        <f>SUM('Beech Grove:YMG'!I96)</f>
        <v>0</v>
      </c>
      <c r="G96" s="111" t="e">
        <f t="shared" si="9"/>
        <v>#DIV/0!</v>
      </c>
      <c r="I96" s="100">
        <f>SUM('Beech Grove:YMG'!J96)</f>
        <v>0</v>
      </c>
      <c r="K96" s="68">
        <f>'CCG Financial Totals'!C97</f>
        <v>0</v>
      </c>
      <c r="M96" s="145"/>
      <c r="O96" s="68">
        <f>(M96-K96)*(1-('Population reviewed'!B96/Data!K32))</f>
        <v>0</v>
      </c>
      <c r="Q96" s="157" t="e">
        <f t="shared" si="7"/>
        <v>#DIV/0!</v>
      </c>
    </row>
    <row r="97" spans="1:17" ht="15.75" x14ac:dyDescent="0.25">
      <c r="A97" s="78">
        <f>'CCG Financial Totals'!A98</f>
        <v>0</v>
      </c>
      <c r="C97" s="106">
        <f>SUM('Beech Grove:YMG'!D97)</f>
        <v>0</v>
      </c>
      <c r="D97" s="107"/>
      <c r="E97" s="106">
        <f>SUM('Beech Grove:YMG'!I97)</f>
        <v>0</v>
      </c>
      <c r="G97" s="111" t="e">
        <f t="shared" si="9"/>
        <v>#DIV/0!</v>
      </c>
      <c r="I97" s="100">
        <f>SUM('Beech Grove:YMG'!J97)</f>
        <v>0</v>
      </c>
      <c r="K97" s="68">
        <f>'CCG Financial Totals'!C98</f>
        <v>0</v>
      </c>
      <c r="M97" s="145"/>
      <c r="O97" s="68">
        <f>(M97-K97)*(1-('Population reviewed'!B97/Data!K32))</f>
        <v>0</v>
      </c>
      <c r="Q97" s="157" t="e">
        <f t="shared" si="7"/>
        <v>#DIV/0!</v>
      </c>
    </row>
    <row r="98" spans="1:17" ht="15.75" x14ac:dyDescent="0.25">
      <c r="A98" s="78">
        <f>'CCG Financial Totals'!A99</f>
        <v>0</v>
      </c>
      <c r="C98" s="106">
        <f>SUM('Beech Grove:YMG'!D98)</f>
        <v>0</v>
      </c>
      <c r="D98" s="107"/>
      <c r="E98" s="106">
        <f>SUM('Beech Grove:YMG'!I98)</f>
        <v>0</v>
      </c>
      <c r="G98" s="111" t="e">
        <f t="shared" si="9"/>
        <v>#DIV/0!</v>
      </c>
      <c r="I98" s="100">
        <f>SUM('Beech Grove:YMG'!J98)</f>
        <v>0</v>
      </c>
      <c r="K98" s="68">
        <f>'CCG Financial Totals'!C99</f>
        <v>0</v>
      </c>
      <c r="M98" s="145"/>
      <c r="O98" s="68">
        <f>(M98-K98)*(1-('Population reviewed'!B98/Data!K32))</f>
        <v>0</v>
      </c>
      <c r="Q98" s="157" t="e">
        <f t="shared" si="7"/>
        <v>#DIV/0!</v>
      </c>
    </row>
    <row r="99" spans="1:17" ht="15.75" x14ac:dyDescent="0.25">
      <c r="A99" s="78">
        <f>'CCG Financial Totals'!A100</f>
        <v>0</v>
      </c>
      <c r="C99" s="106">
        <f>SUM('Beech Grove:YMG'!D99)</f>
        <v>0</v>
      </c>
      <c r="D99" s="107"/>
      <c r="E99" s="106">
        <f>SUM('Beech Grove:YMG'!I99)</f>
        <v>0</v>
      </c>
      <c r="G99" s="111" t="e">
        <f t="shared" si="9"/>
        <v>#DIV/0!</v>
      </c>
      <c r="I99" s="100">
        <f>SUM('Beech Grove:YMG'!J99)</f>
        <v>0</v>
      </c>
      <c r="K99" s="68">
        <f>'CCG Financial Totals'!C100</f>
        <v>0</v>
      </c>
      <c r="M99" s="145"/>
      <c r="O99" s="68">
        <f>(M99-K99)*(1-('Population reviewed'!B99/Data!K32))</f>
        <v>0</v>
      </c>
      <c r="Q99" s="157" t="e">
        <f t="shared" si="7"/>
        <v>#DIV/0!</v>
      </c>
    </row>
    <row r="100" spans="1:17" ht="15.75" x14ac:dyDescent="0.25">
      <c r="A100" s="78">
        <f>'CCG Financial Totals'!A101</f>
        <v>0</v>
      </c>
      <c r="C100" s="106">
        <f>SUM('Beech Grove:YMG'!D100)</f>
        <v>0</v>
      </c>
      <c r="D100" s="107"/>
      <c r="E100" s="106">
        <f>SUM('Beech Grove:YMG'!I100)</f>
        <v>0</v>
      </c>
      <c r="G100" s="111" t="e">
        <f t="shared" si="9"/>
        <v>#DIV/0!</v>
      </c>
      <c r="I100" s="100">
        <f>SUM('Beech Grove:YMG'!J100)</f>
        <v>0</v>
      </c>
      <c r="K100" s="68">
        <f>'CCG Financial Totals'!C101</f>
        <v>0</v>
      </c>
      <c r="M100" s="145"/>
      <c r="O100" s="68">
        <f>(M100-K100)*(1-('Population reviewed'!B100/Data!K32))</f>
        <v>0</v>
      </c>
      <c r="Q100" s="157" t="e">
        <f t="shared" si="7"/>
        <v>#DIV/0!</v>
      </c>
    </row>
    <row r="101" spans="1:17" ht="15.75" x14ac:dyDescent="0.25">
      <c r="A101" s="78" t="str">
        <f>'CCG Financial Totals'!A102</f>
        <v>Other</v>
      </c>
      <c r="C101" s="106">
        <f>SUM('Beech Grove:YMG'!D101)</f>
        <v>0</v>
      </c>
      <c r="D101" s="107"/>
      <c r="E101" s="106">
        <f>SUM('Beech Grove:YMG'!I101)</f>
        <v>0</v>
      </c>
      <c r="G101" s="111" t="e">
        <f t="shared" si="9"/>
        <v>#DIV/0!</v>
      </c>
      <c r="I101" s="100">
        <f>SUM('Beech Grove:YMG'!J101)</f>
        <v>0</v>
      </c>
      <c r="K101" s="68">
        <f>'CCG Financial Totals'!C102</f>
        <v>0</v>
      </c>
      <c r="M101" s="145"/>
      <c r="O101" s="68">
        <f>(M101-K101)*(1-('Population reviewed'!B101/Data!K32))</f>
        <v>0</v>
      </c>
      <c r="Q101" s="157" t="e">
        <f t="shared" si="7"/>
        <v>#DIV/0!</v>
      </c>
    </row>
    <row r="102" spans="1:17" ht="15.75" x14ac:dyDescent="0.25">
      <c r="A102" s="22"/>
      <c r="C102" s="107"/>
      <c r="D102" s="107"/>
      <c r="E102" s="107"/>
      <c r="G102" s="99"/>
      <c r="I102" s="101"/>
      <c r="M102" s="52"/>
      <c r="O102" s="52"/>
      <c r="Q102" s="158"/>
    </row>
    <row r="103" spans="1:17" ht="15.75" x14ac:dyDescent="0.25">
      <c r="A103" s="51" t="str">
        <f>'CCG Financial Totals'!A104</f>
        <v xml:space="preserve"> 6 - Endocrine System</v>
      </c>
      <c r="C103" s="107"/>
      <c r="D103" s="107"/>
      <c r="E103" s="107"/>
      <c r="G103" s="99"/>
      <c r="I103" s="101"/>
      <c r="M103" s="52"/>
      <c r="O103" s="52"/>
      <c r="Q103" s="159"/>
    </row>
    <row r="104" spans="1:17" ht="15.75" x14ac:dyDescent="0.25">
      <c r="A104" s="78" t="str">
        <f>'CCG Financial Totals'!A105</f>
        <v>Existing DPP-4 inhibitor to Alogliptin</v>
      </c>
      <c r="C104" s="106">
        <f>SUM('Beech Grove:YMG'!D104)</f>
        <v>0</v>
      </c>
      <c r="D104" s="107"/>
      <c r="E104" s="106">
        <f>SUM('Beech Grove:YMG'!I104)</f>
        <v>0</v>
      </c>
      <c r="G104" s="111" t="e">
        <f t="shared" ref="G104" si="10">SUM(E104/C104)</f>
        <v>#DIV/0!</v>
      </c>
      <c r="I104" s="100">
        <f>SUM('Beech Grove:YMG'!J104)</f>
        <v>0</v>
      </c>
      <c r="K104" s="68">
        <f>'CCG Financial Totals'!C105</f>
        <v>0</v>
      </c>
      <c r="M104" s="145"/>
      <c r="O104" s="68">
        <f>(M104-K104)*(1-('Population reviewed'!B104/Data!K32))</f>
        <v>0</v>
      </c>
      <c r="Q104" s="157" t="e">
        <f t="shared" si="7"/>
        <v>#DIV/0!</v>
      </c>
    </row>
    <row r="105" spans="1:17" ht="15.75" x14ac:dyDescent="0.25">
      <c r="A105" s="78" t="str">
        <f>'CCG Financial Totals'!A106</f>
        <v>Blood glucose test strips to CCG choice</v>
      </c>
      <c r="C105" s="106">
        <f>SUM('Beech Grove:YMG'!D105)</f>
        <v>0</v>
      </c>
      <c r="D105" s="107"/>
      <c r="E105" s="106">
        <f>SUM('Beech Grove:YMG'!I105)</f>
        <v>0</v>
      </c>
      <c r="G105" s="111" t="e">
        <f t="shared" ref="G105:G114" si="11">SUM(E105/C105)</f>
        <v>#DIV/0!</v>
      </c>
      <c r="I105" s="100">
        <f>SUM('Beech Grove:YMG'!J105)</f>
        <v>0</v>
      </c>
      <c r="K105" s="68">
        <f>'CCG Financial Totals'!C106</f>
        <v>0</v>
      </c>
      <c r="M105" s="145"/>
      <c r="O105" s="68">
        <f>(M105-K105)*(1-('Population reviewed'!B105/Data!K32))</f>
        <v>0</v>
      </c>
      <c r="Q105" s="157" t="e">
        <f t="shared" si="7"/>
        <v>#DIV/0!</v>
      </c>
    </row>
    <row r="106" spans="1:17" ht="15.75" x14ac:dyDescent="0.25">
      <c r="A106" s="78" t="str">
        <f>'CCG Financial Totals'!A107</f>
        <v>Insulin Glargine to Biosimilar</v>
      </c>
      <c r="C106" s="106">
        <f>SUM('Beech Grove:YMG'!D106)</f>
        <v>0</v>
      </c>
      <c r="D106" s="107"/>
      <c r="E106" s="106">
        <f>SUM('Beech Grove:YMG'!I106)</f>
        <v>0</v>
      </c>
      <c r="G106" s="111" t="e">
        <f t="shared" si="11"/>
        <v>#DIV/0!</v>
      </c>
      <c r="I106" s="100">
        <f>SUM('Beech Grove:YMG'!J106)</f>
        <v>0</v>
      </c>
      <c r="K106" s="68">
        <f>'CCG Financial Totals'!C107</f>
        <v>0</v>
      </c>
      <c r="M106" s="145"/>
      <c r="O106" s="68">
        <f>(M106-K106)*(1-('Population reviewed'!B106/Data!K32))</f>
        <v>0</v>
      </c>
      <c r="Q106" s="157" t="e">
        <f t="shared" si="7"/>
        <v>#DIV/0!</v>
      </c>
    </row>
    <row r="107" spans="1:17" ht="15.75" x14ac:dyDescent="0.25">
      <c r="A107" s="78" t="str">
        <f>'CCG Financial Totals'!A108</f>
        <v>Lancets to Low Cost Brand (Omnican/GlucoRx)</v>
      </c>
      <c r="C107" s="106">
        <f>SUM('Beech Grove:YMG'!D107)</f>
        <v>0</v>
      </c>
      <c r="D107" s="107"/>
      <c r="E107" s="106">
        <f>SUM('Beech Grove:YMG'!I107)</f>
        <v>0</v>
      </c>
      <c r="G107" s="111" t="e">
        <f t="shared" si="11"/>
        <v>#DIV/0!</v>
      </c>
      <c r="I107" s="100">
        <f>SUM('Beech Grove:YMG'!J107)</f>
        <v>0</v>
      </c>
      <c r="K107" s="68">
        <f>'CCG Financial Totals'!C108</f>
        <v>0</v>
      </c>
      <c r="M107" s="145"/>
      <c r="O107" s="68">
        <f>(M107-K107)*(1-('Population reviewed'!B107/Data!K32))</f>
        <v>0</v>
      </c>
      <c r="Q107" s="157" t="e">
        <f t="shared" si="7"/>
        <v>#DIV/0!</v>
      </c>
    </row>
    <row r="108" spans="1:17" ht="15.75" x14ac:dyDescent="0.25">
      <c r="A108" s="78" t="str">
        <f>'CCG Financial Totals'!A109</f>
        <v>Needles to Low Cost Brand (Omnican/Trueplus/BD Micro-Fine)</v>
      </c>
      <c r="C108" s="106">
        <f>SUM('Beech Grove:YMG'!D108)</f>
        <v>0</v>
      </c>
      <c r="D108" s="107"/>
      <c r="E108" s="106">
        <f>SUM('Beech Grove:YMG'!I108)</f>
        <v>0</v>
      </c>
      <c r="G108" s="111" t="e">
        <f t="shared" si="11"/>
        <v>#DIV/0!</v>
      </c>
      <c r="I108" s="100">
        <f>SUM('Beech Grove:YMG'!J108)</f>
        <v>0</v>
      </c>
      <c r="K108" s="68">
        <f>'CCG Financial Totals'!C109</f>
        <v>0</v>
      </c>
      <c r="M108" s="145"/>
      <c r="O108" s="68">
        <f>(M108-K108)*(1-('Population reviewed'!B108/Data!K32))</f>
        <v>0</v>
      </c>
      <c r="Q108" s="157" t="e">
        <f t="shared" si="7"/>
        <v>#DIV/0!</v>
      </c>
    </row>
    <row r="109" spans="1:17" ht="15.75" x14ac:dyDescent="0.25">
      <c r="A109" s="78" t="str">
        <f>'CCG Financial Totals'!A110</f>
        <v>liothyronine - review and consider discontinuing</v>
      </c>
      <c r="C109" s="106">
        <f>SUM('Beech Grove:YMG'!D109)</f>
        <v>0</v>
      </c>
      <c r="D109" s="107"/>
      <c r="E109" s="106">
        <f>SUM('Beech Grove:YMG'!I109)</f>
        <v>0</v>
      </c>
      <c r="G109" s="111" t="e">
        <f t="shared" si="11"/>
        <v>#DIV/0!</v>
      </c>
      <c r="I109" s="100">
        <f>SUM('Beech Grove:YMG'!J109)</f>
        <v>0</v>
      </c>
      <c r="K109" s="68">
        <f>'CCG Financial Totals'!C110</f>
        <v>0</v>
      </c>
      <c r="M109" s="145"/>
      <c r="O109" s="68">
        <f>(M109-K109)*(1-('Population reviewed'!B109/Data!K32))</f>
        <v>0</v>
      </c>
      <c r="Q109" s="157" t="e">
        <f t="shared" si="7"/>
        <v>#DIV/0!</v>
      </c>
    </row>
    <row r="110" spans="1:17" ht="15.75" x14ac:dyDescent="0.25">
      <c r="A110" s="78">
        <f>'CCG Financial Totals'!A111</f>
        <v>0</v>
      </c>
      <c r="C110" s="106">
        <f>SUM('Beech Grove:YMG'!D110)</f>
        <v>0</v>
      </c>
      <c r="D110" s="107"/>
      <c r="E110" s="106">
        <f>SUM('Beech Grove:YMG'!I110)</f>
        <v>0</v>
      </c>
      <c r="G110" s="111" t="e">
        <f t="shared" si="11"/>
        <v>#DIV/0!</v>
      </c>
      <c r="I110" s="100">
        <f>SUM('Beech Grove:YMG'!J110)</f>
        <v>0</v>
      </c>
      <c r="K110" s="68">
        <f>'CCG Financial Totals'!C111</f>
        <v>0</v>
      </c>
      <c r="M110" s="145"/>
      <c r="O110" s="68">
        <f>(M110-K110)*(1-('Population reviewed'!B110/Data!K32))</f>
        <v>0</v>
      </c>
      <c r="Q110" s="157" t="e">
        <f t="shared" si="7"/>
        <v>#DIV/0!</v>
      </c>
    </row>
    <row r="111" spans="1:17" ht="15.75" x14ac:dyDescent="0.25">
      <c r="A111" s="78">
        <f>'CCG Financial Totals'!A112</f>
        <v>0</v>
      </c>
      <c r="C111" s="106">
        <f>SUM('Beech Grove:YMG'!D111)</f>
        <v>0</v>
      </c>
      <c r="D111" s="107"/>
      <c r="E111" s="106">
        <f>SUM('Beech Grove:YMG'!I111)</f>
        <v>0</v>
      </c>
      <c r="G111" s="111" t="e">
        <f t="shared" si="11"/>
        <v>#DIV/0!</v>
      </c>
      <c r="I111" s="100">
        <f>SUM('Beech Grove:YMG'!J111)</f>
        <v>0</v>
      </c>
      <c r="K111" s="68">
        <f>'CCG Financial Totals'!C112</f>
        <v>0</v>
      </c>
      <c r="M111" s="145"/>
      <c r="O111" s="68">
        <f>(M111-K111)*(1-('Population reviewed'!B111/Data!K32))</f>
        <v>0</v>
      </c>
      <c r="Q111" s="157" t="e">
        <f t="shared" si="7"/>
        <v>#DIV/0!</v>
      </c>
    </row>
    <row r="112" spans="1:17" ht="15.75" x14ac:dyDescent="0.25">
      <c r="A112" s="78">
        <f>'CCG Financial Totals'!A113</f>
        <v>0</v>
      </c>
      <c r="C112" s="106">
        <f>SUM('Beech Grove:YMG'!D112)</f>
        <v>0</v>
      </c>
      <c r="D112" s="107"/>
      <c r="E112" s="106">
        <f>SUM('Beech Grove:YMG'!I112)</f>
        <v>0</v>
      </c>
      <c r="G112" s="111" t="e">
        <f t="shared" si="11"/>
        <v>#DIV/0!</v>
      </c>
      <c r="I112" s="100">
        <f>SUM('Beech Grove:YMG'!J112)</f>
        <v>0</v>
      </c>
      <c r="K112" s="68">
        <f>'CCG Financial Totals'!C113</f>
        <v>0</v>
      </c>
      <c r="M112" s="145"/>
      <c r="O112" s="68">
        <f>(M112-K112)*(1-('Population reviewed'!B112/Data!K32))</f>
        <v>0</v>
      </c>
      <c r="Q112" s="157" t="e">
        <f t="shared" si="7"/>
        <v>#DIV/0!</v>
      </c>
    </row>
    <row r="113" spans="1:17" ht="15.75" x14ac:dyDescent="0.25">
      <c r="A113" s="78">
        <f>'CCG Financial Totals'!A114</f>
        <v>0</v>
      </c>
      <c r="C113" s="106">
        <f>SUM('Beech Grove:YMG'!D113)</f>
        <v>0</v>
      </c>
      <c r="D113" s="107"/>
      <c r="E113" s="106">
        <f>SUM('Beech Grove:YMG'!I113)</f>
        <v>0</v>
      </c>
      <c r="G113" s="111" t="e">
        <f t="shared" si="11"/>
        <v>#DIV/0!</v>
      </c>
      <c r="I113" s="100">
        <f>SUM('Beech Grove:YMG'!J113)</f>
        <v>0</v>
      </c>
      <c r="K113" s="68">
        <f>'CCG Financial Totals'!C114</f>
        <v>0</v>
      </c>
      <c r="M113" s="145"/>
      <c r="O113" s="68">
        <f>(M113-K113)*(1-('Population reviewed'!B113/Data!K32))</f>
        <v>0</v>
      </c>
      <c r="Q113" s="157" t="e">
        <f t="shared" si="7"/>
        <v>#DIV/0!</v>
      </c>
    </row>
    <row r="114" spans="1:17" ht="15.75" x14ac:dyDescent="0.25">
      <c r="A114" s="78" t="str">
        <f>'CCG Financial Totals'!A115</f>
        <v>Other</v>
      </c>
      <c r="C114" s="106">
        <f>SUM('Beech Grove:YMG'!D114)</f>
        <v>0</v>
      </c>
      <c r="D114" s="107"/>
      <c r="E114" s="106">
        <f>SUM('Beech Grove:YMG'!I114)</f>
        <v>0</v>
      </c>
      <c r="G114" s="111" t="e">
        <f t="shared" si="11"/>
        <v>#DIV/0!</v>
      </c>
      <c r="I114" s="100">
        <f>SUM('Beech Grove:YMG'!J114)</f>
        <v>0</v>
      </c>
      <c r="K114" s="68">
        <f>'CCG Financial Totals'!C115</f>
        <v>0</v>
      </c>
      <c r="M114" s="145"/>
      <c r="O114" s="68">
        <f>(M114-K114)*(1-('Population reviewed'!B114/Data!K32))</f>
        <v>0</v>
      </c>
      <c r="Q114" s="157" t="e">
        <f t="shared" si="7"/>
        <v>#DIV/0!</v>
      </c>
    </row>
    <row r="115" spans="1:17" ht="15.75" x14ac:dyDescent="0.25">
      <c r="A115" s="22"/>
      <c r="C115" s="107"/>
      <c r="D115" s="107"/>
      <c r="E115" s="107"/>
      <c r="G115" s="99"/>
      <c r="I115" s="101"/>
      <c r="M115" s="52"/>
      <c r="O115" s="52"/>
      <c r="Q115" s="158"/>
    </row>
    <row r="116" spans="1:17" ht="22.5" customHeight="1" x14ac:dyDescent="0.25">
      <c r="A116" s="51" t="str">
        <f>'CCG Financial Totals'!A117</f>
        <v>7 - Obs, Gynae and Urinary Tract Disorders</v>
      </c>
      <c r="C116" s="107"/>
      <c r="D116" s="107"/>
      <c r="E116" s="107"/>
      <c r="G116" s="99"/>
      <c r="I116" s="101"/>
      <c r="M116" s="52"/>
      <c r="O116" s="52"/>
      <c r="Q116" s="159"/>
    </row>
    <row r="117" spans="1:17" ht="15.75" x14ac:dyDescent="0.25">
      <c r="A117" s="78" t="str">
        <f>'CCG Financial Totals'!A118</f>
        <v>Dutasteride 500mcg to Finasteride 5mg</v>
      </c>
      <c r="C117" s="106">
        <f>SUM('Beech Grove:YMG'!D117)</f>
        <v>0</v>
      </c>
      <c r="D117" s="107"/>
      <c r="E117" s="106">
        <f>SUM('Beech Grove:YMG'!I117)</f>
        <v>0</v>
      </c>
      <c r="G117" s="111" t="e">
        <f t="shared" ref="G117:G127" si="12">SUM(E117/C117)</f>
        <v>#DIV/0!</v>
      </c>
      <c r="I117" s="100">
        <f>SUM('Beech Grove:YMG'!J117)</f>
        <v>0</v>
      </c>
      <c r="K117" s="68">
        <f>'CCG Financial Totals'!C118</f>
        <v>0</v>
      </c>
      <c r="M117" s="145"/>
      <c r="O117" s="68">
        <f>(M117-K117)*(1-('Population reviewed'!B117/Data!K32))</f>
        <v>0</v>
      </c>
      <c r="Q117" s="157" t="e">
        <f t="shared" si="7"/>
        <v>#DIV/0!</v>
      </c>
    </row>
    <row r="118" spans="1:17" ht="15.75" x14ac:dyDescent="0.25">
      <c r="A118" s="78" t="str">
        <f>'CCG Financial Totals'!A119</f>
        <v>Alfuzosin 10mg MR to Tamsulosin 400mcg MR caps</v>
      </c>
      <c r="C118" s="106">
        <f>SUM('Beech Grove:YMG'!D118)</f>
        <v>0</v>
      </c>
      <c r="D118" s="107"/>
      <c r="E118" s="106">
        <f>SUM('Beech Grove:YMG'!I118)</f>
        <v>0</v>
      </c>
      <c r="G118" s="111" t="e">
        <f t="shared" si="12"/>
        <v>#DIV/0!</v>
      </c>
      <c r="I118" s="100">
        <f>SUM('Beech Grove:YMG'!J118)</f>
        <v>0</v>
      </c>
      <c r="K118" s="68">
        <f>'CCG Financial Totals'!C119</f>
        <v>0</v>
      </c>
      <c r="M118" s="145"/>
      <c r="O118" s="68">
        <f>(M118-K118)*(1-('Population reviewed'!B118/Data!K32))</f>
        <v>0</v>
      </c>
      <c r="Q118" s="157" t="e">
        <f t="shared" si="7"/>
        <v>#DIV/0!</v>
      </c>
    </row>
    <row r="119" spans="1:17" ht="15.75" x14ac:dyDescent="0.25">
      <c r="A119" s="78" t="str">
        <f>'CCG Financial Totals'!A120</f>
        <v>Tamsulosin 400mcg MR tablets to MR capsules</v>
      </c>
      <c r="C119" s="106">
        <f>SUM('Beech Grove:YMG'!D119)</f>
        <v>57</v>
      </c>
      <c r="D119" s="107"/>
      <c r="E119" s="106">
        <f>SUM('Beech Grove:YMG'!I119)</f>
        <v>33</v>
      </c>
      <c r="G119" s="111">
        <f t="shared" si="12"/>
        <v>0.57894736842105265</v>
      </c>
      <c r="I119" s="100">
        <f>SUM('Beech Grove:YMG'!J119)</f>
        <v>17.5</v>
      </c>
      <c r="K119" s="68">
        <f>'CCG Financial Totals'!C120</f>
        <v>2769.99</v>
      </c>
      <c r="M119" s="145"/>
      <c r="O119" s="68">
        <f>(M119-K119)*(1-('Population reviewed'!B119/Data!K32))</f>
        <v>-1270.6446461332571</v>
      </c>
      <c r="Q119" s="157">
        <f t="shared" si="7"/>
        <v>-8.0275673584857703</v>
      </c>
    </row>
    <row r="120" spans="1:17" ht="15.75" x14ac:dyDescent="0.25">
      <c r="A120" s="78" t="str">
        <f>'CCG Financial Totals'!A121</f>
        <v>Tolterodine MR to Tolterodine tablets (BD)</v>
      </c>
      <c r="C120" s="106">
        <f>SUM('Beech Grove:YMG'!D120)</f>
        <v>45</v>
      </c>
      <c r="D120" s="107"/>
      <c r="E120" s="106">
        <f>SUM('Beech Grove:YMG'!I120)</f>
        <v>5</v>
      </c>
      <c r="G120" s="111">
        <f t="shared" si="12"/>
        <v>0.1111111111111111</v>
      </c>
      <c r="I120" s="100">
        <f>SUM('Beech Grove:YMG'!J120)</f>
        <v>14</v>
      </c>
      <c r="K120" s="68">
        <f>'CCG Financial Totals'!C121</f>
        <v>1557.92</v>
      </c>
      <c r="M120" s="145"/>
      <c r="O120" s="68">
        <f>(M120-K120)*(1-('Population reviewed'!B120/Data!K32))</f>
        <v>-1415.2916315957391</v>
      </c>
      <c r="Q120" s="157">
        <f t="shared" si="7"/>
        <v>-12.71829287918529</v>
      </c>
    </row>
    <row r="121" spans="1:17" ht="15.75" x14ac:dyDescent="0.25">
      <c r="A121" s="78" t="str">
        <f>'CCG Financial Totals'!A122</f>
        <v>Trospium to Tolterodine tablets (BD)</v>
      </c>
      <c r="C121" s="106">
        <f>SUM('Beech Grove:YMG'!D121)</f>
        <v>0</v>
      </c>
      <c r="D121" s="107"/>
      <c r="E121" s="106">
        <f>SUM('Beech Grove:YMG'!I121)</f>
        <v>0</v>
      </c>
      <c r="G121" s="111" t="e">
        <f t="shared" si="12"/>
        <v>#DIV/0!</v>
      </c>
      <c r="I121" s="100">
        <f>SUM('Beech Grove:YMG'!J121)</f>
        <v>0</v>
      </c>
      <c r="K121" s="68">
        <f>'CCG Financial Totals'!C122</f>
        <v>0</v>
      </c>
      <c r="M121" s="145"/>
      <c r="O121" s="68">
        <f>(M121-K121)*(1-('Population reviewed'!B121/Data!K32))</f>
        <v>0</v>
      </c>
      <c r="Q121" s="157" t="e">
        <f t="shared" si="7"/>
        <v>#DIV/0!</v>
      </c>
    </row>
    <row r="122" spans="1:17" ht="15.75" x14ac:dyDescent="0.25">
      <c r="A122" s="78" t="str">
        <f>'CCG Financial Totals'!A123</f>
        <v>Solifenacin to Tolterodine tablets (BD)</v>
      </c>
      <c r="C122" s="106">
        <f>SUM('Beech Grove:YMG'!D122)</f>
        <v>167</v>
      </c>
      <c r="D122" s="107"/>
      <c r="E122" s="106">
        <f>SUM('Beech Grove:YMG'!I122)</f>
        <v>11</v>
      </c>
      <c r="G122" s="111">
        <f t="shared" si="12"/>
        <v>6.5868263473053898E-2</v>
      </c>
      <c r="I122" s="100">
        <f>SUM('Beech Grove:YMG'!J122)</f>
        <v>17</v>
      </c>
      <c r="K122" s="68">
        <f>'CCG Financial Totals'!C123</f>
        <v>4444.3500000000004</v>
      </c>
      <c r="M122" s="145"/>
      <c r="O122" s="68">
        <f>(M122-K122)*(1-('Population reviewed'!B122/Data!K32))</f>
        <v>-4200.8177845319005</v>
      </c>
      <c r="Q122" s="157">
        <f t="shared" si="7"/>
        <v>-16.068469480810986</v>
      </c>
    </row>
    <row r="123" spans="1:17" ht="15.75" x14ac:dyDescent="0.25">
      <c r="A123" s="78" t="str">
        <f>'CCG Financial Totals'!A124</f>
        <v>Vardenafil/Tadalafil/Avanafil to Sildenafil</v>
      </c>
      <c r="C123" s="106">
        <f>SUM('Beech Grove:YMG'!D123)</f>
        <v>71</v>
      </c>
      <c r="D123" s="107"/>
      <c r="E123" s="106">
        <f>SUM('Beech Grove:YMG'!I123)</f>
        <v>6</v>
      </c>
      <c r="G123" s="111">
        <f t="shared" si="12"/>
        <v>8.4507042253521125E-2</v>
      </c>
      <c r="I123" s="100">
        <f>SUM('Beech Grove:YMG'!J123)</f>
        <v>10</v>
      </c>
      <c r="K123" s="68">
        <f>'CCG Financial Totals'!C124</f>
        <v>1745.25</v>
      </c>
      <c r="M123" s="145"/>
      <c r="O123" s="68">
        <f>(M123-K123)*(1-('Population reviewed'!B123/Data!K32))</f>
        <v>-1531.0375832540437</v>
      </c>
      <c r="Q123" s="157">
        <f t="shared" si="7"/>
        <v>-8.7725975261655567</v>
      </c>
    </row>
    <row r="124" spans="1:17" ht="15.75" x14ac:dyDescent="0.25">
      <c r="A124" s="78" t="str">
        <f>'CCG Financial Totals'!A125</f>
        <v>Contraceptives to Low Cost Brand</v>
      </c>
      <c r="C124" s="106">
        <f>SUM('Beech Grove:YMG'!D124)</f>
        <v>0</v>
      </c>
      <c r="D124" s="107"/>
      <c r="E124" s="106">
        <f>SUM('Beech Grove:YMG'!I124)</f>
        <v>0</v>
      </c>
      <c r="G124" s="111" t="e">
        <f t="shared" si="12"/>
        <v>#DIV/0!</v>
      </c>
      <c r="I124" s="100">
        <f>SUM('Beech Grove:YMG'!J124)</f>
        <v>0</v>
      </c>
      <c r="K124" s="68">
        <f>'CCG Financial Totals'!C125</f>
        <v>0</v>
      </c>
      <c r="M124" s="145"/>
      <c r="O124" s="68">
        <f>(M124-K124)*(1-('Population reviewed'!B124/Data!K32))</f>
        <v>0</v>
      </c>
      <c r="Q124" s="157" t="e">
        <f t="shared" si="7"/>
        <v>#DIV/0!</v>
      </c>
    </row>
    <row r="125" spans="1:17" ht="15.75" x14ac:dyDescent="0.25">
      <c r="A125" s="78">
        <f>'CCG Financial Totals'!A126</f>
        <v>0</v>
      </c>
      <c r="C125" s="106">
        <f>SUM('Beech Grove:YMG'!D125)</f>
        <v>0</v>
      </c>
      <c r="D125" s="107"/>
      <c r="E125" s="106">
        <f>SUM('Beech Grove:YMG'!I125)</f>
        <v>0</v>
      </c>
      <c r="G125" s="111" t="e">
        <f t="shared" si="12"/>
        <v>#DIV/0!</v>
      </c>
      <c r="I125" s="100">
        <f>SUM('Beech Grove:YMG'!J125)</f>
        <v>0</v>
      </c>
      <c r="K125" s="68">
        <f>'CCG Financial Totals'!C126</f>
        <v>0</v>
      </c>
      <c r="M125" s="145"/>
      <c r="O125" s="68">
        <f>(M125-K125)*(1-('Population reviewed'!B125/Data!K32))</f>
        <v>0</v>
      </c>
      <c r="Q125" s="157" t="e">
        <f t="shared" si="7"/>
        <v>#DIV/0!</v>
      </c>
    </row>
    <row r="126" spans="1:17" ht="15.75" x14ac:dyDescent="0.25">
      <c r="A126" s="78">
        <f>'CCG Financial Totals'!A127</f>
        <v>0</v>
      </c>
      <c r="C126" s="106">
        <f>SUM('Beech Grove:YMG'!D126)</f>
        <v>0</v>
      </c>
      <c r="D126" s="107"/>
      <c r="E126" s="106">
        <f>SUM('Beech Grove:YMG'!I126)</f>
        <v>0</v>
      </c>
      <c r="G126" s="111" t="e">
        <f t="shared" si="12"/>
        <v>#DIV/0!</v>
      </c>
      <c r="I126" s="100">
        <f>SUM('Beech Grove:YMG'!J126)</f>
        <v>0</v>
      </c>
      <c r="K126" s="68">
        <f>'CCG Financial Totals'!C127</f>
        <v>0</v>
      </c>
      <c r="M126" s="145"/>
      <c r="O126" s="68">
        <f>(M126-K126)*(1-('Population reviewed'!B126/Data!K32))</f>
        <v>0</v>
      </c>
      <c r="Q126" s="157" t="e">
        <f t="shared" si="7"/>
        <v>#DIV/0!</v>
      </c>
    </row>
    <row r="127" spans="1:17" ht="15.75" x14ac:dyDescent="0.25">
      <c r="A127" s="85" t="str">
        <f>'CCG Financial Totals'!A128</f>
        <v>Other</v>
      </c>
      <c r="C127" s="106">
        <f>SUM('Beech Grove:YMG'!D127)</f>
        <v>0</v>
      </c>
      <c r="D127" s="107"/>
      <c r="E127" s="106">
        <f>SUM('Beech Grove:YMG'!I127)</f>
        <v>0</v>
      </c>
      <c r="G127" s="111" t="e">
        <f t="shared" si="12"/>
        <v>#DIV/0!</v>
      </c>
      <c r="I127" s="100">
        <f>SUM('Beech Grove:YMG'!J127)</f>
        <v>0</v>
      </c>
      <c r="K127" s="68">
        <f>'CCG Financial Totals'!C128</f>
        <v>0</v>
      </c>
      <c r="M127" s="145"/>
      <c r="O127" s="68">
        <f>(M127-K127)*(1-('Population reviewed'!B127/Data!K32))</f>
        <v>0</v>
      </c>
      <c r="Q127" s="157" t="e">
        <f t="shared" si="7"/>
        <v>#DIV/0!</v>
      </c>
    </row>
    <row r="128" spans="1:17" ht="15.75" x14ac:dyDescent="0.25">
      <c r="A128" s="21"/>
      <c r="C128" s="107"/>
      <c r="D128" s="107"/>
      <c r="E128" s="107"/>
      <c r="G128" s="99"/>
      <c r="I128" s="101"/>
      <c r="M128" s="52"/>
      <c r="O128" s="52"/>
      <c r="Q128" s="158"/>
    </row>
    <row r="129" spans="1:17" ht="15.75" x14ac:dyDescent="0.25">
      <c r="A129" s="51" t="str">
        <f>'CCG Financial Totals'!A130</f>
        <v>8 - Malignant Disease and Immunosuppression</v>
      </c>
      <c r="C129" s="107"/>
      <c r="D129" s="107"/>
      <c r="E129" s="107"/>
      <c r="G129" s="99"/>
      <c r="I129" s="101"/>
      <c r="M129" s="52"/>
      <c r="O129" s="52"/>
      <c r="Q129" s="159"/>
    </row>
    <row r="130" spans="1:17" ht="15.75" x14ac:dyDescent="0.25">
      <c r="A130" s="78">
        <f>'CCG Financial Totals'!A131</f>
        <v>0</v>
      </c>
      <c r="C130" s="106">
        <f>SUM('Beech Grove:YMG'!D130)</f>
        <v>0</v>
      </c>
      <c r="D130" s="107"/>
      <c r="E130" s="106">
        <f>SUM('Beech Grove:YMG'!I130)</f>
        <v>0</v>
      </c>
      <c r="G130" s="111" t="e">
        <f t="shared" ref="G130" si="13">SUM(E130/C130)</f>
        <v>#DIV/0!</v>
      </c>
      <c r="I130" s="100">
        <f>SUM('Beech Grove:YMG'!J130)</f>
        <v>0</v>
      </c>
      <c r="K130" s="68">
        <f>'CCG Financial Totals'!C131</f>
        <v>0</v>
      </c>
      <c r="M130" s="145"/>
      <c r="O130" s="68">
        <f>(M130-K130)*(1-('Population reviewed'!B130/Data!K32))</f>
        <v>0</v>
      </c>
      <c r="Q130" s="157" t="e">
        <f t="shared" si="7"/>
        <v>#DIV/0!</v>
      </c>
    </row>
    <row r="131" spans="1:17" ht="15.75" x14ac:dyDescent="0.25">
      <c r="A131" s="78">
        <f>'CCG Financial Totals'!A132</f>
        <v>0</v>
      </c>
      <c r="C131" s="106">
        <f>SUM('Beech Grove:YMG'!D131)</f>
        <v>0</v>
      </c>
      <c r="D131" s="107"/>
      <c r="E131" s="106">
        <f>SUM('Beech Grove:YMG'!I131)</f>
        <v>0</v>
      </c>
      <c r="G131" s="111" t="e">
        <f t="shared" ref="G131:G134" si="14">SUM(E131/C131)</f>
        <v>#DIV/0!</v>
      </c>
      <c r="I131" s="100">
        <f>SUM('Beech Grove:YMG'!J131)</f>
        <v>0</v>
      </c>
      <c r="K131" s="68">
        <f>'CCG Financial Totals'!C132</f>
        <v>0</v>
      </c>
      <c r="M131" s="145"/>
      <c r="O131" s="68">
        <f>(M131-K131)*(1-('Population reviewed'!B131/Data!K32))</f>
        <v>0</v>
      </c>
      <c r="Q131" s="157" t="e">
        <f t="shared" si="7"/>
        <v>#DIV/0!</v>
      </c>
    </row>
    <row r="132" spans="1:17" ht="15.75" x14ac:dyDescent="0.25">
      <c r="A132" s="78">
        <f>'CCG Financial Totals'!A133</f>
        <v>0</v>
      </c>
      <c r="C132" s="106">
        <f>SUM('Beech Grove:YMG'!D132)</f>
        <v>0</v>
      </c>
      <c r="D132" s="107"/>
      <c r="E132" s="106">
        <f>SUM('Beech Grove:YMG'!I132)</f>
        <v>0</v>
      </c>
      <c r="G132" s="111" t="e">
        <f t="shared" si="14"/>
        <v>#DIV/0!</v>
      </c>
      <c r="I132" s="100">
        <f>SUM('Beech Grove:YMG'!J132)</f>
        <v>0</v>
      </c>
      <c r="K132" s="68">
        <f>'CCG Financial Totals'!C133</f>
        <v>0</v>
      </c>
      <c r="M132" s="145"/>
      <c r="O132" s="68">
        <f>(M132-K132)*(1-('Population reviewed'!B132/Data!K32))</f>
        <v>0</v>
      </c>
      <c r="Q132" s="157" t="e">
        <f t="shared" si="7"/>
        <v>#DIV/0!</v>
      </c>
    </row>
    <row r="133" spans="1:17" ht="15.75" x14ac:dyDescent="0.25">
      <c r="A133" s="78">
        <f>'CCG Financial Totals'!A134</f>
        <v>0</v>
      </c>
      <c r="C133" s="106">
        <f>SUM('Beech Grove:YMG'!D133)</f>
        <v>0</v>
      </c>
      <c r="D133" s="107"/>
      <c r="E133" s="106">
        <f>SUM('Beech Grove:YMG'!I133)</f>
        <v>0</v>
      </c>
      <c r="G133" s="111" t="e">
        <f t="shared" si="14"/>
        <v>#DIV/0!</v>
      </c>
      <c r="I133" s="100">
        <f>SUM('Beech Grove:YMG'!J133)</f>
        <v>0</v>
      </c>
      <c r="K133" s="68">
        <f>'CCG Financial Totals'!C134</f>
        <v>0</v>
      </c>
      <c r="M133" s="145"/>
      <c r="O133" s="68">
        <f>(M133-K133)*(1-('Population reviewed'!B133/Data!K32))</f>
        <v>0</v>
      </c>
      <c r="Q133" s="157" t="e">
        <f t="shared" si="7"/>
        <v>#DIV/0!</v>
      </c>
    </row>
    <row r="134" spans="1:17" ht="15.75" x14ac:dyDescent="0.25">
      <c r="A134" s="78" t="str">
        <f>'CCG Financial Totals'!A135</f>
        <v>Other</v>
      </c>
      <c r="C134" s="106">
        <f>SUM('Beech Grove:YMG'!D134)</f>
        <v>0</v>
      </c>
      <c r="D134" s="107"/>
      <c r="E134" s="106">
        <f>SUM('Beech Grove:YMG'!I134)</f>
        <v>0</v>
      </c>
      <c r="G134" s="111" t="e">
        <f t="shared" si="14"/>
        <v>#DIV/0!</v>
      </c>
      <c r="I134" s="100">
        <f>SUM('Beech Grove:YMG'!J134)</f>
        <v>0</v>
      </c>
      <c r="K134" s="68">
        <f>'CCG Financial Totals'!C135</f>
        <v>0</v>
      </c>
      <c r="M134" s="145"/>
      <c r="O134" s="68">
        <f>(M134-K134)*(1-('Population reviewed'!B134/Data!K32))</f>
        <v>0</v>
      </c>
      <c r="Q134" s="157" t="e">
        <f t="shared" si="7"/>
        <v>#DIV/0!</v>
      </c>
    </row>
    <row r="135" spans="1:17" ht="15.75" x14ac:dyDescent="0.25">
      <c r="A135" s="22"/>
      <c r="C135" s="107"/>
      <c r="D135" s="107"/>
      <c r="E135" s="107"/>
      <c r="G135" s="99"/>
      <c r="I135" s="101"/>
      <c r="M135" s="52"/>
      <c r="O135" s="52"/>
      <c r="Q135" s="158"/>
    </row>
    <row r="136" spans="1:17" ht="15.75" x14ac:dyDescent="0.25">
      <c r="A136" s="51" t="str">
        <f>'CCG Financial Totals'!A137</f>
        <v>9 - Nutrition &amp; Blood</v>
      </c>
      <c r="C136" s="107"/>
      <c r="D136" s="107"/>
      <c r="E136" s="107"/>
      <c r="G136" s="99"/>
      <c r="I136" s="101"/>
      <c r="M136" s="52"/>
      <c r="O136" s="52"/>
      <c r="Q136" s="159"/>
    </row>
    <row r="137" spans="1:17" ht="15.75" x14ac:dyDescent="0.25">
      <c r="A137" s="78" t="str">
        <f>'CCG Financial Totals'!A138</f>
        <v>Review of Vitamin B Co Strong</v>
      </c>
      <c r="C137" s="106">
        <f>SUM('Beech Grove:YMG'!D137)</f>
        <v>89</v>
      </c>
      <c r="D137" s="107"/>
      <c r="E137" s="106">
        <f>SUM('Beech Grove:YMG'!I137)</f>
        <v>60</v>
      </c>
      <c r="G137" s="111">
        <f t="shared" ref="G137" si="15">SUM(E137/C137)</f>
        <v>0.6741573033707865</v>
      </c>
      <c r="I137" s="100">
        <f>SUM('Beech Grove:YMG'!J137)</f>
        <v>13</v>
      </c>
      <c r="K137" s="68">
        <f>'CCG Financial Totals'!C138</f>
        <v>2744.1400000000003</v>
      </c>
      <c r="M137" s="145"/>
      <c r="O137" s="68">
        <f>(M137-K137)*(1-('Population reviewed'!B137/Data!K32))</f>
        <v>-2376.6038868168512</v>
      </c>
      <c r="Q137" s="157">
        <f t="shared" si="7"/>
        <v>-11.258846315646819</v>
      </c>
    </row>
    <row r="138" spans="1:17" ht="15.75" x14ac:dyDescent="0.25">
      <c r="A138" s="78" t="str">
        <f>'CCG Financial Totals'!A139</f>
        <v>Review of Gluten Free Foods</v>
      </c>
      <c r="C138" s="106">
        <f>SUM('Beech Grove:YMG'!D138)</f>
        <v>0</v>
      </c>
      <c r="D138" s="107"/>
      <c r="E138" s="106">
        <f>SUM('Beech Grove:YMG'!I138)</f>
        <v>0</v>
      </c>
      <c r="G138" s="111" t="e">
        <f t="shared" ref="G138:G147" si="16">SUM(E138/C138)</f>
        <v>#DIV/0!</v>
      </c>
      <c r="I138" s="100">
        <f>SUM('Beech Grove:YMG'!J138)</f>
        <v>0</v>
      </c>
      <c r="K138" s="68">
        <f>'CCG Financial Totals'!C139</f>
        <v>0</v>
      </c>
      <c r="M138" s="145"/>
      <c r="O138" s="68">
        <f>(M138-K138)*(1-('Population reviewed'!B138/Data!K32))</f>
        <v>0</v>
      </c>
      <c r="Q138" s="157" t="e">
        <f t="shared" ref="Q138:Q202" si="17">(I138/K138)*$O138</f>
        <v>#DIV/0!</v>
      </c>
    </row>
    <row r="139" spans="1:17" ht="15.75" x14ac:dyDescent="0.25">
      <c r="A139" s="78" t="str">
        <f>'CCG Financial Totals'!A140</f>
        <v>Calcium and Ergocalciferol 400u to Adcal D3</v>
      </c>
      <c r="C139" s="106">
        <f>SUM('Beech Grove:YMG'!D139)</f>
        <v>0</v>
      </c>
      <c r="D139" s="107"/>
      <c r="E139" s="106">
        <f>SUM('Beech Grove:YMG'!I139)</f>
        <v>0</v>
      </c>
      <c r="G139" s="111" t="e">
        <f t="shared" si="16"/>
        <v>#DIV/0!</v>
      </c>
      <c r="I139" s="100">
        <f>SUM('Beech Grove:YMG'!J139)</f>
        <v>0</v>
      </c>
      <c r="K139" s="68">
        <f>'CCG Financial Totals'!C140</f>
        <v>0</v>
      </c>
      <c r="M139" s="145"/>
      <c r="O139" s="68">
        <f>(M139-K139)*(1-('Population reviewed'!B139/Data!K32))</f>
        <v>0</v>
      </c>
      <c r="Q139" s="157" t="e">
        <f t="shared" si="17"/>
        <v>#DIV/0!</v>
      </c>
    </row>
    <row r="140" spans="1:17" ht="15.75" x14ac:dyDescent="0.25">
      <c r="A140" s="78" t="str">
        <f>'CCG Financial Totals'!A141</f>
        <v>Review of Multivitamins</v>
      </c>
      <c r="C140" s="106">
        <f>SUM('Beech Grove:YMG'!D140)</f>
        <v>0</v>
      </c>
      <c r="D140" s="107"/>
      <c r="E140" s="106">
        <f>SUM('Beech Grove:YMG'!I140)</f>
        <v>0</v>
      </c>
      <c r="G140" s="111" t="e">
        <f t="shared" si="16"/>
        <v>#DIV/0!</v>
      </c>
      <c r="I140" s="100">
        <f>SUM('Beech Grove:YMG'!J140)</f>
        <v>0</v>
      </c>
      <c r="K140" s="68">
        <f>'CCG Financial Totals'!C141</f>
        <v>0</v>
      </c>
      <c r="M140" s="145"/>
      <c r="O140" s="68">
        <f>(M140-K140)*(1-('Population reviewed'!B140/Data!K32))</f>
        <v>0</v>
      </c>
      <c r="Q140" s="157" t="e">
        <f t="shared" si="17"/>
        <v>#DIV/0!</v>
      </c>
    </row>
    <row r="141" spans="1:17" ht="15.75" x14ac:dyDescent="0.25">
      <c r="A141" s="78" t="str">
        <f>'CCG Financial Totals'!A142</f>
        <v>Review of Oral Nutritional Supplements</v>
      </c>
      <c r="C141" s="106">
        <f>SUM('Beech Grove:YMG'!D141)</f>
        <v>0</v>
      </c>
      <c r="D141" s="107"/>
      <c r="E141" s="106">
        <f>SUM('Beech Grove:YMG'!I141)</f>
        <v>0</v>
      </c>
      <c r="G141" s="111" t="e">
        <f t="shared" si="16"/>
        <v>#DIV/0!</v>
      </c>
      <c r="I141" s="100">
        <f>SUM('Beech Grove:YMG'!J141)</f>
        <v>0</v>
      </c>
      <c r="K141" s="68">
        <f>'CCG Financial Totals'!C142</f>
        <v>0</v>
      </c>
      <c r="M141" s="145"/>
      <c r="O141" s="68">
        <f>(M141-K141)*(1-('Population reviewed'!B141/Data!K32))</f>
        <v>0</v>
      </c>
      <c r="Q141" s="157" t="e">
        <f t="shared" si="17"/>
        <v>#DIV/0!</v>
      </c>
    </row>
    <row r="142" spans="1:17" ht="15.75" x14ac:dyDescent="0.25">
      <c r="A142" s="78" t="str">
        <f>'CCG Financial Totals'!A143</f>
        <v>Calcium and vitamin D3</v>
      </c>
      <c r="C142" s="106">
        <f>SUM('Beech Grove:YMG'!D142)</f>
        <v>0</v>
      </c>
      <c r="D142" s="107"/>
      <c r="E142" s="106">
        <f>SUM('Beech Grove:YMG'!I142)</f>
        <v>0</v>
      </c>
      <c r="G142" s="111" t="e">
        <f t="shared" si="16"/>
        <v>#DIV/0!</v>
      </c>
      <c r="I142" s="100">
        <f>SUM('Beech Grove:YMG'!J142)</f>
        <v>0</v>
      </c>
      <c r="K142" s="68">
        <f>'CCG Financial Totals'!C143</f>
        <v>0</v>
      </c>
      <c r="M142" s="145"/>
      <c r="O142" s="68">
        <f>(M142-K142)*(1-('Population reviewed'!B142/Data!K32))</f>
        <v>0</v>
      </c>
      <c r="Q142" s="157" t="e">
        <f t="shared" si="17"/>
        <v>#DIV/0!</v>
      </c>
    </row>
    <row r="143" spans="1:17" ht="15.75" x14ac:dyDescent="0.25">
      <c r="A143" s="78" t="str">
        <f>'CCG Financial Totals'!A144</f>
        <v>vitamin D by brand</v>
      </c>
      <c r="C143" s="106">
        <f>SUM('Beech Grove:YMG'!D143)</f>
        <v>0</v>
      </c>
      <c r="D143" s="107"/>
      <c r="E143" s="106">
        <f>SUM('Beech Grove:YMG'!I143)</f>
        <v>0</v>
      </c>
      <c r="G143" s="111" t="e">
        <f t="shared" si="16"/>
        <v>#DIV/0!</v>
      </c>
      <c r="I143" s="100">
        <f>SUM('Beech Grove:YMG'!J143)</f>
        <v>0</v>
      </c>
      <c r="K143" s="68">
        <f>'CCG Financial Totals'!C144</f>
        <v>0</v>
      </c>
      <c r="M143" s="145"/>
      <c r="O143" s="68">
        <f>(M143-K143)*(1-('Population reviewed'!B143/Data!K32))</f>
        <v>0</v>
      </c>
      <c r="Q143" s="157" t="e">
        <f t="shared" si="17"/>
        <v>#DIV/0!</v>
      </c>
    </row>
    <row r="144" spans="1:17" ht="15.75" x14ac:dyDescent="0.25">
      <c r="A144" s="78">
        <f>'CCG Financial Totals'!A145</f>
        <v>0</v>
      </c>
      <c r="C144" s="106">
        <f>SUM('Beech Grove:YMG'!D144)</f>
        <v>0</v>
      </c>
      <c r="D144" s="107"/>
      <c r="E144" s="106">
        <f>SUM('Beech Grove:YMG'!I144)</f>
        <v>0</v>
      </c>
      <c r="G144" s="111" t="e">
        <f t="shared" si="16"/>
        <v>#DIV/0!</v>
      </c>
      <c r="I144" s="100">
        <f>SUM('Beech Grove:YMG'!J144)</f>
        <v>0</v>
      </c>
      <c r="K144" s="68">
        <f>'CCG Financial Totals'!C145</f>
        <v>0</v>
      </c>
      <c r="M144" s="145"/>
      <c r="O144" s="68">
        <f>(M144-K144)*(1-('Population reviewed'!B144/Data!K32))</f>
        <v>0</v>
      </c>
      <c r="Q144" s="157" t="e">
        <f t="shared" si="17"/>
        <v>#DIV/0!</v>
      </c>
    </row>
    <row r="145" spans="1:17" ht="15.75" x14ac:dyDescent="0.25">
      <c r="A145" s="78">
        <f>'CCG Financial Totals'!A146</f>
        <v>0</v>
      </c>
      <c r="C145" s="106">
        <f>SUM('Beech Grove:YMG'!D145)</f>
        <v>0</v>
      </c>
      <c r="D145" s="107"/>
      <c r="E145" s="106">
        <f>SUM('Beech Grove:YMG'!I145)</f>
        <v>0</v>
      </c>
      <c r="G145" s="111" t="e">
        <f t="shared" si="16"/>
        <v>#DIV/0!</v>
      </c>
      <c r="I145" s="100">
        <f>SUM('Beech Grove:YMG'!J145)</f>
        <v>0</v>
      </c>
      <c r="K145" s="68">
        <f>'CCG Financial Totals'!C146</f>
        <v>0</v>
      </c>
      <c r="M145" s="145"/>
      <c r="O145" s="68">
        <f>(M145-K145)*(1-('Population reviewed'!B145/Data!K32))</f>
        <v>0</v>
      </c>
      <c r="Q145" s="157" t="e">
        <f t="shared" si="17"/>
        <v>#DIV/0!</v>
      </c>
    </row>
    <row r="146" spans="1:17" ht="15.75" x14ac:dyDescent="0.25">
      <c r="A146" s="78">
        <f>'CCG Financial Totals'!A147</f>
        <v>0</v>
      </c>
      <c r="C146" s="106">
        <f>SUM('Beech Grove:YMG'!D146)</f>
        <v>0</v>
      </c>
      <c r="D146" s="107"/>
      <c r="E146" s="106">
        <f>SUM('Beech Grove:YMG'!I146)</f>
        <v>0</v>
      </c>
      <c r="G146" s="111" t="e">
        <f t="shared" si="16"/>
        <v>#DIV/0!</v>
      </c>
      <c r="I146" s="100">
        <f>SUM('Beech Grove:YMG'!J146)</f>
        <v>0</v>
      </c>
      <c r="K146" s="68">
        <f>'CCG Financial Totals'!C147</f>
        <v>0</v>
      </c>
      <c r="M146" s="145"/>
      <c r="O146" s="68">
        <f>(M146-K146)*(1-('Population reviewed'!B146/Data!K32))</f>
        <v>0</v>
      </c>
      <c r="Q146" s="157" t="e">
        <f t="shared" si="17"/>
        <v>#DIV/0!</v>
      </c>
    </row>
    <row r="147" spans="1:17" ht="15.75" x14ac:dyDescent="0.25">
      <c r="A147" s="78" t="str">
        <f>'CCG Financial Totals'!A148</f>
        <v>Other</v>
      </c>
      <c r="C147" s="106">
        <f>SUM('Beech Grove:YMG'!D147)</f>
        <v>0</v>
      </c>
      <c r="D147" s="107"/>
      <c r="E147" s="106">
        <f>SUM('Beech Grove:YMG'!I147)</f>
        <v>0</v>
      </c>
      <c r="G147" s="111" t="e">
        <f t="shared" si="16"/>
        <v>#DIV/0!</v>
      </c>
      <c r="I147" s="100">
        <f>SUM('Beech Grove:YMG'!J147)</f>
        <v>0</v>
      </c>
      <c r="K147" s="68">
        <f>'CCG Financial Totals'!C148</f>
        <v>0</v>
      </c>
      <c r="M147" s="145"/>
      <c r="O147" s="68">
        <f>(M147-K147)*(1-('Population reviewed'!B147/Data!K32))</f>
        <v>0</v>
      </c>
      <c r="Q147" s="157" t="e">
        <f t="shared" si="17"/>
        <v>#DIV/0!</v>
      </c>
    </row>
    <row r="148" spans="1:17" ht="15.75" x14ac:dyDescent="0.25">
      <c r="A148" s="22"/>
      <c r="C148" s="107"/>
      <c r="D148" s="107"/>
      <c r="E148" s="107"/>
      <c r="G148" s="99"/>
      <c r="I148" s="101"/>
      <c r="M148" s="52"/>
      <c r="O148" s="52"/>
      <c r="Q148" s="158"/>
    </row>
    <row r="149" spans="1:17" ht="15.75" x14ac:dyDescent="0.25">
      <c r="A149" s="51" t="str">
        <f>'CCG Financial Totals'!A150</f>
        <v>10 - Muscoskeletal and Joint Disease</v>
      </c>
      <c r="C149" s="107"/>
      <c r="D149" s="107"/>
      <c r="E149" s="107"/>
      <c r="G149" s="99"/>
      <c r="I149" s="101"/>
      <c r="M149" s="52"/>
      <c r="O149" s="52"/>
      <c r="Q149" s="159"/>
    </row>
    <row r="150" spans="1:17" ht="15.75" x14ac:dyDescent="0.25">
      <c r="A150" s="78" t="str">
        <f>'CCG Financial Totals'!A151</f>
        <v>Rubefacients - Stop or change to topical NSAID (Fenbid 5% gel)</v>
      </c>
      <c r="C150" s="106">
        <f>SUM('Beech Grove:YMG'!D150)</f>
        <v>0</v>
      </c>
      <c r="D150" s="107"/>
      <c r="E150" s="106">
        <f>SUM('Beech Grove:YMG'!I150)</f>
        <v>0</v>
      </c>
      <c r="G150" s="111" t="e">
        <f t="shared" ref="G150" si="18">SUM(E150/C150)</f>
        <v>#DIV/0!</v>
      </c>
      <c r="I150" s="100">
        <f>SUM('Beech Grove:YMG'!J150)</f>
        <v>0</v>
      </c>
      <c r="K150" s="68">
        <f>'CCG Financial Totals'!C151</f>
        <v>0</v>
      </c>
      <c r="M150" s="145"/>
      <c r="O150" s="68">
        <f>(M150-K150)*(1-('Population reviewed'!B150/Data!K32))</f>
        <v>0</v>
      </c>
      <c r="Q150" s="157" t="e">
        <f t="shared" si="17"/>
        <v>#DIV/0!</v>
      </c>
    </row>
    <row r="151" spans="1:17" ht="15.75" x14ac:dyDescent="0.25">
      <c r="A151" s="78" t="str">
        <f>'CCG Financial Totals'!A152</f>
        <v>Ibuprofen 5/10% gel to Fenbid 5/10% gel</v>
      </c>
      <c r="C151" s="106">
        <f>SUM('Beech Grove:YMG'!D151)</f>
        <v>0</v>
      </c>
      <c r="D151" s="107"/>
      <c r="E151" s="106">
        <f>SUM('Beech Grove:YMG'!I151)</f>
        <v>0</v>
      </c>
      <c r="G151" s="111" t="e">
        <f t="shared" ref="G151:G159" si="19">SUM(E151/C151)</f>
        <v>#DIV/0!</v>
      </c>
      <c r="I151" s="100">
        <f>SUM('Beech Grove:YMG'!J151)</f>
        <v>0</v>
      </c>
      <c r="K151" s="68">
        <f>'CCG Financial Totals'!C152</f>
        <v>0</v>
      </c>
      <c r="M151" s="145"/>
      <c r="O151" s="68">
        <f>(M151-K151)*(1-('Population reviewed'!B151/Data!K32))</f>
        <v>0</v>
      </c>
      <c r="Q151" s="157" t="e">
        <f t="shared" si="17"/>
        <v>#DIV/0!</v>
      </c>
    </row>
    <row r="152" spans="1:17" ht="15.75" x14ac:dyDescent="0.25">
      <c r="A152" s="78" t="str">
        <f>'CCG Financial Totals'!A153</f>
        <v>Naproxen 250/500mg EC tablets to Naproxen plain tablets</v>
      </c>
      <c r="C152" s="106">
        <f>SUM('Beech Grove:YMG'!D152)</f>
        <v>0</v>
      </c>
      <c r="D152" s="107"/>
      <c r="E152" s="106">
        <f>SUM('Beech Grove:YMG'!I152)</f>
        <v>0</v>
      </c>
      <c r="G152" s="111" t="e">
        <f t="shared" si="19"/>
        <v>#DIV/0!</v>
      </c>
      <c r="I152" s="100">
        <f>SUM('Beech Grove:YMG'!J152)</f>
        <v>0</v>
      </c>
      <c r="K152" s="68">
        <f>'CCG Financial Totals'!C153</f>
        <v>0</v>
      </c>
      <c r="M152" s="145"/>
      <c r="O152" s="68">
        <f>(M152-K152)*(1-('Population reviewed'!B152/Data!K32))</f>
        <v>0</v>
      </c>
      <c r="Q152" s="157" t="e">
        <f t="shared" si="17"/>
        <v>#DIV/0!</v>
      </c>
    </row>
    <row r="153" spans="1:17" ht="15.75" x14ac:dyDescent="0.25">
      <c r="A153" s="78">
        <f>'CCG Financial Totals'!A154</f>
        <v>0</v>
      </c>
      <c r="C153" s="106">
        <f>SUM('Beech Grove:YMG'!D153)</f>
        <v>0</v>
      </c>
      <c r="D153" s="107"/>
      <c r="E153" s="106">
        <f>SUM('Beech Grove:YMG'!I153)</f>
        <v>0</v>
      </c>
      <c r="G153" s="111" t="e">
        <f t="shared" si="19"/>
        <v>#DIV/0!</v>
      </c>
      <c r="I153" s="100">
        <f>SUM('Beech Grove:YMG'!J153)</f>
        <v>0</v>
      </c>
      <c r="K153" s="68">
        <f>'CCG Financial Totals'!C154</f>
        <v>0</v>
      </c>
      <c r="M153" s="145"/>
      <c r="O153" s="68">
        <f>(M153-K153)*(1-('Population reviewed'!B153/Data!K32))</f>
        <v>0</v>
      </c>
      <c r="Q153" s="157" t="e">
        <f t="shared" si="17"/>
        <v>#DIV/0!</v>
      </c>
    </row>
    <row r="154" spans="1:17" ht="15.75" x14ac:dyDescent="0.25">
      <c r="A154" s="78">
        <f>'CCG Financial Totals'!A155</f>
        <v>0</v>
      </c>
      <c r="C154" s="106">
        <f>SUM('Beech Grove:YMG'!D154)</f>
        <v>0</v>
      </c>
      <c r="D154" s="107"/>
      <c r="E154" s="106">
        <f>SUM('Beech Grove:YMG'!I154)</f>
        <v>0</v>
      </c>
      <c r="G154" s="111" t="e">
        <f t="shared" si="19"/>
        <v>#DIV/0!</v>
      </c>
      <c r="I154" s="100">
        <f>SUM('Beech Grove:YMG'!J154)</f>
        <v>0</v>
      </c>
      <c r="K154" s="68">
        <f>'CCG Financial Totals'!C155</f>
        <v>0</v>
      </c>
      <c r="M154" s="145"/>
      <c r="O154" s="68">
        <f>(M154-K154)*(1-('Population reviewed'!B154/Data!K32))</f>
        <v>0</v>
      </c>
      <c r="Q154" s="157" t="e">
        <f t="shared" si="17"/>
        <v>#DIV/0!</v>
      </c>
    </row>
    <row r="155" spans="1:17" ht="15.75" x14ac:dyDescent="0.25">
      <c r="A155" s="78">
        <f>'CCG Financial Totals'!A156</f>
        <v>0</v>
      </c>
      <c r="C155" s="106">
        <f>SUM('Beech Grove:YMG'!D155)</f>
        <v>0</v>
      </c>
      <c r="D155" s="107"/>
      <c r="E155" s="106">
        <f>SUM('Beech Grove:YMG'!I155)</f>
        <v>0</v>
      </c>
      <c r="G155" s="111" t="e">
        <f t="shared" si="19"/>
        <v>#DIV/0!</v>
      </c>
      <c r="I155" s="100">
        <f>SUM('Beech Grove:YMG'!J155)</f>
        <v>0</v>
      </c>
      <c r="K155" s="68">
        <f>'CCG Financial Totals'!C156</f>
        <v>0</v>
      </c>
      <c r="M155" s="145"/>
      <c r="O155" s="68">
        <f>(M155-K155)*(1-('Population reviewed'!B155/Data!K32))</f>
        <v>0</v>
      </c>
      <c r="Q155" s="157" t="e">
        <f t="shared" si="17"/>
        <v>#DIV/0!</v>
      </c>
    </row>
    <row r="156" spans="1:17" ht="15.75" x14ac:dyDescent="0.25">
      <c r="A156" s="78">
        <f>'CCG Financial Totals'!A157</f>
        <v>0</v>
      </c>
      <c r="C156" s="106">
        <f>SUM('Beech Grove:YMG'!D156)</f>
        <v>0</v>
      </c>
      <c r="D156" s="107"/>
      <c r="E156" s="106">
        <f>SUM('Beech Grove:YMG'!I156)</f>
        <v>0</v>
      </c>
      <c r="G156" s="111" t="e">
        <f t="shared" si="19"/>
        <v>#DIV/0!</v>
      </c>
      <c r="I156" s="100">
        <f>SUM('Beech Grove:YMG'!J156)</f>
        <v>0</v>
      </c>
      <c r="K156" s="68">
        <f>'CCG Financial Totals'!C157</f>
        <v>0</v>
      </c>
      <c r="M156" s="145"/>
      <c r="O156" s="68">
        <f>(M156-K156)*(1-('Population reviewed'!B156/Data!K32))</f>
        <v>0</v>
      </c>
      <c r="Q156" s="157" t="e">
        <f t="shared" si="17"/>
        <v>#DIV/0!</v>
      </c>
    </row>
    <row r="157" spans="1:17" ht="15.75" x14ac:dyDescent="0.25">
      <c r="A157" s="78">
        <f>'CCG Financial Totals'!A158</f>
        <v>0</v>
      </c>
      <c r="C157" s="106">
        <f>SUM('Beech Grove:YMG'!D157)</f>
        <v>0</v>
      </c>
      <c r="D157" s="107"/>
      <c r="E157" s="106">
        <f>SUM('Beech Grove:YMG'!I157)</f>
        <v>0</v>
      </c>
      <c r="G157" s="111" t="e">
        <f t="shared" si="19"/>
        <v>#DIV/0!</v>
      </c>
      <c r="I157" s="100">
        <f>SUM('Beech Grove:YMG'!J157)</f>
        <v>0</v>
      </c>
      <c r="K157" s="68">
        <f>'CCG Financial Totals'!C158</f>
        <v>0</v>
      </c>
      <c r="M157" s="145"/>
      <c r="O157" s="68">
        <f>(M157-K157)*(1-('Population reviewed'!B157/Data!K32))</f>
        <v>0</v>
      </c>
      <c r="Q157" s="157" t="e">
        <f t="shared" si="17"/>
        <v>#DIV/0!</v>
      </c>
    </row>
    <row r="158" spans="1:17" ht="15.75" x14ac:dyDescent="0.25">
      <c r="A158" s="78">
        <f>'CCG Financial Totals'!A159</f>
        <v>0</v>
      </c>
      <c r="C158" s="106">
        <f>SUM('Beech Grove:YMG'!D158)</f>
        <v>0</v>
      </c>
      <c r="D158" s="107"/>
      <c r="E158" s="106">
        <f>SUM('Beech Grove:YMG'!I158)</f>
        <v>0</v>
      </c>
      <c r="G158" s="111" t="e">
        <f t="shared" si="19"/>
        <v>#DIV/0!</v>
      </c>
      <c r="I158" s="100">
        <f>SUM('Beech Grove:YMG'!J158)</f>
        <v>0</v>
      </c>
      <c r="K158" s="68">
        <f>'CCG Financial Totals'!C159</f>
        <v>0</v>
      </c>
      <c r="M158" s="145"/>
      <c r="O158" s="68">
        <f>(M158-K158)*(1-('Population reviewed'!B158/Data!K32))</f>
        <v>0</v>
      </c>
      <c r="Q158" s="157" t="e">
        <f t="shared" si="17"/>
        <v>#DIV/0!</v>
      </c>
    </row>
    <row r="159" spans="1:17" ht="15.75" x14ac:dyDescent="0.25">
      <c r="A159" s="85" t="str">
        <f>'CCG Financial Totals'!A160</f>
        <v>Other</v>
      </c>
      <c r="C159" s="106">
        <f>SUM('Beech Grove:YMG'!D159)</f>
        <v>0</v>
      </c>
      <c r="D159" s="107"/>
      <c r="E159" s="106">
        <f>SUM('Beech Grove:YMG'!I159)</f>
        <v>0</v>
      </c>
      <c r="G159" s="111" t="e">
        <f t="shared" si="19"/>
        <v>#DIV/0!</v>
      </c>
      <c r="I159" s="100">
        <f>SUM('Beech Grove:YMG'!J159)</f>
        <v>0</v>
      </c>
      <c r="K159" s="68">
        <f>'CCG Financial Totals'!C160</f>
        <v>0</v>
      </c>
      <c r="M159" s="145"/>
      <c r="O159" s="68">
        <f>(M159-K159)*(1-('Population reviewed'!B159/Data!K32))</f>
        <v>0</v>
      </c>
      <c r="Q159" s="157" t="e">
        <f t="shared" si="17"/>
        <v>#DIV/0!</v>
      </c>
    </row>
    <row r="160" spans="1:17" ht="15.75" x14ac:dyDescent="0.25">
      <c r="A160" s="21"/>
      <c r="C160" s="107"/>
      <c r="D160" s="107"/>
      <c r="E160" s="107"/>
      <c r="G160" s="99"/>
      <c r="I160" s="101"/>
      <c r="M160" s="52"/>
      <c r="O160" s="52"/>
      <c r="P160" s="52"/>
      <c r="Q160" s="158"/>
    </row>
    <row r="161" spans="1:17" ht="15.75" x14ac:dyDescent="0.25">
      <c r="A161" s="51" t="str">
        <f>'CCG Financial Totals'!A162</f>
        <v>11 - Eye</v>
      </c>
      <c r="C161" s="107"/>
      <c r="D161" s="107"/>
      <c r="E161" s="107"/>
      <c r="G161" s="99"/>
      <c r="I161" s="101"/>
      <c r="M161" s="52"/>
      <c r="O161" s="52"/>
      <c r="P161" s="52"/>
      <c r="Q161" s="159"/>
    </row>
    <row r="162" spans="1:17" ht="15.75" x14ac:dyDescent="0.25">
      <c r="A162" s="78" t="str">
        <f>'CCG Financial Totals'!A163</f>
        <v>Review Ocuvite / Preservison tablets</v>
      </c>
      <c r="C162" s="106">
        <f>SUM('Beech Grove:YMG'!D162)</f>
        <v>0</v>
      </c>
      <c r="D162" s="107"/>
      <c r="E162" s="106">
        <f>SUM('Beech Grove:YMG'!I162)</f>
        <v>0</v>
      </c>
      <c r="G162" s="111" t="e">
        <f t="shared" ref="G162" si="20">SUM(E162/C162)</f>
        <v>#DIV/0!</v>
      </c>
      <c r="I162" s="100">
        <f>SUM('Beech Grove:YMG'!J162)</f>
        <v>0</v>
      </c>
      <c r="K162" s="68">
        <f>'CCG Financial Totals'!C163</f>
        <v>0</v>
      </c>
      <c r="M162" s="145"/>
      <c r="O162" s="68">
        <f>(M162-K162)*(1-('Population reviewed'!B162/Data!K32))</f>
        <v>0</v>
      </c>
      <c r="Q162" s="157" t="e">
        <f t="shared" si="17"/>
        <v>#DIV/0!</v>
      </c>
    </row>
    <row r="163" spans="1:17" ht="15.75" x14ac:dyDescent="0.25">
      <c r="A163" s="78">
        <f>'CCG Financial Totals'!A164</f>
        <v>0</v>
      </c>
      <c r="C163" s="106">
        <f>SUM('Beech Grove:YMG'!D163)</f>
        <v>0</v>
      </c>
      <c r="D163" s="107"/>
      <c r="E163" s="106">
        <f>SUM('Beech Grove:YMG'!I163)</f>
        <v>0</v>
      </c>
      <c r="G163" s="111" t="e">
        <f t="shared" ref="G163:G168" si="21">SUM(E163/C163)</f>
        <v>#DIV/0!</v>
      </c>
      <c r="I163" s="100">
        <f>SUM('Beech Grove:YMG'!J163)</f>
        <v>0</v>
      </c>
      <c r="K163" s="68">
        <f>'CCG Financial Totals'!C164</f>
        <v>0</v>
      </c>
      <c r="M163" s="145"/>
      <c r="O163" s="68">
        <f>(M163-K163)*(1-('Population reviewed'!B163/Data!K32))</f>
        <v>0</v>
      </c>
      <c r="Q163" s="157" t="e">
        <f t="shared" si="17"/>
        <v>#DIV/0!</v>
      </c>
    </row>
    <row r="164" spans="1:17" ht="15.75" x14ac:dyDescent="0.25">
      <c r="A164" s="78">
        <f>'CCG Financial Totals'!A165</f>
        <v>0</v>
      </c>
      <c r="C164" s="106">
        <f>SUM('Beech Grove:YMG'!D164)</f>
        <v>0</v>
      </c>
      <c r="D164" s="107"/>
      <c r="E164" s="106">
        <f>SUM('Beech Grove:YMG'!I164)</f>
        <v>0</v>
      </c>
      <c r="G164" s="111" t="e">
        <f t="shared" si="21"/>
        <v>#DIV/0!</v>
      </c>
      <c r="I164" s="100">
        <f>SUM('Beech Grove:YMG'!J164)</f>
        <v>0</v>
      </c>
      <c r="K164" s="68">
        <f>'CCG Financial Totals'!C165</f>
        <v>0</v>
      </c>
      <c r="M164" s="145"/>
      <c r="O164" s="68">
        <f>(M164-K164)*(1-('Population reviewed'!B164/Data!K32))</f>
        <v>0</v>
      </c>
      <c r="Q164" s="157" t="e">
        <f t="shared" si="17"/>
        <v>#DIV/0!</v>
      </c>
    </row>
    <row r="165" spans="1:17" ht="15.75" x14ac:dyDescent="0.25">
      <c r="A165" s="78">
        <f>'CCG Financial Totals'!A166</f>
        <v>0</v>
      </c>
      <c r="C165" s="106">
        <f>SUM('Beech Grove:YMG'!D165)</f>
        <v>0</v>
      </c>
      <c r="D165" s="107"/>
      <c r="E165" s="106">
        <f>SUM('Beech Grove:YMG'!I165)</f>
        <v>0</v>
      </c>
      <c r="G165" s="111" t="e">
        <f t="shared" si="21"/>
        <v>#DIV/0!</v>
      </c>
      <c r="I165" s="100">
        <f>SUM('Beech Grove:YMG'!J165)</f>
        <v>0</v>
      </c>
      <c r="K165" s="68">
        <f>'CCG Financial Totals'!C166</f>
        <v>0</v>
      </c>
      <c r="M165" s="145"/>
      <c r="O165" s="68">
        <f>(M165-K165)*(1-('Population reviewed'!B165/Data!K32))</f>
        <v>0</v>
      </c>
      <c r="Q165" s="157" t="e">
        <f t="shared" si="17"/>
        <v>#DIV/0!</v>
      </c>
    </row>
    <row r="166" spans="1:17" ht="15.75" x14ac:dyDescent="0.25">
      <c r="A166" s="78">
        <f>'CCG Financial Totals'!A167</f>
        <v>0</v>
      </c>
      <c r="C166" s="106">
        <f>SUM('Beech Grove:YMG'!D166)</f>
        <v>0</v>
      </c>
      <c r="D166" s="107"/>
      <c r="E166" s="106">
        <f>SUM('Beech Grove:YMG'!I166)</f>
        <v>0</v>
      </c>
      <c r="G166" s="111" t="e">
        <f t="shared" si="21"/>
        <v>#DIV/0!</v>
      </c>
      <c r="I166" s="100">
        <f>SUM('Beech Grove:YMG'!J166)</f>
        <v>0</v>
      </c>
      <c r="K166" s="68">
        <f>'CCG Financial Totals'!C167</f>
        <v>0</v>
      </c>
      <c r="M166" s="145"/>
      <c r="O166" s="68">
        <f>(M166-K166)*(1-('Population reviewed'!B166/Data!K32))</f>
        <v>0</v>
      </c>
      <c r="Q166" s="157" t="e">
        <f t="shared" si="17"/>
        <v>#DIV/0!</v>
      </c>
    </row>
    <row r="167" spans="1:17" ht="15.75" x14ac:dyDescent="0.25">
      <c r="A167" s="78">
        <f>'CCG Financial Totals'!A168</f>
        <v>0</v>
      </c>
      <c r="C167" s="106">
        <f>SUM('Beech Grove:YMG'!D167)</f>
        <v>0</v>
      </c>
      <c r="D167" s="107"/>
      <c r="E167" s="106">
        <f>SUM('Beech Grove:YMG'!I167)</f>
        <v>0</v>
      </c>
      <c r="G167" s="111" t="e">
        <f t="shared" si="21"/>
        <v>#DIV/0!</v>
      </c>
      <c r="I167" s="100">
        <f>SUM('Beech Grove:YMG'!J167)</f>
        <v>0</v>
      </c>
      <c r="K167" s="68">
        <f>'CCG Financial Totals'!C168</f>
        <v>0</v>
      </c>
      <c r="M167" s="145"/>
      <c r="O167" s="68">
        <f>(M167-K167)*(1-('Population reviewed'!B167/Data!K32))</f>
        <v>0</v>
      </c>
      <c r="Q167" s="157" t="e">
        <f t="shared" si="17"/>
        <v>#DIV/0!</v>
      </c>
    </row>
    <row r="168" spans="1:17" ht="15.75" x14ac:dyDescent="0.25">
      <c r="A168" s="85" t="str">
        <f>'CCG Financial Totals'!A169</f>
        <v>Other</v>
      </c>
      <c r="C168" s="106">
        <f>SUM('Beech Grove:YMG'!D168)</f>
        <v>0</v>
      </c>
      <c r="D168" s="107"/>
      <c r="E168" s="106">
        <f>SUM('Beech Grove:YMG'!I168)</f>
        <v>0</v>
      </c>
      <c r="G168" s="111" t="e">
        <f t="shared" si="21"/>
        <v>#DIV/0!</v>
      </c>
      <c r="I168" s="100">
        <f>SUM('Beech Grove:YMG'!J168)</f>
        <v>0</v>
      </c>
      <c r="K168" s="68">
        <f>'CCG Financial Totals'!C169</f>
        <v>0</v>
      </c>
      <c r="M168" s="145"/>
      <c r="O168" s="68">
        <f>(M168-K168)*(1-('Population reviewed'!B168/Data!K32))</f>
        <v>0</v>
      </c>
      <c r="Q168" s="157" t="e">
        <f t="shared" si="17"/>
        <v>#DIV/0!</v>
      </c>
    </row>
    <row r="169" spans="1:17" x14ac:dyDescent="0.25">
      <c r="A169" s="14"/>
      <c r="C169" s="107"/>
      <c r="D169" s="107"/>
      <c r="E169" s="107"/>
      <c r="G169" s="99"/>
      <c r="I169" s="101"/>
      <c r="M169" s="52"/>
      <c r="O169" s="52"/>
      <c r="Q169" s="158"/>
    </row>
    <row r="170" spans="1:17" ht="15.75" x14ac:dyDescent="0.25">
      <c r="A170" s="51" t="str">
        <f>'CCG Financial Totals'!A171</f>
        <v>12 - Ear, Nose and Oropharynx</v>
      </c>
      <c r="C170" s="107"/>
      <c r="D170" s="107"/>
      <c r="E170" s="107"/>
      <c r="G170" s="99"/>
      <c r="I170" s="101"/>
      <c r="M170" s="52"/>
      <c r="O170" s="52"/>
      <c r="Q170" s="159"/>
    </row>
    <row r="171" spans="1:17" ht="15.75" x14ac:dyDescent="0.25">
      <c r="A171" s="78">
        <f>'CCG Financial Totals'!A172</f>
        <v>0</v>
      </c>
      <c r="C171" s="106">
        <f>SUM('Beech Grove:YMG'!D171)</f>
        <v>0</v>
      </c>
      <c r="D171" s="107"/>
      <c r="E171" s="106">
        <f>SUM('Beech Grove:YMG'!I171)</f>
        <v>0</v>
      </c>
      <c r="G171" s="111" t="e">
        <f t="shared" ref="G171" si="22">SUM(E171/C171)</f>
        <v>#DIV/0!</v>
      </c>
      <c r="I171" s="100">
        <f>SUM('Beech Grove:YMG'!J171)</f>
        <v>0</v>
      </c>
      <c r="K171" s="68">
        <f>'CCG Financial Totals'!C172</f>
        <v>0</v>
      </c>
      <c r="M171" s="145"/>
      <c r="O171" s="68">
        <f>(M171-K171)*(1-('Population reviewed'!B171/Data!K32))</f>
        <v>0</v>
      </c>
      <c r="Q171" s="157" t="e">
        <f t="shared" si="17"/>
        <v>#DIV/0!</v>
      </c>
    </row>
    <row r="172" spans="1:17" ht="15.75" x14ac:dyDescent="0.25">
      <c r="A172" s="78">
        <f>'CCG Financial Totals'!A173</f>
        <v>0</v>
      </c>
      <c r="C172" s="106">
        <f>SUM('Beech Grove:YMG'!D172)</f>
        <v>0</v>
      </c>
      <c r="D172" s="107"/>
      <c r="E172" s="106">
        <f>SUM('Beech Grove:YMG'!I172)</f>
        <v>0</v>
      </c>
      <c r="G172" s="111" t="e">
        <f t="shared" ref="G172:G177" si="23">SUM(E172/C172)</f>
        <v>#DIV/0!</v>
      </c>
      <c r="I172" s="100">
        <f>SUM('Beech Grove:YMG'!J172)</f>
        <v>0</v>
      </c>
      <c r="K172" s="68">
        <f>'CCG Financial Totals'!C173</f>
        <v>0</v>
      </c>
      <c r="M172" s="145"/>
      <c r="O172" s="68">
        <f>(M172-K172)*(1-('Population reviewed'!B172/Data!K32))</f>
        <v>0</v>
      </c>
      <c r="Q172" s="157" t="e">
        <f t="shared" si="17"/>
        <v>#DIV/0!</v>
      </c>
    </row>
    <row r="173" spans="1:17" ht="15.75" x14ac:dyDescent="0.25">
      <c r="A173" s="78">
        <f>'CCG Financial Totals'!A174</f>
        <v>0</v>
      </c>
      <c r="C173" s="106">
        <f>SUM('Beech Grove:YMG'!D173)</f>
        <v>0</v>
      </c>
      <c r="D173" s="107"/>
      <c r="E173" s="106">
        <f>SUM('Beech Grove:YMG'!I173)</f>
        <v>0</v>
      </c>
      <c r="G173" s="111" t="e">
        <f t="shared" si="23"/>
        <v>#DIV/0!</v>
      </c>
      <c r="I173" s="100">
        <f>SUM('Beech Grove:YMG'!J173)</f>
        <v>0</v>
      </c>
      <c r="K173" s="68">
        <f>'CCG Financial Totals'!C174</f>
        <v>0</v>
      </c>
      <c r="M173" s="145"/>
      <c r="O173" s="68">
        <f>(M173-K173)*(1-('Population reviewed'!B173/Data!K32))</f>
        <v>0</v>
      </c>
      <c r="Q173" s="157" t="e">
        <f t="shared" si="17"/>
        <v>#DIV/0!</v>
      </c>
    </row>
    <row r="174" spans="1:17" ht="15.75" x14ac:dyDescent="0.25">
      <c r="A174" s="78">
        <f>'CCG Financial Totals'!A175</f>
        <v>0</v>
      </c>
      <c r="C174" s="106">
        <f>SUM('Beech Grove:YMG'!D174)</f>
        <v>0</v>
      </c>
      <c r="D174" s="107"/>
      <c r="E174" s="106">
        <f>SUM('Beech Grove:YMG'!I174)</f>
        <v>0</v>
      </c>
      <c r="G174" s="111" t="e">
        <f t="shared" si="23"/>
        <v>#DIV/0!</v>
      </c>
      <c r="I174" s="100">
        <f>SUM('Beech Grove:YMG'!J174)</f>
        <v>0</v>
      </c>
      <c r="K174" s="68">
        <f>'CCG Financial Totals'!C175</f>
        <v>0</v>
      </c>
      <c r="M174" s="145"/>
      <c r="O174" s="68">
        <f>(M174-K174)*(1-('Population reviewed'!B174/Data!K32))</f>
        <v>0</v>
      </c>
      <c r="Q174" s="157" t="e">
        <f t="shared" si="17"/>
        <v>#DIV/0!</v>
      </c>
    </row>
    <row r="175" spans="1:17" ht="15.75" x14ac:dyDescent="0.25">
      <c r="A175" s="78">
        <f>'CCG Financial Totals'!A176</f>
        <v>0</v>
      </c>
      <c r="C175" s="106">
        <f>SUM('Beech Grove:YMG'!D175)</f>
        <v>0</v>
      </c>
      <c r="D175" s="107"/>
      <c r="E175" s="106">
        <f>SUM('Beech Grove:YMG'!I175)</f>
        <v>0</v>
      </c>
      <c r="G175" s="111" t="e">
        <f t="shared" si="23"/>
        <v>#DIV/0!</v>
      </c>
      <c r="I175" s="100">
        <f>SUM('Beech Grove:YMG'!J175)</f>
        <v>0</v>
      </c>
      <c r="K175" s="68">
        <f>'CCG Financial Totals'!C176</f>
        <v>0</v>
      </c>
      <c r="M175" s="145"/>
      <c r="O175" s="68">
        <f>(M175-K175)*(1-('Population reviewed'!B175/Data!K32))</f>
        <v>0</v>
      </c>
      <c r="Q175" s="157" t="e">
        <f t="shared" si="17"/>
        <v>#DIV/0!</v>
      </c>
    </row>
    <row r="176" spans="1:17" ht="15.75" x14ac:dyDescent="0.25">
      <c r="A176" s="78">
        <f>'CCG Financial Totals'!A177</f>
        <v>0</v>
      </c>
      <c r="C176" s="106">
        <f>SUM('Beech Grove:YMG'!D176)</f>
        <v>0</v>
      </c>
      <c r="D176" s="107"/>
      <c r="E176" s="106">
        <f>SUM('Beech Grove:YMG'!I176)</f>
        <v>0</v>
      </c>
      <c r="G176" s="111" t="e">
        <f t="shared" si="23"/>
        <v>#DIV/0!</v>
      </c>
      <c r="I176" s="100">
        <f>SUM('Beech Grove:YMG'!J176)</f>
        <v>0</v>
      </c>
      <c r="K176" s="68">
        <f>'CCG Financial Totals'!C177</f>
        <v>0</v>
      </c>
      <c r="M176" s="145"/>
      <c r="O176" s="68">
        <f>(M176-K176)*(1-('Population reviewed'!B176/Data!K32))</f>
        <v>0</v>
      </c>
      <c r="Q176" s="157" t="e">
        <f t="shared" si="17"/>
        <v>#DIV/0!</v>
      </c>
    </row>
    <row r="177" spans="1:17" ht="15.75" x14ac:dyDescent="0.25">
      <c r="A177" s="85" t="str">
        <f>'CCG Financial Totals'!A178</f>
        <v>Other</v>
      </c>
      <c r="C177" s="106">
        <f>SUM('Beech Grove:YMG'!D177)</f>
        <v>0</v>
      </c>
      <c r="D177" s="107"/>
      <c r="E177" s="106">
        <f>SUM('Beech Grove:YMG'!I177)</f>
        <v>0</v>
      </c>
      <c r="G177" s="111" t="e">
        <f t="shared" si="23"/>
        <v>#DIV/0!</v>
      </c>
      <c r="I177" s="100">
        <f>SUM('Beech Grove:YMG'!J177)</f>
        <v>0</v>
      </c>
      <c r="K177" s="68">
        <f>'CCG Financial Totals'!C178</f>
        <v>0</v>
      </c>
      <c r="M177" s="145"/>
      <c r="O177" s="68">
        <f>(M177-K177)*(1-('Population reviewed'!B177/Data!K32))</f>
        <v>0</v>
      </c>
      <c r="Q177" s="157" t="e">
        <f t="shared" si="17"/>
        <v>#DIV/0!</v>
      </c>
    </row>
    <row r="178" spans="1:17" x14ac:dyDescent="0.25">
      <c r="A178" s="52"/>
      <c r="C178" s="107"/>
      <c r="D178" s="107"/>
      <c r="E178" s="107"/>
      <c r="G178" s="99"/>
      <c r="I178" s="101"/>
      <c r="M178" s="52"/>
      <c r="O178" s="52"/>
      <c r="Q178" s="158"/>
    </row>
    <row r="179" spans="1:17" ht="15.75" x14ac:dyDescent="0.25">
      <c r="A179" s="51" t="str">
        <f>'CCG Financial Totals'!A180</f>
        <v>13 - Skin</v>
      </c>
      <c r="C179" s="107"/>
      <c r="D179" s="107"/>
      <c r="E179" s="107"/>
      <c r="G179" s="99"/>
      <c r="I179" s="101"/>
      <c r="M179" s="52"/>
      <c r="O179" s="52"/>
      <c r="Q179" s="159"/>
    </row>
    <row r="180" spans="1:17" ht="15.75" x14ac:dyDescent="0.25">
      <c r="A180" s="78" t="str">
        <f>'CCG Financial Totals'!A181</f>
        <v>Review Eflornithine cream</v>
      </c>
      <c r="C180" s="106">
        <f>SUM('Beech Grove:YMG'!D180)</f>
        <v>0</v>
      </c>
      <c r="D180" s="107"/>
      <c r="E180" s="106">
        <f>SUM('Beech Grove:YMG'!I180)</f>
        <v>0</v>
      </c>
      <c r="G180" s="111" t="e">
        <f t="shared" ref="G180" si="24">SUM(E180/C180)</f>
        <v>#DIV/0!</v>
      </c>
      <c r="I180" s="100">
        <f>SUM('Beech Grove:YMG'!J180)</f>
        <v>0</v>
      </c>
      <c r="K180" s="68">
        <f>'CCG Financial Totals'!C181</f>
        <v>0</v>
      </c>
      <c r="M180" s="145"/>
      <c r="O180" s="68">
        <f>(M180-K180)*(1-('Population reviewed'!B180/Data!K32))</f>
        <v>0</v>
      </c>
      <c r="Q180" s="157" t="e">
        <f t="shared" si="17"/>
        <v>#DIV/0!</v>
      </c>
    </row>
    <row r="181" spans="1:17" ht="15.75" x14ac:dyDescent="0.25">
      <c r="A181" s="78" t="str">
        <f>'CCG Financial Totals'!A182</f>
        <v>Review Anti-fungal paint</v>
      </c>
      <c r="C181" s="106">
        <f>SUM('Beech Grove:YMG'!D181)</f>
        <v>0</v>
      </c>
      <c r="D181" s="107"/>
      <c r="E181" s="106">
        <f>SUM('Beech Grove:YMG'!I181)</f>
        <v>0</v>
      </c>
      <c r="G181" s="111" t="e">
        <f t="shared" ref="G181:G186" si="25">SUM(E181/C181)</f>
        <v>#DIV/0!</v>
      </c>
      <c r="I181" s="100">
        <f>SUM('Beech Grove:YMG'!J181)</f>
        <v>0</v>
      </c>
      <c r="K181" s="68">
        <f>'CCG Financial Totals'!C182</f>
        <v>0</v>
      </c>
      <c r="M181" s="145"/>
      <c r="O181" s="68">
        <f>(M181-K181)*(1-('Population reviewed'!B181/Data!K32))</f>
        <v>0</v>
      </c>
      <c r="Q181" s="157" t="e">
        <f t="shared" si="17"/>
        <v>#DIV/0!</v>
      </c>
    </row>
    <row r="182" spans="1:17" ht="15.75" x14ac:dyDescent="0.25">
      <c r="A182" s="78">
        <f>'CCG Financial Totals'!A183</f>
        <v>0</v>
      </c>
      <c r="C182" s="106">
        <f>SUM('Beech Grove:YMG'!D182)</f>
        <v>0</v>
      </c>
      <c r="D182" s="107"/>
      <c r="E182" s="106">
        <f>SUM('Beech Grove:YMG'!I182)</f>
        <v>0</v>
      </c>
      <c r="G182" s="111" t="e">
        <f t="shared" si="25"/>
        <v>#DIV/0!</v>
      </c>
      <c r="I182" s="100">
        <f>SUM('Beech Grove:YMG'!J182)</f>
        <v>0</v>
      </c>
      <c r="K182" s="68">
        <f>'CCG Financial Totals'!C183</f>
        <v>0</v>
      </c>
      <c r="M182" s="145"/>
      <c r="O182" s="68">
        <f>(M182-K182)*(1-('Population reviewed'!B182/Data!K32))</f>
        <v>0</v>
      </c>
      <c r="Q182" s="157" t="e">
        <f t="shared" si="17"/>
        <v>#DIV/0!</v>
      </c>
    </row>
    <row r="183" spans="1:17" ht="15.75" x14ac:dyDescent="0.25">
      <c r="A183" s="78">
        <f>'CCG Financial Totals'!A184</f>
        <v>0</v>
      </c>
      <c r="C183" s="106">
        <f>SUM('Beech Grove:YMG'!D183)</f>
        <v>0</v>
      </c>
      <c r="D183" s="107"/>
      <c r="E183" s="106">
        <f>SUM('Beech Grove:YMG'!I183)</f>
        <v>0</v>
      </c>
      <c r="G183" s="111" t="e">
        <f t="shared" si="25"/>
        <v>#DIV/0!</v>
      </c>
      <c r="I183" s="100">
        <f>SUM('Beech Grove:YMG'!J183)</f>
        <v>0</v>
      </c>
      <c r="K183" s="68">
        <f>'CCG Financial Totals'!C184</f>
        <v>0</v>
      </c>
      <c r="M183" s="145"/>
      <c r="O183" s="68">
        <f>(M183-K183)*(1-('Population reviewed'!B183/Data!K32))</f>
        <v>0</v>
      </c>
      <c r="Q183" s="157" t="e">
        <f t="shared" si="17"/>
        <v>#DIV/0!</v>
      </c>
    </row>
    <row r="184" spans="1:17" ht="15.75" x14ac:dyDescent="0.25">
      <c r="A184" s="78">
        <f>'CCG Financial Totals'!A185</f>
        <v>0</v>
      </c>
      <c r="C184" s="106">
        <f>SUM('Beech Grove:YMG'!D184)</f>
        <v>0</v>
      </c>
      <c r="D184" s="107"/>
      <c r="E184" s="106">
        <f>SUM('Beech Grove:YMG'!I184)</f>
        <v>0</v>
      </c>
      <c r="G184" s="111" t="e">
        <f t="shared" si="25"/>
        <v>#DIV/0!</v>
      </c>
      <c r="I184" s="100">
        <f>SUM('Beech Grove:YMG'!J184)</f>
        <v>0</v>
      </c>
      <c r="K184" s="68">
        <f>'CCG Financial Totals'!C185</f>
        <v>0</v>
      </c>
      <c r="M184" s="145"/>
      <c r="O184" s="68">
        <f>(M184-K184)*(1-('Population reviewed'!B184/Data!K32))</f>
        <v>0</v>
      </c>
      <c r="Q184" s="157" t="e">
        <f t="shared" si="17"/>
        <v>#DIV/0!</v>
      </c>
    </row>
    <row r="185" spans="1:17" ht="15.75" x14ac:dyDescent="0.25">
      <c r="A185" s="78">
        <f>'CCG Financial Totals'!A186</f>
        <v>0</v>
      </c>
      <c r="C185" s="106">
        <f>SUM('Beech Grove:YMG'!D185)</f>
        <v>0</v>
      </c>
      <c r="D185" s="107"/>
      <c r="E185" s="106">
        <f>SUM('Beech Grove:YMG'!I185)</f>
        <v>0</v>
      </c>
      <c r="G185" s="111" t="e">
        <f t="shared" si="25"/>
        <v>#DIV/0!</v>
      </c>
      <c r="I185" s="100">
        <f>SUM('Beech Grove:YMG'!J185)</f>
        <v>0</v>
      </c>
      <c r="K185" s="68">
        <f>'CCG Financial Totals'!C186</f>
        <v>0</v>
      </c>
      <c r="M185" s="145"/>
      <c r="O185" s="68">
        <f>(M185-K185)*(1-('Population reviewed'!B185/Data!K32))</f>
        <v>0</v>
      </c>
      <c r="Q185" s="157" t="e">
        <f t="shared" si="17"/>
        <v>#DIV/0!</v>
      </c>
    </row>
    <row r="186" spans="1:17" ht="15.75" x14ac:dyDescent="0.25">
      <c r="A186" s="85" t="str">
        <f>'CCG Financial Totals'!A187</f>
        <v>Other</v>
      </c>
      <c r="C186" s="106">
        <f>SUM('Beech Grove:YMG'!D186)</f>
        <v>0</v>
      </c>
      <c r="D186" s="107"/>
      <c r="E186" s="106">
        <f>SUM('Beech Grove:YMG'!I186)</f>
        <v>0</v>
      </c>
      <c r="G186" s="111" t="e">
        <f t="shared" si="25"/>
        <v>#DIV/0!</v>
      </c>
      <c r="I186" s="100">
        <f>SUM('Beech Grove:YMG'!J186)</f>
        <v>0</v>
      </c>
      <c r="K186" s="68">
        <f>'CCG Financial Totals'!C187</f>
        <v>0</v>
      </c>
      <c r="M186" s="145"/>
      <c r="O186" s="68">
        <f>(M186-K186)*(1-('Population reviewed'!B186/Data!K32))</f>
        <v>0</v>
      </c>
      <c r="Q186" s="157" t="e">
        <f t="shared" si="17"/>
        <v>#DIV/0!</v>
      </c>
    </row>
    <row r="187" spans="1:17" ht="15.75" x14ac:dyDescent="0.25">
      <c r="A187" s="21"/>
      <c r="C187" s="107"/>
      <c r="D187" s="107"/>
      <c r="E187" s="107"/>
      <c r="G187" s="99"/>
      <c r="I187" s="101"/>
      <c r="M187" s="52"/>
      <c r="O187" s="52"/>
      <c r="Q187" s="158"/>
    </row>
    <row r="188" spans="1:17" ht="15.75" x14ac:dyDescent="0.25">
      <c r="A188" s="51" t="str">
        <f>'CCG Financial Totals'!A189</f>
        <v>14 - Immunological products and Vaccines</v>
      </c>
      <c r="C188" s="107"/>
      <c r="D188" s="107"/>
      <c r="E188" s="107"/>
      <c r="G188" s="99"/>
      <c r="I188" s="101"/>
      <c r="M188" s="52"/>
      <c r="O188" s="52"/>
      <c r="Q188" s="159"/>
    </row>
    <row r="189" spans="1:17" ht="15.75" x14ac:dyDescent="0.25">
      <c r="A189" s="78" t="str">
        <f>'CCG Financial Totals'!A190</f>
        <v>Review of Travel Vaccine prescribing</v>
      </c>
      <c r="C189" s="106">
        <f>SUM('Beech Grove:YMG'!D189)</f>
        <v>0</v>
      </c>
      <c r="D189" s="107"/>
      <c r="E189" s="106">
        <f>SUM('Beech Grove:YMG'!I189)</f>
        <v>0</v>
      </c>
      <c r="G189" s="111" t="e">
        <f t="shared" ref="G189" si="26">SUM(E189/C189)</f>
        <v>#DIV/0!</v>
      </c>
      <c r="I189" s="100">
        <f>SUM('Beech Grove:YMG'!J189)</f>
        <v>0</v>
      </c>
      <c r="K189" s="68">
        <f>'CCG Financial Totals'!C190</f>
        <v>0</v>
      </c>
      <c r="M189" s="145"/>
      <c r="O189" s="68">
        <f>(M189-K189)*(1-('Population reviewed'!B189/Data!$K$32))</f>
        <v>0</v>
      </c>
      <c r="Q189" s="157" t="e">
        <f t="shared" si="17"/>
        <v>#DIV/0!</v>
      </c>
    </row>
    <row r="190" spans="1:17" ht="15.75" x14ac:dyDescent="0.25">
      <c r="A190" s="78" t="str">
        <f>'CCG Financial Totals'!A191</f>
        <v>PH Vaccines</v>
      </c>
      <c r="C190" s="106">
        <f>SUM('Beech Grove:YMG'!D190)</f>
        <v>0</v>
      </c>
      <c r="D190" s="107"/>
      <c r="E190" s="106">
        <f>SUM('Beech Grove:YMG'!I190)</f>
        <v>0</v>
      </c>
      <c r="G190" s="111" t="e">
        <f t="shared" ref="G190:G196" si="27">SUM(E190/C190)</f>
        <v>#DIV/0!</v>
      </c>
      <c r="I190" s="100">
        <f>SUM('Beech Grove:YMG'!J190)</f>
        <v>0</v>
      </c>
      <c r="K190" s="68">
        <f>'CCG Financial Totals'!C191</f>
        <v>0</v>
      </c>
      <c r="M190" s="145"/>
      <c r="O190" s="68">
        <f>(M190-K190)*(1-('Population reviewed'!B190/Data!$K$32))</f>
        <v>0</v>
      </c>
      <c r="Q190" s="157" t="e">
        <f t="shared" ref="Q190:Q196" si="28">(I190/K190)*$O190</f>
        <v>#DIV/0!</v>
      </c>
    </row>
    <row r="191" spans="1:17" ht="15.75" x14ac:dyDescent="0.25">
      <c r="A191" s="78">
        <f>'CCG Financial Totals'!A192</f>
        <v>0</v>
      </c>
      <c r="C191" s="106">
        <f>SUM('Beech Grove:YMG'!D191)</f>
        <v>0</v>
      </c>
      <c r="D191" s="107"/>
      <c r="E191" s="106">
        <f>SUM('Beech Grove:YMG'!I191)</f>
        <v>0</v>
      </c>
      <c r="G191" s="111" t="e">
        <f t="shared" si="27"/>
        <v>#DIV/0!</v>
      </c>
      <c r="I191" s="100">
        <f>SUM('Beech Grove:YMG'!J191)</f>
        <v>0</v>
      </c>
      <c r="K191" s="68">
        <f>'CCG Financial Totals'!C192</f>
        <v>0</v>
      </c>
      <c r="M191" s="145"/>
      <c r="O191" s="68">
        <f>(M191-K191)*(1-('Population reviewed'!B191/Data!$K$32))</f>
        <v>0</v>
      </c>
      <c r="Q191" s="157" t="e">
        <f t="shared" si="28"/>
        <v>#DIV/0!</v>
      </c>
    </row>
    <row r="192" spans="1:17" ht="15.75" x14ac:dyDescent="0.25">
      <c r="A192" s="78">
        <f>'CCG Financial Totals'!A193</f>
        <v>0</v>
      </c>
      <c r="C192" s="106">
        <f>SUM('Beech Grove:YMG'!D192)</f>
        <v>0</v>
      </c>
      <c r="D192" s="107"/>
      <c r="E192" s="106">
        <f>SUM('Beech Grove:YMG'!I192)</f>
        <v>0</v>
      </c>
      <c r="G192" s="111" t="e">
        <f t="shared" si="27"/>
        <v>#DIV/0!</v>
      </c>
      <c r="I192" s="100">
        <f>SUM('Beech Grove:YMG'!J192)</f>
        <v>0</v>
      </c>
      <c r="K192" s="68">
        <f>'CCG Financial Totals'!C193</f>
        <v>0</v>
      </c>
      <c r="M192" s="145"/>
      <c r="O192" s="68">
        <f>(M192-K192)*(1-('Population reviewed'!B192/Data!$K$32))</f>
        <v>0</v>
      </c>
      <c r="Q192" s="157" t="e">
        <f t="shared" si="28"/>
        <v>#DIV/0!</v>
      </c>
    </row>
    <row r="193" spans="1:17" ht="15.75" x14ac:dyDescent="0.25">
      <c r="A193" s="78">
        <f>'CCG Financial Totals'!A194</f>
        <v>0</v>
      </c>
      <c r="C193" s="106">
        <f>SUM('Beech Grove:YMG'!D193)</f>
        <v>0</v>
      </c>
      <c r="D193" s="107"/>
      <c r="E193" s="106">
        <f>SUM('Beech Grove:YMG'!I193)</f>
        <v>0</v>
      </c>
      <c r="G193" s="111" t="e">
        <f t="shared" si="27"/>
        <v>#DIV/0!</v>
      </c>
      <c r="I193" s="100">
        <f>SUM('Beech Grove:YMG'!J193)</f>
        <v>0</v>
      </c>
      <c r="K193" s="68">
        <f>'CCG Financial Totals'!C194</f>
        <v>0</v>
      </c>
      <c r="M193" s="145"/>
      <c r="O193" s="68">
        <f>(M193-K193)*(1-('Population reviewed'!B193/Data!$K$32))</f>
        <v>0</v>
      </c>
      <c r="Q193" s="157" t="e">
        <f t="shared" si="28"/>
        <v>#DIV/0!</v>
      </c>
    </row>
    <row r="194" spans="1:17" ht="15.75" x14ac:dyDescent="0.25">
      <c r="A194" s="78">
        <f>'CCG Financial Totals'!A195</f>
        <v>0</v>
      </c>
      <c r="C194" s="106">
        <f>SUM('Beech Grove:YMG'!D194)</f>
        <v>0</v>
      </c>
      <c r="D194" s="107"/>
      <c r="E194" s="106">
        <f>SUM('Beech Grove:YMG'!I194)</f>
        <v>0</v>
      </c>
      <c r="G194" s="111" t="e">
        <f t="shared" si="27"/>
        <v>#DIV/0!</v>
      </c>
      <c r="I194" s="100">
        <f>SUM('Beech Grove:YMG'!J194)</f>
        <v>0</v>
      </c>
      <c r="K194" s="68">
        <f>'CCG Financial Totals'!C195</f>
        <v>0</v>
      </c>
      <c r="M194" s="145"/>
      <c r="O194" s="68">
        <f>(M194-K194)*(1-('Population reviewed'!B194/Data!$K$32))</f>
        <v>0</v>
      </c>
      <c r="Q194" s="157" t="e">
        <f t="shared" si="28"/>
        <v>#DIV/0!</v>
      </c>
    </row>
    <row r="195" spans="1:17" ht="15.75" x14ac:dyDescent="0.25">
      <c r="A195" s="78">
        <f>'CCG Financial Totals'!A196</f>
        <v>0</v>
      </c>
      <c r="C195" s="106">
        <f>SUM('Beech Grove:YMG'!D195)</f>
        <v>0</v>
      </c>
      <c r="D195" s="107"/>
      <c r="E195" s="106">
        <f>SUM('Beech Grove:YMG'!I195)</f>
        <v>0</v>
      </c>
      <c r="G195" s="111" t="e">
        <f t="shared" si="27"/>
        <v>#DIV/0!</v>
      </c>
      <c r="I195" s="100">
        <f>SUM('Beech Grove:YMG'!J195)</f>
        <v>0</v>
      </c>
      <c r="K195" s="68">
        <f>'CCG Financial Totals'!C196</f>
        <v>0</v>
      </c>
      <c r="M195" s="145"/>
      <c r="O195" s="68">
        <f>(M195-K195)*(1-('Population reviewed'!B195/Data!$K$32))</f>
        <v>0</v>
      </c>
      <c r="Q195" s="157" t="e">
        <f t="shared" si="28"/>
        <v>#DIV/0!</v>
      </c>
    </row>
    <row r="196" spans="1:17" ht="15.75" x14ac:dyDescent="0.25">
      <c r="A196" s="78" t="str">
        <f>'CCG Financial Totals'!A197</f>
        <v>Other</v>
      </c>
      <c r="C196" s="106">
        <f>SUM('Beech Grove:YMG'!D196)</f>
        <v>0</v>
      </c>
      <c r="D196" s="107"/>
      <c r="E196" s="106">
        <f>SUM('Beech Grove:YMG'!I196)</f>
        <v>0</v>
      </c>
      <c r="G196" s="111" t="e">
        <f t="shared" si="27"/>
        <v>#DIV/0!</v>
      </c>
      <c r="I196" s="100">
        <f>SUM('Beech Grove:YMG'!J196)</f>
        <v>0</v>
      </c>
      <c r="K196" s="68">
        <f>'CCG Financial Totals'!C197</f>
        <v>0</v>
      </c>
      <c r="M196" s="145"/>
      <c r="O196" s="68">
        <f>(M196-K196)*(1-('Population reviewed'!B196/Data!$K$32))</f>
        <v>0</v>
      </c>
      <c r="Q196" s="157" t="e">
        <f t="shared" si="28"/>
        <v>#DIV/0!</v>
      </c>
    </row>
    <row r="197" spans="1:17" ht="15.75" x14ac:dyDescent="0.25">
      <c r="A197" s="21"/>
      <c r="C197" s="107"/>
      <c r="D197" s="107"/>
      <c r="E197" s="107"/>
      <c r="G197" s="99"/>
      <c r="I197" s="101"/>
      <c r="M197" s="52"/>
      <c r="O197" s="52"/>
      <c r="Q197" s="158"/>
    </row>
    <row r="198" spans="1:17" ht="15.75" x14ac:dyDescent="0.25">
      <c r="A198" s="51" t="str">
        <f>'CCG Financial Totals'!A199</f>
        <v>15 - Anaesthesia</v>
      </c>
      <c r="C198" s="107"/>
      <c r="D198" s="107"/>
      <c r="E198" s="107"/>
      <c r="G198" s="99"/>
      <c r="I198" s="101"/>
      <c r="M198" s="52"/>
      <c r="O198" s="52"/>
      <c r="Q198" s="159"/>
    </row>
    <row r="199" spans="1:17" ht="15.75" x14ac:dyDescent="0.25">
      <c r="A199" s="78" t="str">
        <f>'CCG Financial Totals'!A200</f>
        <v>Lidocaine patches to Gabapentin capsules</v>
      </c>
      <c r="C199" s="106">
        <f>SUM('Beech Grove:YMG'!D199)</f>
        <v>0</v>
      </c>
      <c r="D199" s="107"/>
      <c r="E199" s="106">
        <f>SUM('Beech Grove:YMG'!I199)</f>
        <v>0</v>
      </c>
      <c r="G199" s="111" t="e">
        <f t="shared" ref="G199" si="29">SUM(E199/C199)</f>
        <v>#DIV/0!</v>
      </c>
      <c r="I199" s="100">
        <f>SUM('Beech Grove:YMG'!J199)</f>
        <v>0</v>
      </c>
      <c r="K199" s="68">
        <f>'CCG Financial Totals'!C200</f>
        <v>0</v>
      </c>
      <c r="M199" s="145"/>
      <c r="O199" s="68">
        <f>(M199-K199)*(1-('Population reviewed'!B199/Data!K32))</f>
        <v>0</v>
      </c>
      <c r="Q199" s="157" t="e">
        <f t="shared" si="17"/>
        <v>#DIV/0!</v>
      </c>
    </row>
    <row r="200" spans="1:17" ht="15.75" x14ac:dyDescent="0.25">
      <c r="A200" s="78" t="str">
        <f>'CCG Financial Totals'!A201</f>
        <v>Lidocaine patches to Capsaicin cream</v>
      </c>
      <c r="C200" s="106">
        <f>SUM('Beech Grove:YMG'!D200)</f>
        <v>0</v>
      </c>
      <c r="D200" s="107"/>
      <c r="E200" s="106">
        <f>SUM('Beech Grove:YMG'!I200)</f>
        <v>0</v>
      </c>
      <c r="G200" s="111" t="e">
        <f t="shared" ref="G200:G205" si="30">SUM(E200/C200)</f>
        <v>#DIV/0!</v>
      </c>
      <c r="I200" s="100">
        <f>SUM('Beech Grove:YMG'!J200)</f>
        <v>0</v>
      </c>
      <c r="K200" s="68">
        <f>'CCG Financial Totals'!C201</f>
        <v>0</v>
      </c>
      <c r="M200" s="145"/>
      <c r="O200" s="68">
        <f>(M200-K200)*(1-('Population reviewed'!B200/Data!K32))</f>
        <v>0</v>
      </c>
      <c r="Q200" s="157" t="e">
        <f t="shared" si="17"/>
        <v>#DIV/0!</v>
      </c>
    </row>
    <row r="201" spans="1:17" ht="15.75" x14ac:dyDescent="0.25">
      <c r="A201" s="78">
        <f>'CCG Financial Totals'!A202</f>
        <v>0</v>
      </c>
      <c r="C201" s="106">
        <f>SUM('Beech Grove:YMG'!D201)</f>
        <v>0</v>
      </c>
      <c r="D201" s="107"/>
      <c r="E201" s="106">
        <f>SUM('Beech Grove:YMG'!I201)</f>
        <v>0</v>
      </c>
      <c r="G201" s="111" t="e">
        <f t="shared" si="30"/>
        <v>#DIV/0!</v>
      </c>
      <c r="I201" s="100">
        <f>SUM('Beech Grove:YMG'!J201)</f>
        <v>0</v>
      </c>
      <c r="K201" s="68">
        <f>'CCG Financial Totals'!C202</f>
        <v>0</v>
      </c>
      <c r="M201" s="145"/>
      <c r="O201" s="68">
        <f>(M201-K201)*(1-('Population reviewed'!B201/Data!K32))</f>
        <v>0</v>
      </c>
      <c r="Q201" s="157" t="e">
        <f t="shared" si="17"/>
        <v>#DIV/0!</v>
      </c>
    </row>
    <row r="202" spans="1:17" ht="15.75" x14ac:dyDescent="0.25">
      <c r="A202" s="78">
        <f>'CCG Financial Totals'!A203</f>
        <v>0</v>
      </c>
      <c r="C202" s="106">
        <f>SUM('Beech Grove:YMG'!D202)</f>
        <v>0</v>
      </c>
      <c r="D202" s="107"/>
      <c r="E202" s="106">
        <f>SUM('Beech Grove:YMG'!I202)</f>
        <v>0</v>
      </c>
      <c r="G202" s="111" t="e">
        <f t="shared" si="30"/>
        <v>#DIV/0!</v>
      </c>
      <c r="I202" s="100">
        <f>SUM('Beech Grove:YMG'!J202)</f>
        <v>0</v>
      </c>
      <c r="K202" s="68">
        <f>'CCG Financial Totals'!C203</f>
        <v>0</v>
      </c>
      <c r="M202" s="145"/>
      <c r="O202" s="68">
        <f>(M202-K202)*(1-('Population reviewed'!B202/Data!K32))</f>
        <v>0</v>
      </c>
      <c r="Q202" s="157" t="e">
        <f t="shared" si="17"/>
        <v>#DIV/0!</v>
      </c>
    </row>
    <row r="203" spans="1:17" ht="15.75" x14ac:dyDescent="0.25">
      <c r="A203" s="78">
        <f>'CCG Financial Totals'!A204</f>
        <v>0</v>
      </c>
      <c r="C203" s="106">
        <f>SUM('Beech Grove:YMG'!D203)</f>
        <v>0</v>
      </c>
      <c r="D203" s="107"/>
      <c r="E203" s="106">
        <f>SUM('Beech Grove:YMG'!I203)</f>
        <v>0</v>
      </c>
      <c r="G203" s="111" t="e">
        <f t="shared" si="30"/>
        <v>#DIV/0!</v>
      </c>
      <c r="I203" s="100">
        <f>SUM('Beech Grove:YMG'!J203)</f>
        <v>0</v>
      </c>
      <c r="K203" s="68">
        <f>'CCG Financial Totals'!C204</f>
        <v>0</v>
      </c>
      <c r="M203" s="145"/>
      <c r="O203" s="68">
        <f>(M203-K203)*(1-('Population reviewed'!B203/Data!K32))</f>
        <v>0</v>
      </c>
      <c r="Q203" s="157" t="e">
        <f t="shared" ref="Q203:Q223" si="31">(I203/K203)*$O203</f>
        <v>#DIV/0!</v>
      </c>
    </row>
    <row r="204" spans="1:17" ht="15.75" x14ac:dyDescent="0.25">
      <c r="A204" s="78">
        <f>'CCG Financial Totals'!A205</f>
        <v>0</v>
      </c>
      <c r="C204" s="106">
        <f>SUM('Beech Grove:YMG'!D204)</f>
        <v>0</v>
      </c>
      <c r="D204" s="107"/>
      <c r="E204" s="106">
        <f>SUM('Beech Grove:YMG'!I204)</f>
        <v>0</v>
      </c>
      <c r="G204" s="111" t="e">
        <f t="shared" si="30"/>
        <v>#DIV/0!</v>
      </c>
      <c r="I204" s="100">
        <f>SUM('Beech Grove:YMG'!J204)</f>
        <v>0</v>
      </c>
      <c r="K204" s="68">
        <f>'CCG Financial Totals'!C205</f>
        <v>0</v>
      </c>
      <c r="M204" s="145"/>
      <c r="O204" s="68">
        <f>(M204-K204)*(1-('Population reviewed'!B204/Data!K32))</f>
        <v>0</v>
      </c>
      <c r="Q204" s="157" t="e">
        <f t="shared" si="31"/>
        <v>#DIV/0!</v>
      </c>
    </row>
    <row r="205" spans="1:17" ht="15.75" x14ac:dyDescent="0.25">
      <c r="A205" s="85" t="str">
        <f>'CCG Financial Totals'!A206</f>
        <v>Other</v>
      </c>
      <c r="C205" s="106">
        <f>SUM('Beech Grove:YMG'!D205)</f>
        <v>0</v>
      </c>
      <c r="D205" s="107"/>
      <c r="E205" s="106">
        <f>SUM('Beech Grove:YMG'!I205)</f>
        <v>0</v>
      </c>
      <c r="G205" s="111" t="e">
        <f t="shared" si="30"/>
        <v>#DIV/0!</v>
      </c>
      <c r="I205" s="100">
        <f>SUM('Beech Grove:YMG'!J205)</f>
        <v>0</v>
      </c>
      <c r="K205" s="68">
        <f>'CCG Financial Totals'!C206</f>
        <v>0</v>
      </c>
      <c r="M205" s="145"/>
      <c r="O205" s="68">
        <f>(M205-K205)*(1-('Population reviewed'!B205/Data!K32))</f>
        <v>0</v>
      </c>
      <c r="Q205" s="157" t="e">
        <f t="shared" si="31"/>
        <v>#DIV/0!</v>
      </c>
    </row>
    <row r="206" spans="1:17" x14ac:dyDescent="0.25">
      <c r="A206" s="14"/>
      <c r="C206" s="107"/>
      <c r="D206" s="107"/>
      <c r="E206" s="107"/>
      <c r="G206" s="99"/>
      <c r="I206" s="101"/>
      <c r="M206" s="52"/>
      <c r="O206" s="52"/>
      <c r="Q206" s="158"/>
    </row>
    <row r="207" spans="1:17" ht="15.75" x14ac:dyDescent="0.25">
      <c r="A207" s="75" t="str">
        <f>'CCG Financial Totals'!A208</f>
        <v>16 - Non- Chapter Specific Topics &amp; Miscellaineous Work</v>
      </c>
      <c r="C207" s="107"/>
      <c r="D207" s="107"/>
      <c r="E207" s="107"/>
      <c r="G207" s="99"/>
      <c r="I207" s="101"/>
      <c r="M207" s="52"/>
      <c r="O207" s="52"/>
      <c r="Q207" s="159"/>
    </row>
    <row r="208" spans="1:17" ht="15.75" x14ac:dyDescent="0.25">
      <c r="A208" s="78" t="str">
        <f>'CCG Financial Totals'!A209</f>
        <v>Review of infant formula feeds</v>
      </c>
      <c r="C208" s="106">
        <f>SUM('Beech Grove:YMG'!D208)</f>
        <v>0</v>
      </c>
      <c r="D208" s="107"/>
      <c r="E208" s="106">
        <f>SUM('Beech Grove:YMG'!I208)</f>
        <v>0</v>
      </c>
      <c r="G208" s="111" t="e">
        <f t="shared" ref="G208" si="32">SUM(E208/C208)</f>
        <v>#DIV/0!</v>
      </c>
      <c r="I208" s="100">
        <f>SUM('Beech Grove:YMG'!J208)</f>
        <v>0</v>
      </c>
      <c r="K208" s="68">
        <f>'CCG Financial Totals'!C209</f>
        <v>0</v>
      </c>
      <c r="M208" s="145"/>
      <c r="N208" s="149"/>
      <c r="O208" s="68">
        <f>(M208-K208)*(1-('Population reviewed'!B208/Data!$K$32))</f>
        <v>0</v>
      </c>
      <c r="Q208" s="157" t="e">
        <f t="shared" si="31"/>
        <v>#DIV/0!</v>
      </c>
    </row>
    <row r="209" spans="1:17" ht="15.75" x14ac:dyDescent="0.25">
      <c r="A209" s="78" t="str">
        <f>'CCG Financial Totals'!A210</f>
        <v>Review of Stoma Appliances</v>
      </c>
      <c r="C209" s="106">
        <f>SUM('Beech Grove:YMG'!D209)</f>
        <v>0</v>
      </c>
      <c r="D209" s="107"/>
      <c r="E209" s="106">
        <f>SUM('Beech Grove:YMG'!I209)</f>
        <v>0</v>
      </c>
      <c r="G209" s="111" t="e">
        <f t="shared" ref="G209:G223" si="33">SUM(E209/C209)</f>
        <v>#DIV/0!</v>
      </c>
      <c r="I209" s="100">
        <f>SUM('Beech Grove:YMG'!J209)</f>
        <v>0</v>
      </c>
      <c r="K209" s="68">
        <f>'CCG Financial Totals'!C210</f>
        <v>0</v>
      </c>
      <c r="M209" s="145"/>
      <c r="N209" s="149"/>
      <c r="O209" s="68">
        <f>(M209-K209)*(1-('Population reviewed'!B209/Data!$K$32))</f>
        <v>0</v>
      </c>
      <c r="Q209" s="157" t="e">
        <f t="shared" si="31"/>
        <v>#DIV/0!</v>
      </c>
    </row>
    <row r="210" spans="1:17" ht="15.75" x14ac:dyDescent="0.25">
      <c r="A210" s="78" t="str">
        <f>'CCG Financial Totals'!A211</f>
        <v>Review of Woundcare formularies</v>
      </c>
      <c r="C210" s="106">
        <f>SUM('Beech Grove:YMG'!D210)</f>
        <v>0</v>
      </c>
      <c r="D210" s="107"/>
      <c r="E210" s="106">
        <f>SUM('Beech Grove:YMG'!I210)</f>
        <v>0</v>
      </c>
      <c r="G210" s="111" t="e">
        <f t="shared" si="33"/>
        <v>#DIV/0!</v>
      </c>
      <c r="I210" s="100">
        <f>SUM('Beech Grove:YMG'!J210)</f>
        <v>0</v>
      </c>
      <c r="K210" s="68">
        <f>'CCG Financial Totals'!C211</f>
        <v>0</v>
      </c>
      <c r="M210" s="145"/>
      <c r="N210" s="149"/>
      <c r="O210" s="68">
        <f>(M210-K210)*(1-('Population reviewed'!B210/Data!$K$32))</f>
        <v>0</v>
      </c>
      <c r="Q210" s="157" t="e">
        <f t="shared" si="31"/>
        <v>#DIV/0!</v>
      </c>
    </row>
    <row r="211" spans="1:17" ht="15.75" x14ac:dyDescent="0.25">
      <c r="A211" s="78" t="str">
        <f>'CCG Financial Totals'!A212</f>
        <v>Decommissioning of Dental Products</v>
      </c>
      <c r="C211" s="106">
        <f>SUM('Beech Grove:YMG'!D211)</f>
        <v>0</v>
      </c>
      <c r="D211" s="107"/>
      <c r="E211" s="106">
        <f>SUM('Beech Grove:YMG'!I211)</f>
        <v>0</v>
      </c>
      <c r="G211" s="111" t="e">
        <f t="shared" si="33"/>
        <v>#DIV/0!</v>
      </c>
      <c r="I211" s="100">
        <f>SUM('Beech Grove:YMG'!J211)</f>
        <v>0</v>
      </c>
      <c r="K211" s="68">
        <f>'CCG Financial Totals'!C212</f>
        <v>0</v>
      </c>
      <c r="M211" s="145"/>
      <c r="N211" s="149"/>
      <c r="O211" s="68">
        <f>(M211-K211)*(1-('Population reviewed'!B211/Data!$K$32))</f>
        <v>0</v>
      </c>
      <c r="Q211" s="157" t="e">
        <f t="shared" si="31"/>
        <v>#DIV/0!</v>
      </c>
    </row>
    <row r="212" spans="1:17" ht="15.75" x14ac:dyDescent="0.25">
      <c r="A212" s="78" t="str">
        <f>'CCG Financial Totals'!A213</f>
        <v>Review of Colief prescribing</v>
      </c>
      <c r="C212" s="106">
        <f>SUM('Beech Grove:YMG'!D212)</f>
        <v>0</v>
      </c>
      <c r="D212" s="107"/>
      <c r="E212" s="106">
        <f>SUM('Beech Grove:YMG'!I212)</f>
        <v>0</v>
      </c>
      <c r="G212" s="111" t="e">
        <f t="shared" si="33"/>
        <v>#DIV/0!</v>
      </c>
      <c r="I212" s="100">
        <f>SUM('Beech Grove:YMG'!J212)</f>
        <v>0</v>
      </c>
      <c r="K212" s="68">
        <f>'CCG Financial Totals'!C213</f>
        <v>0</v>
      </c>
      <c r="M212" s="145"/>
      <c r="N212" s="149"/>
      <c r="O212" s="68">
        <f>(M212-K212)*(1-('Population reviewed'!B212/Data!$K$32))</f>
        <v>0</v>
      </c>
      <c r="Q212" s="157" t="e">
        <f t="shared" si="31"/>
        <v>#DIV/0!</v>
      </c>
    </row>
    <row r="213" spans="1:17" ht="15.75" x14ac:dyDescent="0.25">
      <c r="A213" s="78" t="str">
        <f>'CCG Financial Totals'!A214</f>
        <v>Review of Incontinence Appliances</v>
      </c>
      <c r="C213" s="106">
        <f>SUM('Beech Grove:YMG'!D213)</f>
        <v>0</v>
      </c>
      <c r="D213" s="107"/>
      <c r="E213" s="106">
        <f>SUM('Beech Grove:YMG'!I213)</f>
        <v>0</v>
      </c>
      <c r="G213" s="111" t="e">
        <f t="shared" si="33"/>
        <v>#DIV/0!</v>
      </c>
      <c r="I213" s="100">
        <f>SUM('Beech Grove:YMG'!J213)</f>
        <v>0</v>
      </c>
      <c r="K213" s="68">
        <f>'CCG Financial Totals'!C214</f>
        <v>0</v>
      </c>
      <c r="M213" s="145"/>
      <c r="O213" s="68">
        <f>(M213-K213)*(1-('Population reviewed'!B213/Data!$K$32))</f>
        <v>0</v>
      </c>
      <c r="Q213" s="157" t="e">
        <f t="shared" si="31"/>
        <v>#DIV/0!</v>
      </c>
    </row>
    <row r="214" spans="1:17" ht="15.75" x14ac:dyDescent="0.25">
      <c r="A214" s="78" t="str">
        <f>'CCG Financial Totals'!A215</f>
        <v>Review of Probiotics</v>
      </c>
      <c r="C214" s="106">
        <f>SUM('Beech Grove:YMG'!D214)</f>
        <v>0</v>
      </c>
      <c r="D214" s="107"/>
      <c r="E214" s="106">
        <f>SUM('Beech Grove:YMG'!I214)</f>
        <v>0</v>
      </c>
      <c r="G214" s="111" t="e">
        <f t="shared" si="33"/>
        <v>#DIV/0!</v>
      </c>
      <c r="I214" s="100">
        <f>SUM('Beech Grove:YMG'!J214)</f>
        <v>0</v>
      </c>
      <c r="K214" s="68">
        <f>'CCG Financial Totals'!C215</f>
        <v>0</v>
      </c>
      <c r="M214" s="145"/>
      <c r="N214" s="1"/>
      <c r="O214" s="68">
        <f>(M214-K214)*(1-('Population reviewed'!B214/Data!$K$32))</f>
        <v>0</v>
      </c>
      <c r="Q214" s="157" t="e">
        <f t="shared" si="31"/>
        <v>#DIV/0!</v>
      </c>
    </row>
    <row r="215" spans="1:17" ht="15.75" x14ac:dyDescent="0.25">
      <c r="A215" s="78" t="str">
        <f>'CCG Financial Totals'!A216</f>
        <v>Brands to generic equivalent</v>
      </c>
      <c r="C215" s="106">
        <f>SUM('Beech Grove:YMG'!D215)</f>
        <v>0</v>
      </c>
      <c r="D215" s="107"/>
      <c r="E215" s="106">
        <f>SUM('Beech Grove:YMG'!I215)</f>
        <v>0</v>
      </c>
      <c r="G215" s="111" t="e">
        <f t="shared" si="33"/>
        <v>#DIV/0!</v>
      </c>
      <c r="I215" s="100">
        <f>SUM('Beech Grove:YMG'!J215)</f>
        <v>0</v>
      </c>
      <c r="K215" s="68">
        <f>'CCG Financial Totals'!C216</f>
        <v>0</v>
      </c>
      <c r="M215" s="145"/>
      <c r="N215" s="1"/>
      <c r="O215" s="68">
        <f>(M215-K215)*(1-('Population reviewed'!B215/Data!$K$32))</f>
        <v>0</v>
      </c>
      <c r="Q215" s="157" t="e">
        <f t="shared" si="31"/>
        <v>#DIV/0!</v>
      </c>
    </row>
    <row r="216" spans="1:17" ht="15.75" x14ac:dyDescent="0.25">
      <c r="A216" s="78" t="str">
        <f>'CCG Financial Totals'!A217</f>
        <v>Unspecified drugs</v>
      </c>
      <c r="C216" s="106">
        <f>SUM('Beech Grove:YMG'!D216)</f>
        <v>6</v>
      </c>
      <c r="D216" s="107"/>
      <c r="E216" s="106">
        <f>SUM('Beech Grove:YMG'!I216)</f>
        <v>6</v>
      </c>
      <c r="G216" s="111">
        <f t="shared" si="33"/>
        <v>1</v>
      </c>
      <c r="I216" s="100">
        <f>SUM('Beech Grove:YMG'!J216)</f>
        <v>1</v>
      </c>
      <c r="K216" s="68">
        <f>'CCG Financial Totals'!C217</f>
        <v>18254.16</v>
      </c>
      <c r="M216" s="145"/>
      <c r="N216" s="1"/>
      <c r="O216" s="68">
        <f>(M216-K216)*(1-('Population reviewed'!B216/Data!$K$32))</f>
        <v>-10446.535195249968</v>
      </c>
      <c r="Q216" s="157">
        <f t="shared" si="31"/>
        <v>-0.57228243837295001</v>
      </c>
    </row>
    <row r="217" spans="1:17" ht="15.75" x14ac:dyDescent="0.25">
      <c r="A217" s="78" t="str">
        <f>'CCG Financial Totals'!A218</f>
        <v>Specials</v>
      </c>
      <c r="C217" s="106">
        <f>SUM('Beech Grove:YMG'!D217)</f>
        <v>15</v>
      </c>
      <c r="D217" s="107"/>
      <c r="E217" s="106">
        <f>SUM('Beech Grove:YMG'!I217)</f>
        <v>12</v>
      </c>
      <c r="G217" s="111">
        <f t="shared" si="33"/>
        <v>0.8</v>
      </c>
      <c r="I217" s="100">
        <f>SUM('Beech Grove:YMG'!J217)</f>
        <v>4</v>
      </c>
      <c r="K217" s="68">
        <f>'CCG Financial Totals'!C218</f>
        <v>13061.619999999999</v>
      </c>
      <c r="M217" s="145"/>
      <c r="N217" s="1"/>
      <c r="O217" s="68">
        <f>(M217-K217)*(1-('Population reviewed'!B217/Data!$K$32))</f>
        <v>-7802.815827006636</v>
      </c>
      <c r="Q217" s="157">
        <f t="shared" si="31"/>
        <v>-2.3895399887629978</v>
      </c>
    </row>
    <row r="218" spans="1:17" ht="15.75" x14ac:dyDescent="0.25">
      <c r="A218" s="78" t="str">
        <f>'CCG Financial Totals'!A219</f>
        <v>Review of Red Drugs</v>
      </c>
      <c r="C218" s="106">
        <f>SUM('Beech Grove:YMG'!D218)</f>
        <v>9</v>
      </c>
      <c r="D218" s="107"/>
      <c r="E218" s="106">
        <f>SUM('Beech Grove:YMG'!I218)</f>
        <v>11</v>
      </c>
      <c r="G218" s="111">
        <f t="shared" si="33"/>
        <v>1.2222222222222223</v>
      </c>
      <c r="I218" s="100">
        <f>SUM('Beech Grove:YMG'!J218)</f>
        <v>3</v>
      </c>
      <c r="K218" s="68">
        <f>'CCG Financial Totals'!C219</f>
        <v>15044.88</v>
      </c>
      <c r="M218" s="145"/>
      <c r="N218" s="1"/>
      <c r="O218" s="68">
        <f>(M218-K218)*(1-('Population reviewed'!B218/Data!$K$32))</f>
        <v>-9180.5596182807385</v>
      </c>
      <c r="Q218" s="157">
        <f t="shared" si="31"/>
        <v>-1.830634664739248</v>
      </c>
    </row>
    <row r="219" spans="1:17" ht="15.75" x14ac:dyDescent="0.25">
      <c r="A219" s="78">
        <f>'CCG Financial Totals'!A220</f>
        <v>0</v>
      </c>
      <c r="C219" s="106">
        <f>SUM('Beech Grove:YMG'!D219)</f>
        <v>0</v>
      </c>
      <c r="D219" s="107"/>
      <c r="E219" s="106">
        <f>SUM('Beech Grove:YMG'!I219)</f>
        <v>0</v>
      </c>
      <c r="G219" s="111" t="e">
        <f t="shared" si="33"/>
        <v>#DIV/0!</v>
      </c>
      <c r="I219" s="100">
        <f>SUM('Beech Grove:YMG'!J219)</f>
        <v>0</v>
      </c>
      <c r="K219" s="68">
        <f>'CCG Financial Totals'!C220</f>
        <v>0</v>
      </c>
      <c r="M219" s="145"/>
      <c r="N219" s="1"/>
      <c r="O219" s="68">
        <f>(M219-K219)*(1-('Population reviewed'!B219/Data!$K$32))</f>
        <v>0</v>
      </c>
      <c r="Q219" s="157" t="e">
        <f t="shared" si="31"/>
        <v>#DIV/0!</v>
      </c>
    </row>
    <row r="220" spans="1:17" ht="15.75" x14ac:dyDescent="0.25">
      <c r="A220" s="78">
        <f>'CCG Financial Totals'!A221</f>
        <v>0</v>
      </c>
      <c r="C220" s="106">
        <f>SUM('Beech Grove:YMG'!D220)</f>
        <v>0</v>
      </c>
      <c r="D220" s="107"/>
      <c r="E220" s="106">
        <f>SUM('Beech Grove:YMG'!I220)</f>
        <v>0</v>
      </c>
      <c r="G220" s="111" t="e">
        <f t="shared" si="33"/>
        <v>#DIV/0!</v>
      </c>
      <c r="I220" s="100">
        <f>SUM('Beech Grove:YMG'!J220)</f>
        <v>0</v>
      </c>
      <c r="K220" s="68">
        <f>'CCG Financial Totals'!C221</f>
        <v>0</v>
      </c>
      <c r="M220" s="145"/>
      <c r="N220" s="1"/>
      <c r="O220" s="68">
        <f>(M220-K220)*(1-('Population reviewed'!B220/Data!$K$32))</f>
        <v>0</v>
      </c>
      <c r="Q220" s="157" t="e">
        <f t="shared" si="31"/>
        <v>#DIV/0!</v>
      </c>
    </row>
    <row r="221" spans="1:17" ht="15.75" x14ac:dyDescent="0.25">
      <c r="A221" s="78">
        <f>'CCG Financial Totals'!A222</f>
        <v>0</v>
      </c>
      <c r="C221" s="106">
        <f>SUM('Beech Grove:YMG'!D221)</f>
        <v>0</v>
      </c>
      <c r="D221" s="107"/>
      <c r="E221" s="106">
        <f>SUM('Beech Grove:YMG'!I221)</f>
        <v>0</v>
      </c>
      <c r="G221" s="111" t="e">
        <f t="shared" si="33"/>
        <v>#DIV/0!</v>
      </c>
      <c r="I221" s="100">
        <f>SUM('Beech Grove:YMG'!J221)</f>
        <v>0</v>
      </c>
      <c r="K221" s="68">
        <f>'CCG Financial Totals'!C222</f>
        <v>0</v>
      </c>
      <c r="M221" s="145"/>
      <c r="N221" s="1"/>
      <c r="O221" s="68">
        <f>(M221-K221)*(1-('Population reviewed'!B221/Data!$K$32))</f>
        <v>0</v>
      </c>
      <c r="Q221" s="157" t="e">
        <f t="shared" si="31"/>
        <v>#DIV/0!</v>
      </c>
    </row>
    <row r="222" spans="1:17" ht="15.75" x14ac:dyDescent="0.25">
      <c r="A222" s="78">
        <f>'CCG Financial Totals'!A223</f>
        <v>0</v>
      </c>
      <c r="C222" s="106">
        <f>SUM('Beech Grove:YMG'!D222)</f>
        <v>0</v>
      </c>
      <c r="D222" s="107"/>
      <c r="E222" s="106">
        <f>SUM('Beech Grove:YMG'!I222)</f>
        <v>0</v>
      </c>
      <c r="G222" s="111" t="e">
        <f t="shared" si="33"/>
        <v>#DIV/0!</v>
      </c>
      <c r="I222" s="100">
        <f>SUM('Beech Grove:YMG'!J222)</f>
        <v>0</v>
      </c>
      <c r="K222" s="68">
        <f>'CCG Financial Totals'!C223</f>
        <v>0</v>
      </c>
      <c r="M222" s="145"/>
      <c r="N222" s="1"/>
      <c r="O222" s="68">
        <f>(M222-K222)*(1-('Population reviewed'!B222/Data!$K$32))</f>
        <v>0</v>
      </c>
      <c r="Q222" s="157" t="e">
        <f t="shared" si="31"/>
        <v>#DIV/0!</v>
      </c>
    </row>
    <row r="223" spans="1:17" ht="15.75" x14ac:dyDescent="0.25">
      <c r="A223" s="78" t="str">
        <f>'CCG Financial Totals'!A224</f>
        <v>Other</v>
      </c>
      <c r="C223" s="106">
        <f>SUM('Beech Grove:YMG'!D223)</f>
        <v>0</v>
      </c>
      <c r="D223" s="107"/>
      <c r="E223" s="106">
        <f>SUM('Beech Grove:YMG'!I223)</f>
        <v>0</v>
      </c>
      <c r="G223" s="111" t="e">
        <f t="shared" si="33"/>
        <v>#DIV/0!</v>
      </c>
      <c r="I223" s="100">
        <f>SUM('Beech Grove:YMG'!J223)</f>
        <v>0</v>
      </c>
      <c r="K223" s="68">
        <f>'CCG Financial Totals'!C224</f>
        <v>0</v>
      </c>
      <c r="M223" s="145"/>
      <c r="N223" s="1"/>
      <c r="O223" s="68">
        <f>(M223-K223)*(1-('Population reviewed'!B223/Data!$K$32))</f>
        <v>0</v>
      </c>
      <c r="Q223" s="157" t="e">
        <f t="shared" si="31"/>
        <v>#DIV/0!</v>
      </c>
    </row>
    <row r="224" spans="1:17" x14ac:dyDescent="0.25">
      <c r="C224" s="107"/>
      <c r="D224" s="107"/>
      <c r="E224" s="107"/>
      <c r="G224" s="99"/>
      <c r="I224" s="101"/>
    </row>
    <row r="225" spans="1:15" ht="15.75" x14ac:dyDescent="0.25">
      <c r="A225" s="75" t="s">
        <v>71</v>
      </c>
      <c r="C225" s="109">
        <f>SUM(C208:C223,C199:C205,C189:C196,C180:C186,C171:C177,C162:C168,C150:C159,C137:C147,C130:C134,C117:C127,C104:C114,C91:C100,C101,C57:C88,C42:C54,C26:C39,C9:C23)</f>
        <v>4461</v>
      </c>
      <c r="D225" s="110"/>
      <c r="E225" s="109">
        <f>SUM(E208:E223,E199:E205,E189:E196,E180:E186,E171:E177,E162:E168,E150:E159,E137:E147,E130:E134,E117:E127,E104:E114,E91:E100,E101,E57:E88,E42:E54,E26:E39,E9:E23)</f>
        <v>1596</v>
      </c>
      <c r="F225" s="103"/>
      <c r="G225" s="105" t="s">
        <v>70</v>
      </c>
      <c r="H225" s="103"/>
      <c r="I225" s="104">
        <f>SUM(I208:I223,I199:I205,I189:I196,I180:I186,I171:I177,I162:I168,I150:I159,I137:I147,I130:I134,I117:I127,I104:I114,I91:I100,I101,I57:I88,I42:I54,I26:I39,I9:I23)</f>
        <v>622.5</v>
      </c>
      <c r="J225" s="103"/>
      <c r="K225" s="102">
        <f>SUM(K208:K223,K199:K205,K189:K196,K180:K186,K171:K177,K162:K168,K150:K159,K137:K147,K130:K134,K117:K127,K104:K114,K91:K100,K101,K57:K88,K42:K54,K26:K39,K9:K23)</f>
        <v>360837.08999999997</v>
      </c>
      <c r="M225" s="102">
        <f>SUM(M208:M223,M199:M205,M189:M196,M180:M186,M171:M177,M162:M168,M150:M159,M137:M147,M130:M134,M117:M127,M104:M114,M91:M100,M101,M57:M88,M42:M54,M26:M39,M9:M23)</f>
        <v>0</v>
      </c>
      <c r="O225" s="102">
        <f>SUM(O208:O223,O199:O205,O189:O196,O180:O186,O171:O177,O162:O168,O150:O159,O137:O147,O130:O134,O117:O127,O104:O114,O91:O100,O101,O57:O88,O42:O54,O26:O39,O9:O23)</f>
        <v>-173370.84924268821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228"/>
  <sheetViews>
    <sheetView showGridLines="0" zoomScale="80" zoomScaleNormal="80" workbookViewId="0">
      <pane xSplit="2" ySplit="6" topLeftCell="K211" activePane="bottomRight" state="frozen"/>
      <selection activeCell="B194" sqref="B194"/>
      <selection pane="topRight" activeCell="B194" sqref="B194"/>
      <selection pane="bottomLeft" activeCell="B194" sqref="B194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10" width="11.28515625" style="14" customWidth="1"/>
    <col min="11" max="11" width="12.140625" style="14" customWidth="1"/>
    <col min="12" max="13" width="3.28515625" style="14" customWidth="1"/>
    <col min="14" max="18" width="12.7109375" style="14" customWidth="1"/>
    <col min="19" max="19" width="16.5703125" style="14" bestFit="1" customWidth="1"/>
    <col min="20" max="22" width="12.7109375" style="14" customWidth="1"/>
    <col min="23" max="23" width="17" style="14" bestFit="1" customWidth="1"/>
    <col min="24" max="24" width="13.7109375" style="14" bestFit="1" customWidth="1"/>
    <col min="25" max="25" width="12.7109375" style="14" customWidth="1"/>
    <col min="26" max="26" width="2.28515625" style="14" customWidth="1"/>
    <col min="27" max="27" width="24.140625" style="14" bestFit="1" customWidth="1"/>
    <col min="28" max="28" width="4.5703125" style="14" customWidth="1"/>
    <col min="29" max="29" width="62.28515625" style="14" customWidth="1"/>
    <col min="30" max="30" width="11.85546875" style="14" bestFit="1" customWidth="1"/>
    <col min="31" max="16384" width="9.140625" style="14"/>
  </cols>
  <sheetData>
    <row r="1" spans="1:45" s="47" customFormat="1" ht="43.5" customHeight="1" x14ac:dyDescent="0.45">
      <c r="B1" s="146" t="str">
        <f>Data!A2</f>
        <v>Beech Grove Medical Practice</v>
      </c>
      <c r="C1" s="146"/>
      <c r="D1" s="146"/>
      <c r="E1" s="146"/>
      <c r="F1" s="146"/>
      <c r="G1" s="146"/>
      <c r="H1" s="146"/>
      <c r="I1" s="116"/>
      <c r="J1" s="116"/>
      <c r="K1" s="116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7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7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7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7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30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30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30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30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30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  <c r="AD117" s="148"/>
    </row>
    <row r="118" spans="1:30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30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30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30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30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30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30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30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30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30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30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">
        <v>92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7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0</v>
      </c>
      <c r="U225" s="41">
        <f t="shared" si="8"/>
        <v>0</v>
      </c>
      <c r="V225" s="41">
        <f t="shared" si="8"/>
        <v>0</v>
      </c>
      <c r="W225" s="41">
        <f t="shared" si="8"/>
        <v>0</v>
      </c>
      <c r="X225" s="41">
        <f t="shared" si="8"/>
        <v>0</v>
      </c>
      <c r="Y225" s="41">
        <f t="shared" si="8"/>
        <v>0</v>
      </c>
      <c r="Z225"/>
      <c r="AA225" s="97">
        <f>SUM(N225:Y225)</f>
        <v>0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0</v>
      </c>
      <c r="U227" s="41">
        <f>SUM((U225/12)*5)</f>
        <v>0</v>
      </c>
      <c r="V227" s="41">
        <f>SUM((V225/12)*4)</f>
        <v>0</v>
      </c>
      <c r="W227" s="41">
        <f>SUM((W225/12)*3)</f>
        <v>0</v>
      </c>
      <c r="X227" s="41">
        <f>SUM((X225/12)*2)</f>
        <v>0</v>
      </c>
      <c r="Y227" s="41">
        <f>SUM((Y225/12))</f>
        <v>0</v>
      </c>
      <c r="AA227" s="97">
        <f>SUM(N227:Y227)</f>
        <v>0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3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S228"/>
  <sheetViews>
    <sheetView showGridLines="0" zoomScale="60" zoomScaleNormal="60" workbookViewId="0">
      <pane xSplit="2" ySplit="6" topLeftCell="AA108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91.7109375" style="14" customWidth="1"/>
    <col min="3" max="3" width="2.140625" style="14" customWidth="1"/>
    <col min="4" max="4" width="17.7109375" style="14" bestFit="1" customWidth="1"/>
    <col min="5" max="5" width="18.28515625" style="14" bestFit="1" customWidth="1"/>
    <col min="6" max="6" width="20.5703125" style="14" bestFit="1" customWidth="1"/>
    <col min="7" max="7" width="18.7109375" style="14" bestFit="1" customWidth="1"/>
    <col min="8" max="8" width="17.28515625" style="14" bestFit="1" customWidth="1"/>
    <col min="9" max="9" width="24.42578125" style="14" bestFit="1" customWidth="1"/>
    <col min="10" max="10" width="18.140625" style="14" customWidth="1"/>
    <col min="11" max="11" width="19.28515625" style="14" customWidth="1"/>
    <col min="12" max="13" width="3.28515625" style="14" customWidth="1"/>
    <col min="14" max="15" width="12.7109375" style="14" customWidth="1"/>
    <col min="16" max="16" width="14.140625" style="14" bestFit="1" customWidth="1"/>
    <col min="17" max="17" width="12.7109375" style="14" customWidth="1"/>
    <col min="18" max="18" width="16.5703125" style="14" bestFit="1" customWidth="1"/>
    <col min="19" max="19" width="18.28515625" style="14" bestFit="1" customWidth="1"/>
    <col min="20" max="20" width="17" style="14" bestFit="1" customWidth="1"/>
    <col min="21" max="21" width="15.140625" style="14" bestFit="1" customWidth="1"/>
    <col min="22" max="22" width="18.28515625" style="14" bestFit="1" customWidth="1"/>
    <col min="23" max="23" width="16.5703125" style="14" bestFit="1" customWidth="1"/>
    <col min="24" max="24" width="17" style="14" bestFit="1" customWidth="1"/>
    <col min="25" max="25" width="12.7109375" style="14" customWidth="1"/>
    <col min="26" max="26" width="2.28515625" style="14" customWidth="1"/>
    <col min="27" max="27" width="24.14062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Data!A3</f>
        <v>Beech Tree Surgery</v>
      </c>
      <c r="C1" s="206"/>
      <c r="D1" s="206"/>
      <c r="E1" s="206"/>
      <c r="F1" s="206"/>
      <c r="G1" s="206"/>
      <c r="H1" s="206"/>
      <c r="I1" s="13"/>
      <c r="J1" s="87"/>
      <c r="K1" s="13"/>
      <c r="L1" s="46"/>
      <c r="M1" s="46"/>
    </row>
    <row r="2" spans="1:45" s="47" customFormat="1" ht="18.75" x14ac:dyDescent="0.3">
      <c r="B2" s="48" t="s">
        <v>210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110.25" customHeight="1" x14ac:dyDescent="0.25">
      <c r="A6" s="222" t="s">
        <v>37</v>
      </c>
      <c r="B6" s="223"/>
      <c r="C6" s="2"/>
      <c r="D6" s="3" t="s">
        <v>16</v>
      </c>
      <c r="E6" s="3" t="s">
        <v>1</v>
      </c>
      <c r="F6" s="3" t="s">
        <v>67</v>
      </c>
      <c r="G6" s="3" t="s">
        <v>69</v>
      </c>
      <c r="H6" s="3" t="s">
        <v>18</v>
      </c>
      <c r="I6" s="3" t="s">
        <v>17</v>
      </c>
      <c r="J6" s="3" t="s">
        <v>66</v>
      </c>
      <c r="K6" s="3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19.5" customHeight="1" x14ac:dyDescent="0.25">
      <c r="B9" s="91" t="str">
        <f>'CCG Financial Totals'!A10</f>
        <v>Asacol 400/800mg MR to Octasa 400/800mg MR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7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7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7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7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7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7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7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7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7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7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7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7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7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7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0.100000000000001" customHeight="1" x14ac:dyDescent="0.25">
      <c r="B26" s="78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7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7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7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7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7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/>
      <c r="E32" s="25"/>
      <c r="F32" s="24"/>
      <c r="G32" s="25"/>
      <c r="H32" s="25"/>
      <c r="I32" s="24"/>
      <c r="J32" s="24"/>
      <c r="K32" s="40" t="e">
        <f t="shared" si="0"/>
        <v>#DIV/0!</v>
      </c>
      <c r="L32" s="35"/>
      <c r="M32" s="3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7"/>
      <c r="AA32" s="42">
        <f t="shared" si="1"/>
        <v>0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7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7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7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7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7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7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7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>
        <v>268</v>
      </c>
      <c r="E42" s="25">
        <v>42705</v>
      </c>
      <c r="F42" s="24">
        <v>230</v>
      </c>
      <c r="G42" s="25"/>
      <c r="H42" s="25"/>
      <c r="I42" s="24">
        <v>230</v>
      </c>
      <c r="J42" s="24"/>
      <c r="K42" s="40">
        <f t="shared" si="0"/>
        <v>0.85820895522388063</v>
      </c>
      <c r="L42" s="35"/>
      <c r="M42" s="36"/>
      <c r="N42" s="26"/>
      <c r="O42" s="26"/>
      <c r="P42" s="26"/>
      <c r="Q42" s="26"/>
      <c r="R42" s="26"/>
      <c r="S42" s="26"/>
      <c r="T42" s="26"/>
      <c r="U42" s="26">
        <v>20593.439999999999</v>
      </c>
      <c r="V42" s="26">
        <v>547.6</v>
      </c>
      <c r="W42" s="26"/>
      <c r="X42" s="26"/>
      <c r="Y42" s="26"/>
      <c r="AA42" s="42">
        <f t="shared" si="1"/>
        <v>21141.039999999997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7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>
        <v>1</v>
      </c>
      <c r="E44" s="25">
        <v>42768</v>
      </c>
      <c r="F44" s="24">
        <v>1</v>
      </c>
      <c r="G44" s="25">
        <v>42768</v>
      </c>
      <c r="H44" s="25">
        <v>42768</v>
      </c>
      <c r="I44" s="24">
        <v>1</v>
      </c>
      <c r="J44" s="24">
        <v>1</v>
      </c>
      <c r="K44" s="40">
        <f t="shared" si="0"/>
        <v>1</v>
      </c>
      <c r="L44" s="35"/>
      <c r="M44" s="3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>
        <v>131.25</v>
      </c>
      <c r="Y44" s="27"/>
      <c r="AA44" s="42">
        <f t="shared" si="1"/>
        <v>131.25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7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7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7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7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7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7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7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7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7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>
        <v>61</v>
      </c>
      <c r="E54" s="84"/>
      <c r="F54" s="83">
        <v>61</v>
      </c>
      <c r="G54" s="84"/>
      <c r="H54" s="84"/>
      <c r="I54" s="83">
        <v>61</v>
      </c>
      <c r="J54" s="83"/>
      <c r="K54" s="40">
        <f t="shared" si="0"/>
        <v>1</v>
      </c>
      <c r="L54" s="35"/>
      <c r="M54" s="36"/>
      <c r="N54" s="26"/>
      <c r="O54" s="26"/>
      <c r="P54" s="26"/>
      <c r="Q54" s="26"/>
      <c r="R54" s="26"/>
      <c r="S54" s="26"/>
      <c r="T54" s="26"/>
      <c r="U54" s="26">
        <v>3334.56</v>
      </c>
      <c r="V54" s="26"/>
      <c r="W54" s="26"/>
      <c r="X54" s="26"/>
      <c r="Y54" s="27"/>
      <c r="AA54" s="95">
        <f t="shared" si="1"/>
        <v>3334.56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7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7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7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7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7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7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7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7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7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7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7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7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7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7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7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7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7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7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>
        <v>124</v>
      </c>
      <c r="E76" s="25">
        <v>42691</v>
      </c>
      <c r="F76" s="24">
        <v>17</v>
      </c>
      <c r="G76" s="25">
        <v>42639</v>
      </c>
      <c r="H76" s="25">
        <v>42691</v>
      </c>
      <c r="I76" s="24">
        <v>17</v>
      </c>
      <c r="J76" s="24">
        <v>16</v>
      </c>
      <c r="K76" s="40">
        <f t="shared" si="2"/>
        <v>0.13709677419354838</v>
      </c>
      <c r="L76" s="35"/>
      <c r="M76" s="36"/>
      <c r="N76" s="26"/>
      <c r="O76" s="26"/>
      <c r="P76" s="26"/>
      <c r="Q76" s="26"/>
      <c r="R76" s="26"/>
      <c r="S76" s="26"/>
      <c r="T76" s="26">
        <v>4186</v>
      </c>
      <c r="U76" s="26">
        <v>8790.6</v>
      </c>
      <c r="V76" s="26"/>
      <c r="W76" s="26"/>
      <c r="X76" s="26"/>
      <c r="Y76" s="27"/>
      <c r="AA76" s="42">
        <f t="shared" si="3"/>
        <v>12976.6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7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7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7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7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7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7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>
        <v>73</v>
      </c>
      <c r="E83" s="25">
        <v>42773</v>
      </c>
      <c r="F83" s="24">
        <v>73</v>
      </c>
      <c r="G83" s="25">
        <v>42740</v>
      </c>
      <c r="H83" s="25"/>
      <c r="I83" s="24">
        <v>47</v>
      </c>
      <c r="J83" s="24">
        <v>16</v>
      </c>
      <c r="K83" s="40">
        <f t="shared" si="2"/>
        <v>0.64383561643835618</v>
      </c>
      <c r="L83" s="35"/>
      <c r="M83" s="36"/>
      <c r="N83" s="26"/>
      <c r="O83" s="26"/>
      <c r="P83" s="26"/>
      <c r="Q83" s="26"/>
      <c r="R83" s="26"/>
      <c r="S83" s="26"/>
      <c r="T83" s="26"/>
      <c r="U83" s="26"/>
      <c r="V83" s="26"/>
      <c r="W83" s="26">
        <v>4879.16</v>
      </c>
      <c r="X83" s="26">
        <v>6734</v>
      </c>
      <c r="Y83" s="27"/>
      <c r="AA83" s="42">
        <f t="shared" si="3"/>
        <v>11613.16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7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7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7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7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7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7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7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7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7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7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7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7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7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7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7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7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7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7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7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7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7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7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7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7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7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7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7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7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7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/>
      <c r="E122" s="25"/>
      <c r="F122" s="24"/>
      <c r="G122" s="25"/>
      <c r="H122" s="25"/>
      <c r="I122" s="24"/>
      <c r="J122" s="24"/>
      <c r="K122" s="40" t="e">
        <f t="shared" si="2"/>
        <v>#DIV/0!</v>
      </c>
      <c r="L122" s="35"/>
      <c r="M122" s="3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7"/>
      <c r="AA122" s="42">
        <f t="shared" si="3"/>
        <v>0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/>
      <c r="E123" s="25"/>
      <c r="F123" s="24"/>
      <c r="G123" s="25"/>
      <c r="H123" s="25"/>
      <c r="I123" s="24"/>
      <c r="J123" s="24"/>
      <c r="K123" s="40" t="e">
        <f t="shared" si="2"/>
        <v>#DIV/0!</v>
      </c>
      <c r="L123" s="35"/>
      <c r="M123" s="3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7"/>
      <c r="AA123" s="42">
        <f t="shared" si="3"/>
        <v>0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7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7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7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7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7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7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7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7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7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7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7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7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7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7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7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7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7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7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7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7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7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7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7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7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7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7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7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7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7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7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7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7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7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7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7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7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7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7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7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7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7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7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7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7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7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7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7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7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7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7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7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7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7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7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7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7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7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7"/>
      <c r="AA209" s="42">
        <f t="shared" si="7"/>
        <v>0</v>
      </c>
      <c r="AC209" s="28"/>
    </row>
    <row r="210" spans="2:29" ht="15.75" x14ac:dyDescent="0.25">
      <c r="B210" s="78" t="str">
        <f>'CCG Financial Totals'!A211</f>
        <v>Review of Woundcare formularies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7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7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7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7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7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7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7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7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>
        <v>2</v>
      </c>
      <c r="E218" s="25">
        <v>42705</v>
      </c>
      <c r="F218" s="24">
        <v>2</v>
      </c>
      <c r="G218" s="25">
        <v>42705</v>
      </c>
      <c r="H218" s="25">
        <v>42705</v>
      </c>
      <c r="I218" s="24">
        <v>2</v>
      </c>
      <c r="J218" s="24">
        <v>1</v>
      </c>
      <c r="K218" s="40">
        <f t="shared" si="6"/>
        <v>1</v>
      </c>
      <c r="L218" s="35"/>
      <c r="M218" s="36"/>
      <c r="N218" s="26"/>
      <c r="O218" s="26"/>
      <c r="P218" s="26"/>
      <c r="Q218" s="26"/>
      <c r="R218" s="26"/>
      <c r="S218" s="26"/>
      <c r="T218" s="26"/>
      <c r="U218" s="26"/>
      <c r="V218" s="26">
        <v>637.26</v>
      </c>
      <c r="W218" s="26"/>
      <c r="X218" s="26"/>
      <c r="Y218" s="27"/>
      <c r="AA218" s="42">
        <f t="shared" si="7"/>
        <v>637.26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7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7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7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7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7"/>
      <c r="AA223" s="42">
        <f t="shared" si="7"/>
        <v>0</v>
      </c>
      <c r="AC223" s="28"/>
    </row>
    <row r="224" spans="2:29" x14ac:dyDescent="0.25">
      <c r="B224"/>
      <c r="J224" s="121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/>
      <c r="K225"/>
      <c r="L225"/>
      <c r="M225"/>
      <c r="N225" s="41">
        <f t="shared" ref="N225:Y225" si="8">SUM(N9:N223)</f>
        <v>0</v>
      </c>
      <c r="O225" s="41">
        <f t="shared" si="8"/>
        <v>0</v>
      </c>
      <c r="P225" s="41">
        <f t="shared" si="8"/>
        <v>0</v>
      </c>
      <c r="Q225" s="41">
        <f t="shared" si="8"/>
        <v>0</v>
      </c>
      <c r="R225" s="41">
        <f t="shared" si="8"/>
        <v>0</v>
      </c>
      <c r="S225" s="41">
        <f t="shared" si="8"/>
        <v>0</v>
      </c>
      <c r="T225" s="41">
        <f t="shared" si="8"/>
        <v>4186</v>
      </c>
      <c r="U225" s="41">
        <f t="shared" si="8"/>
        <v>32718.6</v>
      </c>
      <c r="V225" s="41">
        <f t="shared" si="8"/>
        <v>1184.8600000000001</v>
      </c>
      <c r="W225" s="41">
        <f t="shared" si="8"/>
        <v>4879.16</v>
      </c>
      <c r="X225" s="41">
        <f t="shared" si="8"/>
        <v>6865.25</v>
      </c>
      <c r="Y225" s="41">
        <f t="shared" si="8"/>
        <v>0</v>
      </c>
      <c r="Z225"/>
      <c r="AA225" s="97">
        <f>SUM(N225:Y225)</f>
        <v>49833.869999999995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0</v>
      </c>
      <c r="P227" s="41">
        <f>SUM((P225/12)*10)</f>
        <v>0</v>
      </c>
      <c r="Q227" s="41">
        <f>SUM((Q225/12)*9)</f>
        <v>0</v>
      </c>
      <c r="R227" s="41">
        <f>SUM((R225/12)*8)</f>
        <v>0</v>
      </c>
      <c r="S227" s="41">
        <f>SUM((S225/12)*7)</f>
        <v>0</v>
      </c>
      <c r="T227" s="41">
        <f>SUM((T225/12)*6)</f>
        <v>2093</v>
      </c>
      <c r="U227" s="41">
        <f>SUM((U225/12)*5)</f>
        <v>13632.749999999998</v>
      </c>
      <c r="V227" s="41">
        <f>SUM((V225/12)*4)</f>
        <v>394.95333333333338</v>
      </c>
      <c r="W227" s="41">
        <f>SUM((W225/12)*3)</f>
        <v>1219.79</v>
      </c>
      <c r="X227" s="41">
        <f>SUM((X225/12)*2)</f>
        <v>1144.2083333333333</v>
      </c>
      <c r="Y227" s="41">
        <f>SUM((Y225/12))</f>
        <v>0</v>
      </c>
      <c r="AA227" s="97">
        <f>SUM(N227:Y227)</f>
        <v>18484.701666666664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sortState ref="B198:B207">
    <sortCondition ref="B207"/>
  </sortState>
  <mergeCells count="24">
    <mergeCell ref="AB225:AC225"/>
    <mergeCell ref="A227:B227"/>
    <mergeCell ref="AB227:AC227"/>
    <mergeCell ref="A170:B170"/>
    <mergeCell ref="A179:B179"/>
    <mergeCell ref="A188:B188"/>
    <mergeCell ref="A198:B198"/>
    <mergeCell ref="A207:B207"/>
    <mergeCell ref="A116:B116"/>
    <mergeCell ref="A129:B129"/>
    <mergeCell ref="A136:B136"/>
    <mergeCell ref="A149:B149"/>
    <mergeCell ref="A161:B161"/>
    <mergeCell ref="A25:B25"/>
    <mergeCell ref="A41:B41"/>
    <mergeCell ref="A56:B56"/>
    <mergeCell ref="A90:B90"/>
    <mergeCell ref="A103:B103"/>
    <mergeCell ref="B1:H1"/>
    <mergeCell ref="D3:E3"/>
    <mergeCell ref="N5:Y5"/>
    <mergeCell ref="B4:B5"/>
    <mergeCell ref="A8:B8"/>
    <mergeCell ref="A6:B6"/>
  </mergeCells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S228"/>
  <sheetViews>
    <sheetView showGridLines="0" zoomScale="85" zoomScaleNormal="85" workbookViewId="0">
      <pane xSplit="2" ySplit="6" topLeftCell="L7" activePane="bottomRight" state="frozen"/>
      <selection activeCell="N226" sqref="N226"/>
      <selection pane="topRight" activeCell="N226" sqref="N226"/>
      <selection pane="bottomLeft" activeCell="N226" sqref="N226"/>
      <selection pane="bottomRight" activeCell="N226" sqref="N226"/>
    </sheetView>
  </sheetViews>
  <sheetFormatPr defaultRowHeight="15" x14ac:dyDescent="0.25"/>
  <cols>
    <col min="1" max="1" width="1.7109375" style="14" customWidth="1"/>
    <col min="2" max="2" width="60.140625" style="14" customWidth="1"/>
    <col min="3" max="3" width="2.140625" style="14" customWidth="1"/>
    <col min="4" max="4" width="11.28515625" style="14" customWidth="1"/>
    <col min="5" max="5" width="14.28515625" style="14" customWidth="1"/>
    <col min="6" max="6" width="11.28515625" style="14" customWidth="1"/>
    <col min="7" max="7" width="13.140625" style="14" bestFit="1" customWidth="1"/>
    <col min="8" max="8" width="13" style="14" customWidth="1"/>
    <col min="9" max="10" width="11.28515625" style="14" customWidth="1"/>
    <col min="11" max="11" width="12.140625" style="14" customWidth="1"/>
    <col min="12" max="13" width="3.28515625" style="14" customWidth="1"/>
    <col min="14" max="25" width="12.7109375" style="14" customWidth="1"/>
    <col min="26" max="26" width="2.28515625" style="14" customWidth="1"/>
    <col min="27" max="27" width="17.85546875" style="14" bestFit="1" customWidth="1"/>
    <col min="28" max="28" width="4.5703125" style="14" customWidth="1"/>
    <col min="29" max="29" width="62.28515625" style="14" customWidth="1"/>
    <col min="30" max="16384" width="9.140625" style="14"/>
  </cols>
  <sheetData>
    <row r="1" spans="1:45" s="47" customFormat="1" ht="43.5" customHeight="1" x14ac:dyDescent="0.45">
      <c r="B1" s="206" t="str">
        <f>Data!A4</f>
        <v>Clifton Medical Centre (Use YMG)</v>
      </c>
      <c r="C1" s="206"/>
      <c r="D1" s="206"/>
      <c r="E1" s="206"/>
      <c r="F1" s="206"/>
      <c r="G1" s="206"/>
      <c r="H1" s="206"/>
      <c r="I1" s="116"/>
      <c r="J1" s="116"/>
      <c r="K1" s="116"/>
      <c r="L1" s="46"/>
      <c r="M1" s="46"/>
    </row>
    <row r="2" spans="1:45" s="47" customFormat="1" ht="18.75" x14ac:dyDescent="0.3">
      <c r="B2" s="48" t="s">
        <v>215</v>
      </c>
    </row>
    <row r="3" spans="1:45" s="47" customFormat="1" x14ac:dyDescent="0.25">
      <c r="C3" s="49"/>
      <c r="D3" s="207"/>
      <c r="E3" s="207"/>
    </row>
    <row r="4" spans="1:45" ht="20.25" customHeight="1" x14ac:dyDescent="0.25">
      <c r="B4" s="218" t="s">
        <v>36</v>
      </c>
      <c r="C4" s="18"/>
      <c r="D4" s="18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</row>
    <row r="5" spans="1:45" ht="23.25" customHeight="1" x14ac:dyDescent="0.35">
      <c r="B5" s="219"/>
      <c r="C5" s="18"/>
      <c r="N5" s="220" t="s">
        <v>0</v>
      </c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9"/>
    </row>
    <row r="6" spans="1:45" ht="76.5" customHeight="1" x14ac:dyDescent="0.25">
      <c r="A6" s="222" t="s">
        <v>37</v>
      </c>
      <c r="B6" s="223"/>
      <c r="C6" s="2"/>
      <c r="D6" s="58" t="s">
        <v>16</v>
      </c>
      <c r="E6" s="58" t="s">
        <v>1</v>
      </c>
      <c r="F6" s="58" t="s">
        <v>67</v>
      </c>
      <c r="G6" s="58" t="s">
        <v>69</v>
      </c>
      <c r="H6" s="58" t="s">
        <v>18</v>
      </c>
      <c r="I6" s="58" t="s">
        <v>17</v>
      </c>
      <c r="J6" s="58" t="s">
        <v>66</v>
      </c>
      <c r="K6" s="58" t="s">
        <v>59</v>
      </c>
      <c r="L6" s="33"/>
      <c r="M6" s="34"/>
      <c r="N6" s="4" t="s">
        <v>2</v>
      </c>
      <c r="O6" s="5" t="s">
        <v>3</v>
      </c>
      <c r="P6" s="5" t="s">
        <v>4</v>
      </c>
      <c r="Q6" s="6" t="s">
        <v>5</v>
      </c>
      <c r="R6" s="6" t="s">
        <v>6</v>
      </c>
      <c r="S6" s="5" t="s">
        <v>7</v>
      </c>
      <c r="T6" s="5" t="s">
        <v>8</v>
      </c>
      <c r="U6" s="6" t="s">
        <v>9</v>
      </c>
      <c r="V6" s="6" t="s">
        <v>10</v>
      </c>
      <c r="W6" s="5" t="s">
        <v>11</v>
      </c>
      <c r="X6" s="5" t="s">
        <v>12</v>
      </c>
      <c r="Y6" s="7" t="s">
        <v>13</v>
      </c>
      <c r="AA6" s="3" t="s">
        <v>14</v>
      </c>
      <c r="AC6" s="3" t="s">
        <v>15</v>
      </c>
    </row>
    <row r="7" spans="1:45" ht="18" customHeight="1" x14ac:dyDescent="0.25">
      <c r="A7" s="18"/>
      <c r="B7" s="90"/>
      <c r="C7" s="79"/>
      <c r="D7" s="80"/>
      <c r="E7" s="80"/>
      <c r="F7" s="80"/>
      <c r="G7" s="80"/>
      <c r="H7" s="80"/>
      <c r="I7" s="80"/>
      <c r="J7" s="80"/>
      <c r="K7" s="80"/>
      <c r="L7" s="81"/>
      <c r="M7" s="81"/>
      <c r="N7" s="82"/>
      <c r="O7" s="81"/>
      <c r="P7" s="81"/>
      <c r="Q7" s="82"/>
      <c r="R7" s="82"/>
      <c r="S7" s="81"/>
      <c r="T7" s="81"/>
      <c r="U7" s="82"/>
      <c r="V7" s="82"/>
      <c r="W7" s="81"/>
      <c r="X7" s="81"/>
      <c r="Y7" s="81"/>
      <c r="Z7" s="52"/>
      <c r="AA7" s="81"/>
      <c r="AB7" s="52"/>
      <c r="AC7" s="81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15.75" x14ac:dyDescent="0.25">
      <c r="A8" s="217" t="str">
        <f>'CCG Financial Totals'!A9</f>
        <v>1 - Gastro-intestinal System</v>
      </c>
      <c r="B8" s="217"/>
      <c r="C8" s="23"/>
      <c r="D8" s="30"/>
      <c r="E8" s="30"/>
      <c r="F8" s="30"/>
      <c r="G8" s="30"/>
      <c r="H8" s="30"/>
      <c r="I8" s="30"/>
      <c r="J8" s="30"/>
      <c r="K8" s="59"/>
      <c r="L8" s="30"/>
      <c r="M8" s="30"/>
      <c r="N8"/>
      <c r="O8"/>
      <c r="P8"/>
      <c r="Q8"/>
      <c r="R8"/>
      <c r="S8"/>
      <c r="T8"/>
      <c r="U8"/>
      <c r="V8"/>
      <c r="W8"/>
      <c r="X8"/>
      <c r="Y8"/>
      <c r="AC8" s="30"/>
      <c r="AS8" s="18"/>
    </row>
    <row r="9" spans="1:45" ht="20.100000000000001" customHeight="1" x14ac:dyDescent="0.25">
      <c r="B9" s="91" t="s">
        <v>83</v>
      </c>
      <c r="C9" s="23"/>
      <c r="D9" s="24"/>
      <c r="E9" s="25"/>
      <c r="F9" s="24"/>
      <c r="G9" s="25"/>
      <c r="H9" s="25"/>
      <c r="I9" s="24"/>
      <c r="J9" s="24"/>
      <c r="K9" s="40" t="e">
        <f>SUM(I9/D9)</f>
        <v>#DIV/0!</v>
      </c>
      <c r="L9" s="35"/>
      <c r="M9" s="36"/>
      <c r="N9" s="26"/>
      <c r="O9" s="26"/>
      <c r="P9" s="174"/>
      <c r="Q9" s="176"/>
      <c r="R9" s="177"/>
      <c r="S9" s="177"/>
      <c r="T9" s="177"/>
      <c r="U9" s="177"/>
      <c r="V9" s="177"/>
      <c r="W9" s="177"/>
      <c r="X9" s="177"/>
      <c r="Y9" s="178"/>
      <c r="AA9" s="42">
        <f>SUM(N9:Y9)</f>
        <v>0</v>
      </c>
      <c r="AC9" s="28"/>
    </row>
    <row r="10" spans="1:45" ht="20.100000000000001" customHeight="1" x14ac:dyDescent="0.25">
      <c r="B10" s="78" t="str">
        <f>'CCG Financial Totals'!A11</f>
        <v>Movicol Sachets to Laxido Sachets (inc. Paediatric)</v>
      </c>
      <c r="C10" s="31"/>
      <c r="D10" s="24"/>
      <c r="E10" s="25"/>
      <c r="F10" s="24"/>
      <c r="G10" s="25"/>
      <c r="H10" s="25"/>
      <c r="I10" s="24"/>
      <c r="J10" s="24"/>
      <c r="K10" s="40" t="e">
        <f t="shared" ref="K10:K73" si="0">SUM(I10/D10)</f>
        <v>#DIV/0!</v>
      </c>
      <c r="L10" s="35"/>
      <c r="M10" s="36"/>
      <c r="N10" s="26"/>
      <c r="O10" s="26"/>
      <c r="P10" s="174"/>
      <c r="Q10" s="179"/>
      <c r="R10" s="180"/>
      <c r="S10" s="180"/>
      <c r="T10" s="180"/>
      <c r="U10" s="180"/>
      <c r="V10" s="180"/>
      <c r="W10" s="180"/>
      <c r="X10" s="180"/>
      <c r="Y10" s="181"/>
      <c r="AA10" s="42">
        <f t="shared" ref="AA10:AA73" si="1">SUM(N10:Y10)</f>
        <v>0</v>
      </c>
      <c r="AC10" s="28"/>
    </row>
    <row r="11" spans="1:45" ht="20.100000000000001" customHeight="1" x14ac:dyDescent="0.25">
      <c r="B11" s="78" t="str">
        <f>'CCG Financial Totals'!A12</f>
        <v>Esomeprazole Tabs to Caps</v>
      </c>
      <c r="C11" s="32"/>
      <c r="D11" s="24"/>
      <c r="E11" s="25"/>
      <c r="F11" s="24"/>
      <c r="G11" s="25"/>
      <c r="H11" s="25"/>
      <c r="I11" s="24"/>
      <c r="J11" s="24"/>
      <c r="K11" s="40" t="e">
        <f t="shared" si="0"/>
        <v>#DIV/0!</v>
      </c>
      <c r="L11" s="35"/>
      <c r="M11" s="36"/>
      <c r="N11" s="26"/>
      <c r="O11" s="26"/>
      <c r="P11" s="174"/>
      <c r="Q11" s="179"/>
      <c r="R11" s="180"/>
      <c r="S11" s="180"/>
      <c r="T11" s="180"/>
      <c r="U11" s="180"/>
      <c r="V11" s="180"/>
      <c r="W11" s="180"/>
      <c r="X11" s="180"/>
      <c r="Y11" s="181"/>
      <c r="AA11" s="42">
        <f t="shared" si="1"/>
        <v>0</v>
      </c>
      <c r="AC11" s="28"/>
    </row>
    <row r="12" spans="1:45" ht="20.100000000000001" customHeight="1" x14ac:dyDescent="0.25">
      <c r="B12" s="78" t="str">
        <f>'CCG Financial Totals'!A13</f>
        <v>dicycloverine</v>
      </c>
      <c r="C12" s="32"/>
      <c r="D12" s="24"/>
      <c r="E12" s="25"/>
      <c r="F12" s="24"/>
      <c r="G12" s="25"/>
      <c r="H12" s="25"/>
      <c r="I12" s="24"/>
      <c r="J12" s="24"/>
      <c r="K12" s="40" t="e">
        <f t="shared" si="0"/>
        <v>#DIV/0!</v>
      </c>
      <c r="L12" s="35"/>
      <c r="M12" s="36"/>
      <c r="N12" s="26"/>
      <c r="O12" s="26"/>
      <c r="P12" s="174"/>
      <c r="Q12" s="179"/>
      <c r="R12" s="180"/>
      <c r="S12" s="180"/>
      <c r="T12" s="180"/>
      <c r="U12" s="180"/>
      <c r="V12" s="180"/>
      <c r="W12" s="180"/>
      <c r="X12" s="180"/>
      <c r="Y12" s="181"/>
      <c r="AA12" s="42">
        <f t="shared" si="1"/>
        <v>0</v>
      </c>
      <c r="AC12" s="28"/>
    </row>
    <row r="13" spans="1:45" ht="20.100000000000001" customHeight="1" x14ac:dyDescent="0.25">
      <c r="B13" s="78">
        <f>'CCG Financial Totals'!A14</f>
        <v>0</v>
      </c>
      <c r="C13" s="32"/>
      <c r="D13" s="24"/>
      <c r="E13" s="25"/>
      <c r="F13" s="24"/>
      <c r="G13" s="25"/>
      <c r="H13" s="25"/>
      <c r="I13" s="24"/>
      <c r="J13" s="24"/>
      <c r="K13" s="40" t="e">
        <f t="shared" si="0"/>
        <v>#DIV/0!</v>
      </c>
      <c r="L13" s="35"/>
      <c r="M13" s="36"/>
      <c r="N13" s="26"/>
      <c r="O13" s="26"/>
      <c r="P13" s="174"/>
      <c r="Q13" s="179"/>
      <c r="R13" s="180"/>
      <c r="S13" s="180"/>
      <c r="T13" s="180"/>
      <c r="U13" s="180"/>
      <c r="V13" s="180"/>
      <c r="W13" s="180"/>
      <c r="X13" s="180"/>
      <c r="Y13" s="181"/>
      <c r="AA13" s="42">
        <f t="shared" si="1"/>
        <v>0</v>
      </c>
      <c r="AC13" s="28"/>
    </row>
    <row r="14" spans="1:45" ht="20.100000000000001" customHeight="1" x14ac:dyDescent="0.25">
      <c r="B14" s="78">
        <f>'CCG Financial Totals'!A15</f>
        <v>0</v>
      </c>
      <c r="C14" s="32"/>
      <c r="D14" s="24"/>
      <c r="E14" s="25"/>
      <c r="F14" s="24"/>
      <c r="G14" s="25"/>
      <c r="H14" s="25"/>
      <c r="I14" s="24"/>
      <c r="J14" s="24"/>
      <c r="K14" s="40" t="e">
        <f t="shared" si="0"/>
        <v>#DIV/0!</v>
      </c>
      <c r="L14" s="35"/>
      <c r="M14" s="36"/>
      <c r="N14" s="26"/>
      <c r="O14" s="26"/>
      <c r="P14" s="174"/>
      <c r="Q14" s="179"/>
      <c r="R14" s="180"/>
      <c r="S14" s="180"/>
      <c r="T14" s="180"/>
      <c r="U14" s="180"/>
      <c r="V14" s="180"/>
      <c r="W14" s="180"/>
      <c r="X14" s="180"/>
      <c r="Y14" s="181"/>
      <c r="AA14" s="42">
        <f t="shared" si="1"/>
        <v>0</v>
      </c>
      <c r="AC14" s="28"/>
    </row>
    <row r="15" spans="1:45" ht="20.100000000000001" customHeight="1" x14ac:dyDescent="0.25">
      <c r="B15" s="78">
        <f>'CCG Financial Totals'!A16</f>
        <v>0</v>
      </c>
      <c r="C15" s="32"/>
      <c r="D15" s="24"/>
      <c r="E15" s="25"/>
      <c r="F15" s="24"/>
      <c r="G15" s="25"/>
      <c r="H15" s="25"/>
      <c r="I15" s="24"/>
      <c r="J15" s="24"/>
      <c r="K15" s="40" t="e">
        <f t="shared" si="0"/>
        <v>#DIV/0!</v>
      </c>
      <c r="L15" s="35"/>
      <c r="M15" s="36"/>
      <c r="N15" s="26"/>
      <c r="O15" s="26"/>
      <c r="P15" s="174"/>
      <c r="Q15" s="179"/>
      <c r="R15" s="180"/>
      <c r="S15" s="180"/>
      <c r="T15" s="180"/>
      <c r="U15" s="180"/>
      <c r="V15" s="180"/>
      <c r="W15" s="180"/>
      <c r="X15" s="180"/>
      <c r="Y15" s="181"/>
      <c r="AA15" s="42">
        <f t="shared" si="1"/>
        <v>0</v>
      </c>
      <c r="AC15" s="28"/>
    </row>
    <row r="16" spans="1:45" ht="20.100000000000001" customHeight="1" x14ac:dyDescent="0.25">
      <c r="B16" s="78">
        <f>'CCG Financial Totals'!A17</f>
        <v>0</v>
      </c>
      <c r="C16" s="32"/>
      <c r="D16" s="24"/>
      <c r="E16" s="25"/>
      <c r="F16" s="24"/>
      <c r="G16" s="25"/>
      <c r="H16" s="25"/>
      <c r="I16" s="24"/>
      <c r="J16" s="24"/>
      <c r="K16" s="40" t="e">
        <f t="shared" si="0"/>
        <v>#DIV/0!</v>
      </c>
      <c r="L16" s="35"/>
      <c r="M16" s="36"/>
      <c r="N16" s="26"/>
      <c r="O16" s="26"/>
      <c r="P16" s="174"/>
      <c r="Q16" s="179"/>
      <c r="R16" s="180"/>
      <c r="S16" s="180"/>
      <c r="T16" s="180"/>
      <c r="U16" s="180"/>
      <c r="V16" s="180"/>
      <c r="W16" s="180"/>
      <c r="X16" s="180"/>
      <c r="Y16" s="181"/>
      <c r="AA16" s="42">
        <f t="shared" si="1"/>
        <v>0</v>
      </c>
      <c r="AC16" s="28"/>
    </row>
    <row r="17" spans="1:29" ht="20.100000000000001" customHeight="1" x14ac:dyDescent="0.25">
      <c r="B17" s="78">
        <f>'CCG Financial Totals'!A18</f>
        <v>0</v>
      </c>
      <c r="C17" s="32"/>
      <c r="D17" s="24"/>
      <c r="E17" s="25"/>
      <c r="F17" s="24"/>
      <c r="G17" s="25"/>
      <c r="H17" s="25"/>
      <c r="I17" s="24"/>
      <c r="J17" s="24"/>
      <c r="K17" s="40" t="e">
        <f t="shared" si="0"/>
        <v>#DIV/0!</v>
      </c>
      <c r="L17" s="35"/>
      <c r="M17" s="36"/>
      <c r="N17" s="26"/>
      <c r="O17" s="26"/>
      <c r="P17" s="174"/>
      <c r="Q17" s="179"/>
      <c r="R17" s="180"/>
      <c r="S17" s="180"/>
      <c r="T17" s="180"/>
      <c r="U17" s="180"/>
      <c r="V17" s="180"/>
      <c r="W17" s="180"/>
      <c r="X17" s="180"/>
      <c r="Y17" s="181"/>
      <c r="AA17" s="42">
        <f t="shared" si="1"/>
        <v>0</v>
      </c>
      <c r="AC17" s="28"/>
    </row>
    <row r="18" spans="1:29" ht="20.100000000000001" customHeight="1" x14ac:dyDescent="0.25">
      <c r="B18" s="78">
        <f>'CCG Financial Totals'!A19</f>
        <v>0</v>
      </c>
      <c r="C18" s="32"/>
      <c r="D18" s="24"/>
      <c r="E18" s="25"/>
      <c r="F18" s="24"/>
      <c r="G18" s="25"/>
      <c r="H18" s="25"/>
      <c r="I18" s="24"/>
      <c r="J18" s="24"/>
      <c r="K18" s="40" t="e">
        <f t="shared" si="0"/>
        <v>#DIV/0!</v>
      </c>
      <c r="L18" s="35"/>
      <c r="M18" s="36"/>
      <c r="N18" s="26"/>
      <c r="O18" s="26"/>
      <c r="P18" s="174"/>
      <c r="Q18" s="179"/>
      <c r="R18" s="180"/>
      <c r="S18" s="180"/>
      <c r="T18" s="180"/>
      <c r="U18" s="180"/>
      <c r="V18" s="180"/>
      <c r="W18" s="180"/>
      <c r="X18" s="180"/>
      <c r="Y18" s="181"/>
      <c r="AA18" s="42">
        <f t="shared" si="1"/>
        <v>0</v>
      </c>
      <c r="AC18" s="28"/>
    </row>
    <row r="19" spans="1:29" ht="20.100000000000001" customHeight="1" x14ac:dyDescent="0.25">
      <c r="B19" s="78">
        <f>'CCG Financial Totals'!A20</f>
        <v>0</v>
      </c>
      <c r="C19" s="32"/>
      <c r="D19" s="24"/>
      <c r="E19" s="25"/>
      <c r="F19" s="24"/>
      <c r="G19" s="25"/>
      <c r="H19" s="25"/>
      <c r="I19" s="24"/>
      <c r="J19" s="24"/>
      <c r="K19" s="40" t="e">
        <f t="shared" si="0"/>
        <v>#DIV/0!</v>
      </c>
      <c r="L19" s="35"/>
      <c r="M19" s="36"/>
      <c r="N19" s="26"/>
      <c r="O19" s="26"/>
      <c r="P19" s="174"/>
      <c r="Q19" s="179"/>
      <c r="R19" s="180"/>
      <c r="S19" s="180"/>
      <c r="T19" s="180"/>
      <c r="U19" s="180"/>
      <c r="V19" s="180"/>
      <c r="W19" s="180"/>
      <c r="X19" s="180"/>
      <c r="Y19" s="181"/>
      <c r="AA19" s="42">
        <f t="shared" si="1"/>
        <v>0</v>
      </c>
      <c r="AC19" s="28"/>
    </row>
    <row r="20" spans="1:29" ht="20.100000000000001" customHeight="1" x14ac:dyDescent="0.25">
      <c r="B20" s="78">
        <f>'CCG Financial Totals'!A21</f>
        <v>0</v>
      </c>
      <c r="C20" s="32"/>
      <c r="D20" s="24"/>
      <c r="E20" s="25"/>
      <c r="F20" s="24"/>
      <c r="G20" s="25"/>
      <c r="H20" s="25"/>
      <c r="I20" s="24"/>
      <c r="J20" s="24"/>
      <c r="K20" s="40" t="e">
        <f t="shared" si="0"/>
        <v>#DIV/0!</v>
      </c>
      <c r="L20" s="35"/>
      <c r="M20" s="36"/>
      <c r="N20" s="26"/>
      <c r="O20" s="26"/>
      <c r="P20" s="174"/>
      <c r="Q20" s="179"/>
      <c r="R20" s="180"/>
      <c r="S20" s="180"/>
      <c r="T20" s="180"/>
      <c r="U20" s="180"/>
      <c r="V20" s="180"/>
      <c r="W20" s="180"/>
      <c r="X20" s="180"/>
      <c r="Y20" s="181"/>
      <c r="AA20" s="42">
        <f t="shared" si="1"/>
        <v>0</v>
      </c>
      <c r="AC20" s="28"/>
    </row>
    <row r="21" spans="1:29" ht="20.100000000000001" customHeight="1" x14ac:dyDescent="0.25">
      <c r="B21" s="78">
        <f>'CCG Financial Totals'!A22</f>
        <v>0</v>
      </c>
      <c r="C21" s="32"/>
      <c r="D21" s="24"/>
      <c r="E21" s="25"/>
      <c r="F21" s="24"/>
      <c r="G21" s="25"/>
      <c r="H21" s="25"/>
      <c r="I21" s="24"/>
      <c r="J21" s="24"/>
      <c r="K21" s="40" t="e">
        <f t="shared" si="0"/>
        <v>#DIV/0!</v>
      </c>
      <c r="L21" s="35"/>
      <c r="M21" s="36"/>
      <c r="N21" s="26"/>
      <c r="O21" s="26"/>
      <c r="P21" s="174"/>
      <c r="Q21" s="179"/>
      <c r="R21" s="180"/>
      <c r="S21" s="180"/>
      <c r="T21" s="180"/>
      <c r="U21" s="180"/>
      <c r="V21" s="180"/>
      <c r="W21" s="180"/>
      <c r="X21" s="180"/>
      <c r="Y21" s="181"/>
      <c r="AA21" s="42">
        <f t="shared" si="1"/>
        <v>0</v>
      </c>
      <c r="AC21" s="28"/>
    </row>
    <row r="22" spans="1:29" ht="20.100000000000001" customHeight="1" x14ac:dyDescent="0.25">
      <c r="B22" s="78">
        <f>'CCG Financial Totals'!A23</f>
        <v>0</v>
      </c>
      <c r="C22" s="32"/>
      <c r="D22" s="24"/>
      <c r="E22" s="25"/>
      <c r="F22" s="24"/>
      <c r="G22" s="25"/>
      <c r="H22" s="25"/>
      <c r="I22" s="24"/>
      <c r="J22" s="24"/>
      <c r="K22" s="40" t="e">
        <f t="shared" si="0"/>
        <v>#DIV/0!</v>
      </c>
      <c r="L22" s="35"/>
      <c r="M22" s="36"/>
      <c r="N22" s="26"/>
      <c r="O22" s="26"/>
      <c r="P22" s="174"/>
      <c r="Q22" s="179"/>
      <c r="R22" s="180"/>
      <c r="S22" s="180"/>
      <c r="T22" s="180"/>
      <c r="U22" s="180"/>
      <c r="V22" s="180"/>
      <c r="W22" s="180"/>
      <c r="X22" s="180"/>
      <c r="Y22" s="181"/>
      <c r="AA22" s="42">
        <f t="shared" si="1"/>
        <v>0</v>
      </c>
      <c r="AC22" s="28"/>
    </row>
    <row r="23" spans="1:29" ht="20.100000000000001" customHeight="1" x14ac:dyDescent="0.25">
      <c r="B23" s="85" t="str">
        <f>'CCG Financial Totals'!A24</f>
        <v>Other</v>
      </c>
      <c r="C23" s="32"/>
      <c r="D23" s="83"/>
      <c r="E23" s="84"/>
      <c r="F23" s="83"/>
      <c r="G23" s="84"/>
      <c r="H23" s="84"/>
      <c r="I23" s="83"/>
      <c r="J23" s="83"/>
      <c r="K23" s="40" t="e">
        <f t="shared" si="0"/>
        <v>#DIV/0!</v>
      </c>
      <c r="L23" s="35"/>
      <c r="M23" s="36"/>
      <c r="N23" s="26"/>
      <c r="O23" s="26"/>
      <c r="P23" s="174"/>
      <c r="Q23" s="179"/>
      <c r="R23" s="180"/>
      <c r="S23" s="180"/>
      <c r="T23" s="180"/>
      <c r="U23" s="180"/>
      <c r="V23" s="180"/>
      <c r="W23" s="180"/>
      <c r="X23" s="180"/>
      <c r="Y23" s="181"/>
      <c r="AA23" s="95">
        <f t="shared" si="1"/>
        <v>0</v>
      </c>
      <c r="AC23" s="96"/>
    </row>
    <row r="24" spans="1:29" ht="20.100000000000001" customHeight="1" x14ac:dyDescent="0.25">
      <c r="C24" s="37"/>
      <c r="D24"/>
      <c r="E24"/>
      <c r="F24"/>
      <c r="G24"/>
      <c r="H24"/>
      <c r="I24"/>
      <c r="J24"/>
      <c r="K24"/>
      <c r="L24"/>
      <c r="M24"/>
      <c r="N24"/>
      <c r="O24"/>
      <c r="P24"/>
      <c r="Q24" s="182"/>
      <c r="R24" s="183"/>
      <c r="S24" s="183"/>
      <c r="T24" s="183"/>
      <c r="U24" s="183"/>
      <c r="V24" s="183"/>
      <c r="W24" s="183"/>
      <c r="X24" s="183"/>
      <c r="Y24" s="184"/>
      <c r="Z24"/>
      <c r="AA24"/>
      <c r="AB24"/>
      <c r="AC24"/>
    </row>
    <row r="25" spans="1:29" ht="20.100000000000001" customHeight="1" x14ac:dyDescent="0.25">
      <c r="A25" s="224" t="str">
        <f>'CCG Financial Totals'!A26</f>
        <v xml:space="preserve"> 2 - Cardiovascular System</v>
      </c>
      <c r="B25" s="225"/>
      <c r="D25"/>
      <c r="E25"/>
      <c r="F25"/>
      <c r="G25"/>
      <c r="H25"/>
      <c r="I25"/>
      <c r="J25"/>
      <c r="K25"/>
      <c r="L25"/>
      <c r="M25"/>
      <c r="N25"/>
      <c r="O25"/>
      <c r="P25"/>
      <c r="Q25" s="182"/>
      <c r="R25" s="183"/>
      <c r="S25" s="183"/>
      <c r="T25" s="183"/>
      <c r="U25" s="183"/>
      <c r="V25" s="183"/>
      <c r="W25" s="183"/>
      <c r="X25" s="183"/>
      <c r="Y25" s="184"/>
      <c r="Z25"/>
      <c r="AA25"/>
      <c r="AB25"/>
      <c r="AC25"/>
    </row>
    <row r="26" spans="1:29" ht="20.100000000000001" customHeight="1" x14ac:dyDescent="0.25">
      <c r="B26" s="91" t="str">
        <f>'CCG Financial Totals'!A27</f>
        <v>ISMN 60mg MR generic to Low Cost Brand</v>
      </c>
      <c r="C26" s="31"/>
      <c r="D26" s="24"/>
      <c r="E26" s="25"/>
      <c r="F26" s="24"/>
      <c r="G26" s="25"/>
      <c r="H26" s="25"/>
      <c r="I26" s="24"/>
      <c r="J26" s="24"/>
      <c r="K26" s="40" t="e">
        <f t="shared" si="0"/>
        <v>#DIV/0!</v>
      </c>
      <c r="L26" s="35"/>
      <c r="M26" s="36"/>
      <c r="N26" s="26"/>
      <c r="O26" s="26"/>
      <c r="P26" s="174"/>
      <c r="Q26" s="179"/>
      <c r="R26" s="180"/>
      <c r="S26" s="180"/>
      <c r="T26" s="180"/>
      <c r="U26" s="180"/>
      <c r="V26" s="180"/>
      <c r="W26" s="180"/>
      <c r="X26" s="180"/>
      <c r="Y26" s="181"/>
      <c r="AA26" s="42">
        <f t="shared" si="1"/>
        <v>0</v>
      </c>
      <c r="AC26" s="28"/>
    </row>
    <row r="27" spans="1:29" ht="20.100000000000001" customHeight="1" x14ac:dyDescent="0.25">
      <c r="B27" s="78" t="str">
        <f>'CCG Financial Totals'!A28</f>
        <v>Review of Omega-3 fatty acids (Omacor)</v>
      </c>
      <c r="C27" s="31"/>
      <c r="D27" s="24"/>
      <c r="E27" s="25"/>
      <c r="F27" s="24"/>
      <c r="G27" s="25"/>
      <c r="H27" s="25"/>
      <c r="I27" s="24"/>
      <c r="J27" s="24"/>
      <c r="K27" s="40" t="e">
        <f t="shared" si="0"/>
        <v>#DIV/0!</v>
      </c>
      <c r="L27" s="35"/>
      <c r="M27" s="36"/>
      <c r="N27" s="26"/>
      <c r="O27" s="26"/>
      <c r="P27" s="174"/>
      <c r="Q27" s="179"/>
      <c r="R27" s="180"/>
      <c r="S27" s="180"/>
      <c r="T27" s="180"/>
      <c r="U27" s="180"/>
      <c r="V27" s="180"/>
      <c r="W27" s="180"/>
      <c r="X27" s="180"/>
      <c r="Y27" s="181"/>
      <c r="AA27" s="42">
        <f t="shared" si="1"/>
        <v>0</v>
      </c>
      <c r="AC27" s="28"/>
    </row>
    <row r="28" spans="1:29" ht="20.100000000000001" customHeight="1" x14ac:dyDescent="0.25">
      <c r="B28" s="78" t="str">
        <f>'CCG Financial Totals'!A29</f>
        <v>Review Ticagrelor/Prasugrel duration of treatment</v>
      </c>
      <c r="C28" s="31"/>
      <c r="D28" s="24"/>
      <c r="E28" s="25"/>
      <c r="F28" s="24"/>
      <c r="G28" s="25"/>
      <c r="H28" s="25"/>
      <c r="I28" s="24"/>
      <c r="J28" s="24"/>
      <c r="K28" s="40" t="e">
        <f t="shared" si="0"/>
        <v>#DIV/0!</v>
      </c>
      <c r="L28" s="35"/>
      <c r="M28" s="36"/>
      <c r="N28" s="26"/>
      <c r="O28" s="26"/>
      <c r="P28" s="174"/>
      <c r="Q28" s="179"/>
      <c r="R28" s="180"/>
      <c r="S28" s="180"/>
      <c r="T28" s="180"/>
      <c r="U28" s="180"/>
      <c r="V28" s="180"/>
      <c r="W28" s="180"/>
      <c r="X28" s="180"/>
      <c r="Y28" s="181"/>
      <c r="AA28" s="42">
        <f t="shared" si="1"/>
        <v>0</v>
      </c>
      <c r="AC28" s="28"/>
    </row>
    <row r="29" spans="1:29" ht="20.100000000000001" customHeight="1" x14ac:dyDescent="0.25">
      <c r="B29" s="78" t="str">
        <f>'CCG Financial Totals'!A30</f>
        <v>Doxazosin MR to Doxazosin plain tablets</v>
      </c>
      <c r="C29" s="31"/>
      <c r="D29" s="24"/>
      <c r="E29" s="25"/>
      <c r="F29" s="24"/>
      <c r="G29" s="25"/>
      <c r="H29" s="25"/>
      <c r="I29" s="24"/>
      <c r="J29" s="24"/>
      <c r="K29" s="40" t="e">
        <f t="shared" si="0"/>
        <v>#DIV/0!</v>
      </c>
      <c r="L29" s="35"/>
      <c r="M29" s="36"/>
      <c r="N29" s="26"/>
      <c r="O29" s="26"/>
      <c r="P29" s="174"/>
      <c r="Q29" s="179"/>
      <c r="R29" s="180"/>
      <c r="S29" s="180"/>
      <c r="T29" s="180"/>
      <c r="U29" s="180"/>
      <c r="V29" s="180"/>
      <c r="W29" s="180"/>
      <c r="X29" s="180"/>
      <c r="Y29" s="181"/>
      <c r="AA29" s="42">
        <f t="shared" si="1"/>
        <v>0</v>
      </c>
      <c r="AC29" s="28"/>
    </row>
    <row r="30" spans="1:29" ht="20.100000000000001" customHeight="1" x14ac:dyDescent="0.25">
      <c r="B30" s="78" t="str">
        <f>'CCG Financial Totals'!A31</f>
        <v>Olmesaratan to Losartan/Candesartan</v>
      </c>
      <c r="C30" s="31"/>
      <c r="D30" s="24"/>
      <c r="E30" s="25"/>
      <c r="F30" s="24"/>
      <c r="G30" s="25"/>
      <c r="H30" s="25"/>
      <c r="I30" s="24"/>
      <c r="J30" s="24"/>
      <c r="K30" s="40" t="e">
        <f t="shared" si="0"/>
        <v>#DIV/0!</v>
      </c>
      <c r="L30" s="35"/>
      <c r="M30" s="36"/>
      <c r="N30" s="26"/>
      <c r="O30" s="26"/>
      <c r="P30" s="174"/>
      <c r="Q30" s="179"/>
      <c r="R30" s="180"/>
      <c r="S30" s="180"/>
      <c r="T30" s="180"/>
      <c r="U30" s="180"/>
      <c r="V30" s="180"/>
      <c r="W30" s="180"/>
      <c r="X30" s="180"/>
      <c r="Y30" s="181"/>
      <c r="AA30" s="42">
        <f t="shared" si="1"/>
        <v>0</v>
      </c>
      <c r="AC30" s="28"/>
    </row>
    <row r="31" spans="1:29" ht="20.100000000000001" customHeight="1" x14ac:dyDescent="0.25">
      <c r="B31" s="78" t="str">
        <f>'CCG Financial Totals'!A32</f>
        <v>Atorvastatin 30/60mg dose optimisation</v>
      </c>
      <c r="C31" s="31"/>
      <c r="D31" s="24"/>
      <c r="E31" s="25"/>
      <c r="F31" s="24"/>
      <c r="G31" s="25"/>
      <c r="H31" s="25"/>
      <c r="I31" s="24"/>
      <c r="J31" s="24"/>
      <c r="K31" s="40" t="e">
        <f t="shared" si="0"/>
        <v>#DIV/0!</v>
      </c>
      <c r="L31" s="35"/>
      <c r="M31" s="36"/>
      <c r="N31" s="26"/>
      <c r="O31" s="26"/>
      <c r="P31" s="174"/>
      <c r="Q31" s="179"/>
      <c r="R31" s="180"/>
      <c r="S31" s="180"/>
      <c r="T31" s="180"/>
      <c r="U31" s="180"/>
      <c r="V31" s="180"/>
      <c r="W31" s="180"/>
      <c r="X31" s="180"/>
      <c r="Y31" s="181"/>
      <c r="AA31" s="42">
        <f t="shared" si="1"/>
        <v>0</v>
      </c>
      <c r="AC31" s="28"/>
    </row>
    <row r="32" spans="1:29" ht="20.100000000000001" customHeight="1" x14ac:dyDescent="0.25">
      <c r="B32" s="78" t="str">
        <f>'CCG Financial Totals'!A33</f>
        <v>Rosuvastatin to Atorvastatin</v>
      </c>
      <c r="C32" s="31"/>
      <c r="D32" s="24">
        <v>5</v>
      </c>
      <c r="E32" s="25">
        <v>42517</v>
      </c>
      <c r="F32" s="24">
        <v>2</v>
      </c>
      <c r="G32" s="25">
        <v>42517</v>
      </c>
      <c r="H32" s="25">
        <v>42517</v>
      </c>
      <c r="I32" s="24">
        <v>2</v>
      </c>
      <c r="J32" s="24"/>
      <c r="K32" s="40">
        <f t="shared" si="0"/>
        <v>0.4</v>
      </c>
      <c r="L32" s="35"/>
      <c r="M32" s="36"/>
      <c r="N32" s="26"/>
      <c r="O32" s="26">
        <v>436.54</v>
      </c>
      <c r="P32" s="174"/>
      <c r="Q32" s="179"/>
      <c r="R32" s="180"/>
      <c r="S32" s="180"/>
      <c r="T32" s="180"/>
      <c r="U32" s="180"/>
      <c r="V32" s="180"/>
      <c r="W32" s="180"/>
      <c r="X32" s="180"/>
      <c r="Y32" s="181"/>
      <c r="AA32" s="42">
        <f t="shared" si="1"/>
        <v>436.54</v>
      </c>
      <c r="AC32" s="28"/>
    </row>
    <row r="33" spans="1:29" ht="20.100000000000001" customHeight="1" x14ac:dyDescent="0.25">
      <c r="B33" s="78" t="str">
        <f>'CCG Financial Totals'!A34</f>
        <v>Perindopril Arginine to Perindopril Erbumine</v>
      </c>
      <c r="C33" s="31"/>
      <c r="D33" s="24"/>
      <c r="E33" s="25"/>
      <c r="F33" s="24"/>
      <c r="G33" s="25"/>
      <c r="H33" s="25"/>
      <c r="I33" s="24"/>
      <c r="J33" s="24"/>
      <c r="K33" s="40" t="e">
        <f t="shared" si="0"/>
        <v>#DIV/0!</v>
      </c>
      <c r="L33" s="35"/>
      <c r="M33" s="36"/>
      <c r="N33" s="26"/>
      <c r="O33" s="26"/>
      <c r="P33" s="174"/>
      <c r="Q33" s="179"/>
      <c r="R33" s="180"/>
      <c r="S33" s="180"/>
      <c r="T33" s="180"/>
      <c r="U33" s="180"/>
      <c r="V33" s="180"/>
      <c r="W33" s="180"/>
      <c r="X33" s="180"/>
      <c r="Y33" s="181"/>
      <c r="AA33" s="42">
        <f t="shared" si="1"/>
        <v>0</v>
      </c>
      <c r="AC33" s="28"/>
    </row>
    <row r="34" spans="1:29" ht="20.100000000000001" customHeight="1" x14ac:dyDescent="0.25">
      <c r="B34" s="78" t="str">
        <f>'CCG Financial Totals'!A35</f>
        <v>Review of Ezetimibe prescribing</v>
      </c>
      <c r="C34" s="31"/>
      <c r="D34" s="24"/>
      <c r="E34" s="25"/>
      <c r="F34" s="24"/>
      <c r="G34" s="25"/>
      <c r="H34" s="25"/>
      <c r="I34" s="24"/>
      <c r="J34" s="24"/>
      <c r="K34" s="40" t="e">
        <f t="shared" si="0"/>
        <v>#DIV/0!</v>
      </c>
      <c r="L34" s="35"/>
      <c r="M34" s="36"/>
      <c r="N34" s="26"/>
      <c r="O34" s="26"/>
      <c r="P34" s="174"/>
      <c r="Q34" s="179"/>
      <c r="R34" s="180"/>
      <c r="S34" s="180"/>
      <c r="T34" s="180"/>
      <c r="U34" s="180"/>
      <c r="V34" s="180"/>
      <c r="W34" s="180"/>
      <c r="X34" s="180"/>
      <c r="Y34" s="181"/>
      <c r="AA34" s="42">
        <f t="shared" si="1"/>
        <v>0</v>
      </c>
      <c r="AC34" s="28"/>
    </row>
    <row r="35" spans="1:29" ht="20.100000000000001" customHeight="1" x14ac:dyDescent="0.25">
      <c r="B35" s="78" t="str">
        <f>'CCG Financial Totals'!A36</f>
        <v>ISMN MR 25mg, 40mg, 50mg tabs to caps</v>
      </c>
      <c r="C35" s="31"/>
      <c r="D35" s="24"/>
      <c r="E35" s="25"/>
      <c r="F35" s="24"/>
      <c r="G35" s="25"/>
      <c r="H35" s="25"/>
      <c r="I35" s="24"/>
      <c r="J35" s="24"/>
      <c r="K35" s="40" t="e">
        <f t="shared" si="0"/>
        <v>#DIV/0!</v>
      </c>
      <c r="L35" s="35"/>
      <c r="M35" s="36"/>
      <c r="N35" s="26"/>
      <c r="O35" s="26"/>
      <c r="P35" s="174"/>
      <c r="Q35" s="179"/>
      <c r="R35" s="180"/>
      <c r="S35" s="180"/>
      <c r="T35" s="180"/>
      <c r="U35" s="180"/>
      <c r="V35" s="180"/>
      <c r="W35" s="180"/>
      <c r="X35" s="180"/>
      <c r="Y35" s="181"/>
      <c r="AA35" s="42">
        <f t="shared" si="1"/>
        <v>0</v>
      </c>
      <c r="AC35" s="28"/>
    </row>
    <row r="36" spans="1:29" ht="20.100000000000001" customHeight="1" x14ac:dyDescent="0.25">
      <c r="B36" s="78">
        <f>'CCG Financial Totals'!A37</f>
        <v>0</v>
      </c>
      <c r="C36" s="31"/>
      <c r="D36" s="24"/>
      <c r="E36" s="25"/>
      <c r="F36" s="24"/>
      <c r="G36" s="25"/>
      <c r="H36" s="25"/>
      <c r="I36" s="24"/>
      <c r="J36" s="24"/>
      <c r="K36" s="40" t="e">
        <f t="shared" si="0"/>
        <v>#DIV/0!</v>
      </c>
      <c r="L36" s="35"/>
      <c r="M36" s="36"/>
      <c r="N36" s="26"/>
      <c r="O36" s="26"/>
      <c r="P36" s="174"/>
      <c r="Q36" s="179"/>
      <c r="R36" s="180"/>
      <c r="S36" s="180"/>
      <c r="T36" s="180"/>
      <c r="U36" s="180"/>
      <c r="V36" s="180"/>
      <c r="W36" s="180"/>
      <c r="X36" s="180"/>
      <c r="Y36" s="181"/>
      <c r="AA36" s="42">
        <f t="shared" si="1"/>
        <v>0</v>
      </c>
      <c r="AC36" s="28"/>
    </row>
    <row r="37" spans="1:29" ht="20.100000000000001" customHeight="1" x14ac:dyDescent="0.25">
      <c r="B37" s="78">
        <f>'CCG Financial Totals'!A38</f>
        <v>0</v>
      </c>
      <c r="C37" s="31"/>
      <c r="D37" s="24"/>
      <c r="E37" s="25"/>
      <c r="F37" s="24"/>
      <c r="G37" s="25"/>
      <c r="H37" s="25"/>
      <c r="I37" s="24"/>
      <c r="J37" s="24"/>
      <c r="K37" s="40" t="e">
        <f t="shared" si="0"/>
        <v>#DIV/0!</v>
      </c>
      <c r="L37" s="35"/>
      <c r="M37" s="36"/>
      <c r="N37" s="26"/>
      <c r="O37" s="26"/>
      <c r="P37" s="174"/>
      <c r="Q37" s="179"/>
      <c r="R37" s="180"/>
      <c r="S37" s="180"/>
      <c r="T37" s="180"/>
      <c r="U37" s="180"/>
      <c r="V37" s="180"/>
      <c r="W37" s="180"/>
      <c r="X37" s="180"/>
      <c r="Y37" s="181"/>
      <c r="AA37" s="42">
        <f t="shared" si="1"/>
        <v>0</v>
      </c>
      <c r="AC37" s="28"/>
    </row>
    <row r="38" spans="1:29" ht="20.100000000000001" customHeight="1" x14ac:dyDescent="0.25">
      <c r="B38" s="78">
        <f>'CCG Financial Totals'!A39</f>
        <v>0</v>
      </c>
      <c r="C38" s="31"/>
      <c r="D38" s="24"/>
      <c r="E38" s="25"/>
      <c r="F38" s="24"/>
      <c r="G38" s="25"/>
      <c r="H38" s="25"/>
      <c r="I38" s="24"/>
      <c r="J38" s="24"/>
      <c r="K38" s="40" t="e">
        <f t="shared" si="0"/>
        <v>#DIV/0!</v>
      </c>
      <c r="L38" s="35"/>
      <c r="M38" s="36"/>
      <c r="N38" s="26"/>
      <c r="O38" s="26"/>
      <c r="P38" s="174"/>
      <c r="Q38" s="179"/>
      <c r="R38" s="180"/>
      <c r="S38" s="180"/>
      <c r="T38" s="180"/>
      <c r="U38" s="180"/>
      <c r="V38" s="180"/>
      <c r="W38" s="180"/>
      <c r="X38" s="180"/>
      <c r="Y38" s="181"/>
      <c r="AA38" s="42">
        <f t="shared" si="1"/>
        <v>0</v>
      </c>
      <c r="AC38" s="28"/>
    </row>
    <row r="39" spans="1:29" ht="20.100000000000001" customHeight="1" x14ac:dyDescent="0.25">
      <c r="B39" s="85" t="str">
        <f>'CCG Financial Totals'!A40</f>
        <v>Other</v>
      </c>
      <c r="C39" s="31"/>
      <c r="D39" s="83"/>
      <c r="E39" s="84"/>
      <c r="F39" s="83"/>
      <c r="G39" s="84"/>
      <c r="H39" s="84"/>
      <c r="I39" s="83"/>
      <c r="J39" s="83"/>
      <c r="K39" s="40" t="e">
        <f t="shared" si="0"/>
        <v>#DIV/0!</v>
      </c>
      <c r="L39" s="35"/>
      <c r="M39" s="36"/>
      <c r="N39" s="26"/>
      <c r="O39" s="26"/>
      <c r="P39" s="174"/>
      <c r="Q39" s="179"/>
      <c r="R39" s="180"/>
      <c r="S39" s="180"/>
      <c r="T39" s="180"/>
      <c r="U39" s="180"/>
      <c r="V39" s="180"/>
      <c r="W39" s="180"/>
      <c r="X39" s="180"/>
      <c r="Y39" s="181"/>
      <c r="AA39" s="95">
        <f t="shared" si="1"/>
        <v>0</v>
      </c>
      <c r="AC39" s="96"/>
    </row>
    <row r="40" spans="1:29" ht="20.100000000000001" customHeight="1" x14ac:dyDescent="0.25">
      <c r="B40" s="21"/>
      <c r="C40" s="92"/>
      <c r="D40"/>
      <c r="E40"/>
      <c r="F40"/>
      <c r="G40"/>
      <c r="H40"/>
      <c r="I40"/>
      <c r="J40"/>
      <c r="K40"/>
      <c r="L40"/>
      <c r="M40"/>
      <c r="N40"/>
      <c r="O40"/>
      <c r="P40"/>
      <c r="Q40" s="182"/>
      <c r="R40" s="183"/>
      <c r="S40" s="183"/>
      <c r="T40" s="183"/>
      <c r="U40" s="183"/>
      <c r="V40" s="183"/>
      <c r="W40" s="183"/>
      <c r="X40" s="183"/>
      <c r="Y40" s="184"/>
      <c r="Z40"/>
      <c r="AA40"/>
      <c r="AB40"/>
      <c r="AC40"/>
    </row>
    <row r="41" spans="1:29" ht="20.100000000000001" customHeight="1" x14ac:dyDescent="0.25">
      <c r="A41" s="217" t="str">
        <f>'CCG Financial Totals'!A42</f>
        <v>3 - Respiratory System</v>
      </c>
      <c r="B41" s="217"/>
      <c r="D41"/>
      <c r="E41"/>
      <c r="F41"/>
      <c r="G41"/>
      <c r="H41"/>
      <c r="I41"/>
      <c r="J41"/>
      <c r="K41"/>
      <c r="L41"/>
      <c r="M41"/>
      <c r="N41"/>
      <c r="O41"/>
      <c r="P41"/>
      <c r="Q41" s="182"/>
      <c r="R41" s="183"/>
      <c r="S41" s="183"/>
      <c r="T41" s="183"/>
      <c r="U41" s="183"/>
      <c r="V41" s="183"/>
      <c r="W41" s="183"/>
      <c r="X41" s="183"/>
      <c r="Y41" s="184"/>
      <c r="Z41"/>
      <c r="AA41"/>
      <c r="AB41"/>
      <c r="AC41"/>
    </row>
    <row r="42" spans="1:29" ht="20.100000000000001" customHeight="1" x14ac:dyDescent="0.25">
      <c r="B42" s="91" t="str">
        <f>'CCG Financial Totals'!A43</f>
        <v>Seretide 125/250 Evohaler to Fostair/Flutiform inhaler</v>
      </c>
      <c r="C42" s="31"/>
      <c r="D42" s="24"/>
      <c r="E42" s="25"/>
      <c r="F42" s="24"/>
      <c r="G42" s="25"/>
      <c r="H42" s="25"/>
      <c r="I42" s="24"/>
      <c r="J42" s="24"/>
      <c r="K42" s="40" t="e">
        <f t="shared" si="0"/>
        <v>#DIV/0!</v>
      </c>
      <c r="L42" s="35"/>
      <c r="M42" s="36"/>
      <c r="N42" s="26"/>
      <c r="O42" s="26"/>
      <c r="P42" s="174"/>
      <c r="Q42" s="179"/>
      <c r="R42" s="180"/>
      <c r="S42" s="180"/>
      <c r="T42" s="180"/>
      <c r="U42" s="180"/>
      <c r="V42" s="180"/>
      <c r="W42" s="180"/>
      <c r="X42" s="180"/>
      <c r="Y42" s="181"/>
      <c r="AA42" s="42">
        <f t="shared" si="1"/>
        <v>0</v>
      </c>
      <c r="AC42" s="28"/>
    </row>
    <row r="43" spans="1:29" ht="20.100000000000001" customHeight="1" x14ac:dyDescent="0.25">
      <c r="B43" s="78" t="str">
        <f>'CCG Financial Totals'!A44</f>
        <v>Seretide 250 Evohaler to Seretide 500 Accuhaler</v>
      </c>
      <c r="C43" s="31"/>
      <c r="D43" s="24"/>
      <c r="E43" s="25"/>
      <c r="F43" s="24"/>
      <c r="G43" s="25"/>
      <c r="H43" s="25"/>
      <c r="I43" s="24"/>
      <c r="J43" s="24"/>
      <c r="K43" s="40" t="e">
        <f t="shared" si="0"/>
        <v>#DIV/0!</v>
      </c>
      <c r="L43" s="35"/>
      <c r="M43" s="36"/>
      <c r="N43" s="26"/>
      <c r="O43" s="26"/>
      <c r="P43" s="174"/>
      <c r="Q43" s="179"/>
      <c r="R43" s="180"/>
      <c r="S43" s="180"/>
      <c r="T43" s="180"/>
      <c r="U43" s="180"/>
      <c r="V43" s="180"/>
      <c r="W43" s="180"/>
      <c r="X43" s="180"/>
      <c r="Y43" s="181"/>
      <c r="AA43" s="42">
        <f t="shared" si="1"/>
        <v>0</v>
      </c>
      <c r="AC43" s="28"/>
    </row>
    <row r="44" spans="1:29" ht="20.100000000000001" customHeight="1" x14ac:dyDescent="0.25">
      <c r="B44" s="78" t="str">
        <f>'CCG Financial Totals'!A45</f>
        <v>Seretide 125/250 Evohaler to Sirdupla 125/250 MDI</v>
      </c>
      <c r="C44" s="31"/>
      <c r="D44" s="24"/>
      <c r="E44" s="25"/>
      <c r="F44" s="24"/>
      <c r="G44" s="25"/>
      <c r="H44" s="25"/>
      <c r="I44" s="24"/>
      <c r="J44" s="24"/>
      <c r="K44" s="40" t="e">
        <f t="shared" si="0"/>
        <v>#DIV/0!</v>
      </c>
      <c r="L44" s="35"/>
      <c r="M44" s="36"/>
      <c r="N44" s="26"/>
      <c r="O44" s="26"/>
      <c r="P44" s="174"/>
      <c r="Q44" s="179"/>
      <c r="R44" s="180"/>
      <c r="S44" s="180"/>
      <c r="T44" s="180"/>
      <c r="U44" s="180"/>
      <c r="V44" s="180"/>
      <c r="W44" s="180"/>
      <c r="X44" s="180"/>
      <c r="Y44" s="181"/>
      <c r="AA44" s="42">
        <f t="shared" si="1"/>
        <v>0</v>
      </c>
      <c r="AC44" s="28"/>
    </row>
    <row r="45" spans="1:29" ht="20.100000000000001" customHeight="1" x14ac:dyDescent="0.25">
      <c r="B45" s="78" t="str">
        <f>'CCG Financial Totals'!A46</f>
        <v>Symbicort Turbohalers to Duoresp Spiromax</v>
      </c>
      <c r="C45" s="31"/>
      <c r="D45" s="24"/>
      <c r="E45" s="25"/>
      <c r="F45" s="24"/>
      <c r="G45" s="25"/>
      <c r="H45" s="25"/>
      <c r="I45" s="24"/>
      <c r="J45" s="24"/>
      <c r="K45" s="40" t="e">
        <f t="shared" si="0"/>
        <v>#DIV/0!</v>
      </c>
      <c r="L45" s="35"/>
      <c r="M45" s="36"/>
      <c r="N45" s="26"/>
      <c r="O45" s="26"/>
      <c r="P45" s="174"/>
      <c r="Q45" s="179"/>
      <c r="R45" s="180"/>
      <c r="S45" s="180"/>
      <c r="T45" s="180"/>
      <c r="U45" s="180"/>
      <c r="V45" s="180"/>
      <c r="W45" s="180"/>
      <c r="X45" s="180"/>
      <c r="Y45" s="181"/>
      <c r="AA45" s="42">
        <f t="shared" si="1"/>
        <v>0</v>
      </c>
      <c r="AC45" s="28"/>
    </row>
    <row r="46" spans="1:29" ht="20.100000000000001" customHeight="1" x14ac:dyDescent="0.25">
      <c r="B46" s="78" t="str">
        <f>'CCG Financial Totals'!A47</f>
        <v>Antihistamines</v>
      </c>
      <c r="C46" s="31"/>
      <c r="D46" s="24"/>
      <c r="E46" s="25"/>
      <c r="F46" s="24"/>
      <c r="G46" s="25"/>
      <c r="H46" s="25"/>
      <c r="I46" s="24"/>
      <c r="J46" s="24"/>
      <c r="K46" s="40" t="e">
        <f t="shared" si="0"/>
        <v>#DIV/0!</v>
      </c>
      <c r="L46" s="35"/>
      <c r="M46" s="36"/>
      <c r="N46" s="26"/>
      <c r="O46" s="26"/>
      <c r="P46" s="174"/>
      <c r="Q46" s="179"/>
      <c r="R46" s="180"/>
      <c r="S46" s="180"/>
      <c r="T46" s="180"/>
      <c r="U46" s="180"/>
      <c r="V46" s="180"/>
      <c r="W46" s="180"/>
      <c r="X46" s="180"/>
      <c r="Y46" s="181"/>
      <c r="AA46" s="42">
        <f t="shared" si="1"/>
        <v>0</v>
      </c>
      <c r="AC46" s="28"/>
    </row>
    <row r="47" spans="1:29" ht="20.100000000000001" customHeight="1" x14ac:dyDescent="0.25">
      <c r="B47" s="78" t="str">
        <f>'CCG Financial Totals'!A48</f>
        <v>Spiriva Handihaler to Incruse Elipta</v>
      </c>
      <c r="C47" s="31"/>
      <c r="D47" s="24"/>
      <c r="E47" s="25"/>
      <c r="F47" s="24"/>
      <c r="G47" s="25"/>
      <c r="H47" s="25"/>
      <c r="I47" s="24"/>
      <c r="J47" s="24"/>
      <c r="K47" s="40" t="e">
        <f t="shared" si="0"/>
        <v>#DIV/0!</v>
      </c>
      <c r="L47" s="35"/>
      <c r="M47" s="36"/>
      <c r="N47" s="26"/>
      <c r="O47" s="26"/>
      <c r="P47" s="174"/>
      <c r="Q47" s="179"/>
      <c r="R47" s="180"/>
      <c r="S47" s="180"/>
      <c r="T47" s="180"/>
      <c r="U47" s="180"/>
      <c r="V47" s="180"/>
      <c r="W47" s="180"/>
      <c r="X47" s="180"/>
      <c r="Y47" s="181"/>
      <c r="AA47" s="42">
        <f t="shared" si="1"/>
        <v>0</v>
      </c>
      <c r="AC47" s="28"/>
    </row>
    <row r="48" spans="1:29" ht="20.100000000000001" customHeight="1" x14ac:dyDescent="0.25">
      <c r="B48" s="78">
        <f>'CCG Financial Totals'!A49</f>
        <v>0</v>
      </c>
      <c r="C48" s="31"/>
      <c r="D48" s="24"/>
      <c r="E48" s="25"/>
      <c r="F48" s="24"/>
      <c r="G48" s="25"/>
      <c r="H48" s="25"/>
      <c r="I48" s="24"/>
      <c r="J48" s="24"/>
      <c r="K48" s="40" t="e">
        <f t="shared" si="0"/>
        <v>#DIV/0!</v>
      </c>
      <c r="L48" s="35"/>
      <c r="M48" s="36"/>
      <c r="N48" s="26"/>
      <c r="O48" s="26"/>
      <c r="P48" s="174"/>
      <c r="Q48" s="179"/>
      <c r="R48" s="180"/>
      <c r="S48" s="180"/>
      <c r="T48" s="180"/>
      <c r="U48" s="180"/>
      <c r="V48" s="180"/>
      <c r="W48" s="180"/>
      <c r="X48" s="180"/>
      <c r="Y48" s="181"/>
      <c r="AA48" s="42">
        <f t="shared" si="1"/>
        <v>0</v>
      </c>
      <c r="AC48" s="28"/>
    </row>
    <row r="49" spans="1:29" ht="20.100000000000001" customHeight="1" x14ac:dyDescent="0.25">
      <c r="B49" s="78">
        <f>'CCG Financial Totals'!A50</f>
        <v>0</v>
      </c>
      <c r="C49" s="31"/>
      <c r="D49" s="24"/>
      <c r="E49" s="25"/>
      <c r="F49" s="24"/>
      <c r="G49" s="25"/>
      <c r="H49" s="25"/>
      <c r="I49" s="24"/>
      <c r="J49" s="24"/>
      <c r="K49" s="40" t="e">
        <f t="shared" si="0"/>
        <v>#DIV/0!</v>
      </c>
      <c r="L49" s="35"/>
      <c r="M49" s="36"/>
      <c r="N49" s="26"/>
      <c r="O49" s="26"/>
      <c r="P49" s="174"/>
      <c r="Q49" s="179"/>
      <c r="R49" s="180"/>
      <c r="S49" s="180"/>
      <c r="T49" s="180"/>
      <c r="U49" s="180"/>
      <c r="V49" s="180"/>
      <c r="W49" s="180"/>
      <c r="X49" s="180"/>
      <c r="Y49" s="181"/>
      <c r="AA49" s="42">
        <f t="shared" si="1"/>
        <v>0</v>
      </c>
      <c r="AC49" s="28"/>
    </row>
    <row r="50" spans="1:29" ht="20.100000000000001" customHeight="1" x14ac:dyDescent="0.25">
      <c r="B50" s="78">
        <f>'CCG Financial Totals'!A51</f>
        <v>0</v>
      </c>
      <c r="C50" s="31"/>
      <c r="D50" s="24"/>
      <c r="E50" s="25"/>
      <c r="F50" s="24"/>
      <c r="G50" s="25"/>
      <c r="H50" s="25"/>
      <c r="I50" s="24"/>
      <c r="J50" s="24"/>
      <c r="K50" s="40" t="e">
        <f t="shared" si="0"/>
        <v>#DIV/0!</v>
      </c>
      <c r="L50" s="35"/>
      <c r="M50" s="36"/>
      <c r="N50" s="26"/>
      <c r="O50" s="26"/>
      <c r="P50" s="174"/>
      <c r="Q50" s="179"/>
      <c r="R50" s="180"/>
      <c r="S50" s="180"/>
      <c r="T50" s="180"/>
      <c r="U50" s="180"/>
      <c r="V50" s="180"/>
      <c r="W50" s="180"/>
      <c r="X50" s="180"/>
      <c r="Y50" s="181"/>
      <c r="AA50" s="42">
        <f t="shared" si="1"/>
        <v>0</v>
      </c>
      <c r="AC50" s="28"/>
    </row>
    <row r="51" spans="1:29" ht="20.100000000000001" customHeight="1" x14ac:dyDescent="0.25">
      <c r="B51" s="78">
        <f>'CCG Financial Totals'!A52</f>
        <v>0</v>
      </c>
      <c r="C51" s="31"/>
      <c r="D51" s="24"/>
      <c r="E51" s="25"/>
      <c r="F51" s="24"/>
      <c r="G51" s="25"/>
      <c r="H51" s="25"/>
      <c r="I51" s="24"/>
      <c r="J51" s="24"/>
      <c r="K51" s="40" t="e">
        <f t="shared" si="0"/>
        <v>#DIV/0!</v>
      </c>
      <c r="L51" s="35"/>
      <c r="M51" s="36"/>
      <c r="N51" s="26"/>
      <c r="O51" s="26"/>
      <c r="P51" s="174"/>
      <c r="Q51" s="179"/>
      <c r="R51" s="180"/>
      <c r="S51" s="180"/>
      <c r="T51" s="180"/>
      <c r="U51" s="180"/>
      <c r="V51" s="180"/>
      <c r="W51" s="180"/>
      <c r="X51" s="180"/>
      <c r="Y51" s="181"/>
      <c r="AA51" s="42">
        <f t="shared" si="1"/>
        <v>0</v>
      </c>
      <c r="AC51" s="28"/>
    </row>
    <row r="52" spans="1:29" ht="20.100000000000001" customHeight="1" x14ac:dyDescent="0.25">
      <c r="B52" s="78">
        <f>'CCG Financial Totals'!A53</f>
        <v>0</v>
      </c>
      <c r="C52" s="23"/>
      <c r="D52" s="24"/>
      <c r="E52" s="25"/>
      <c r="F52" s="24"/>
      <c r="G52" s="25"/>
      <c r="H52" s="25"/>
      <c r="I52" s="24"/>
      <c r="J52" s="24"/>
      <c r="K52" s="40" t="e">
        <f t="shared" si="0"/>
        <v>#DIV/0!</v>
      </c>
      <c r="L52" s="35"/>
      <c r="M52" s="36"/>
      <c r="N52" s="26"/>
      <c r="O52" s="26"/>
      <c r="P52" s="174"/>
      <c r="Q52" s="179"/>
      <c r="R52" s="180"/>
      <c r="S52" s="180"/>
      <c r="T52" s="180"/>
      <c r="U52" s="180"/>
      <c r="V52" s="180"/>
      <c r="W52" s="180"/>
      <c r="X52" s="180"/>
      <c r="Y52" s="181"/>
      <c r="AA52" s="42">
        <f t="shared" si="1"/>
        <v>0</v>
      </c>
      <c r="AC52" s="28"/>
    </row>
    <row r="53" spans="1:29" ht="20.100000000000001" customHeight="1" x14ac:dyDescent="0.25">
      <c r="B53" s="78">
        <f>'CCG Financial Totals'!A54</f>
        <v>0</v>
      </c>
      <c r="C53" s="23"/>
      <c r="D53" s="24"/>
      <c r="E53" s="25"/>
      <c r="F53" s="24"/>
      <c r="G53" s="25"/>
      <c r="H53" s="25"/>
      <c r="I53" s="24"/>
      <c r="J53" s="24"/>
      <c r="K53" s="40" t="e">
        <f t="shared" si="0"/>
        <v>#DIV/0!</v>
      </c>
      <c r="L53" s="35"/>
      <c r="M53" s="36"/>
      <c r="N53" s="26"/>
      <c r="O53" s="26"/>
      <c r="P53" s="174"/>
      <c r="Q53" s="179"/>
      <c r="R53" s="180"/>
      <c r="S53" s="180"/>
      <c r="T53" s="180"/>
      <c r="U53" s="180"/>
      <c r="V53" s="180"/>
      <c r="W53" s="180"/>
      <c r="X53" s="180"/>
      <c r="Y53" s="181"/>
      <c r="AA53" s="42">
        <f t="shared" si="1"/>
        <v>0</v>
      </c>
      <c r="AC53" s="28"/>
    </row>
    <row r="54" spans="1:29" ht="20.100000000000001" customHeight="1" x14ac:dyDescent="0.25">
      <c r="B54" s="85" t="str">
        <f>'CCG Financial Totals'!A55</f>
        <v>Other</v>
      </c>
      <c r="C54" s="23"/>
      <c r="D54" s="83"/>
      <c r="E54" s="84"/>
      <c r="F54" s="83"/>
      <c r="G54" s="84"/>
      <c r="H54" s="84"/>
      <c r="I54" s="83"/>
      <c r="J54" s="83"/>
      <c r="K54" s="40" t="e">
        <f t="shared" si="0"/>
        <v>#DIV/0!</v>
      </c>
      <c r="L54" s="35"/>
      <c r="M54" s="36"/>
      <c r="N54" s="26"/>
      <c r="O54" s="26"/>
      <c r="P54" s="174"/>
      <c r="Q54" s="179"/>
      <c r="R54" s="180"/>
      <c r="S54" s="180"/>
      <c r="T54" s="180"/>
      <c r="U54" s="180"/>
      <c r="V54" s="180"/>
      <c r="W54" s="180"/>
      <c r="X54" s="180"/>
      <c r="Y54" s="181"/>
      <c r="AA54" s="95">
        <f t="shared" si="1"/>
        <v>0</v>
      </c>
      <c r="AC54" s="96"/>
    </row>
    <row r="55" spans="1:29" ht="20.100000000000001" customHeight="1" x14ac:dyDescent="0.25">
      <c r="B55" s="21"/>
      <c r="C55" s="23"/>
      <c r="D55"/>
      <c r="E55"/>
      <c r="F55"/>
      <c r="G55"/>
      <c r="H55"/>
      <c r="I55"/>
      <c r="J55"/>
      <c r="K55"/>
      <c r="L55"/>
      <c r="M55"/>
      <c r="N55"/>
      <c r="O55"/>
      <c r="P55"/>
      <c r="Q55" s="182"/>
      <c r="R55" s="183"/>
      <c r="S55" s="183"/>
      <c r="T55" s="183"/>
      <c r="U55" s="183"/>
      <c r="V55" s="183"/>
      <c r="W55" s="183"/>
      <c r="X55" s="183"/>
      <c r="Y55" s="184"/>
      <c r="Z55"/>
      <c r="AA55"/>
      <c r="AB55"/>
      <c r="AC55"/>
    </row>
    <row r="56" spans="1:29" customFormat="1" ht="20.100000000000001" customHeight="1" x14ac:dyDescent="0.25">
      <c r="A56" s="217" t="str">
        <f>'CCG Financial Totals'!A57</f>
        <v xml:space="preserve"> 4 - Central Nervous System</v>
      </c>
      <c r="B56" s="217"/>
      <c r="Q56" s="182"/>
      <c r="R56" s="183"/>
      <c r="S56" s="183"/>
      <c r="T56" s="183"/>
      <c r="U56" s="183"/>
      <c r="V56" s="183"/>
      <c r="W56" s="183"/>
      <c r="X56" s="183"/>
      <c r="Y56" s="184"/>
    </row>
    <row r="57" spans="1:29" ht="20.100000000000001" customHeight="1" x14ac:dyDescent="0.25">
      <c r="B57" s="91" t="str">
        <f>'CCG Financial Totals'!A58</f>
        <v>Oxycodone MR tablets to Longtec</v>
      </c>
      <c r="C57" s="32"/>
      <c r="D57" s="24"/>
      <c r="E57" s="25"/>
      <c r="F57" s="24"/>
      <c r="G57" s="25"/>
      <c r="H57" s="25"/>
      <c r="I57" s="24"/>
      <c r="J57" s="24"/>
      <c r="K57" s="40" t="e">
        <f t="shared" si="0"/>
        <v>#DIV/0!</v>
      </c>
      <c r="L57" s="35"/>
      <c r="M57" s="36"/>
      <c r="N57" s="26"/>
      <c r="O57" s="26"/>
      <c r="P57" s="174"/>
      <c r="Q57" s="179"/>
      <c r="R57" s="180"/>
      <c r="S57" s="180"/>
      <c r="T57" s="180"/>
      <c r="U57" s="180"/>
      <c r="V57" s="180"/>
      <c r="W57" s="180"/>
      <c r="X57" s="180"/>
      <c r="Y57" s="181"/>
      <c r="AA57" s="42">
        <f t="shared" si="1"/>
        <v>0</v>
      </c>
      <c r="AC57" s="28"/>
    </row>
    <row r="58" spans="1:29" ht="20.100000000000001" customHeight="1" x14ac:dyDescent="0.25">
      <c r="B58" s="78" t="str">
        <f>'CCG Financial Totals'!A59</f>
        <v>Oxycodone capsules to Shortec</v>
      </c>
      <c r="C58" s="32"/>
      <c r="D58" s="24"/>
      <c r="E58" s="25"/>
      <c r="F58" s="24"/>
      <c r="G58" s="25"/>
      <c r="H58" s="25"/>
      <c r="I58" s="24"/>
      <c r="J58" s="24"/>
      <c r="K58" s="40" t="e">
        <f t="shared" si="0"/>
        <v>#DIV/0!</v>
      </c>
      <c r="L58" s="35"/>
      <c r="M58" s="36"/>
      <c r="N58" s="26"/>
      <c r="O58" s="26"/>
      <c r="P58" s="174"/>
      <c r="Q58" s="179"/>
      <c r="R58" s="180"/>
      <c r="S58" s="180"/>
      <c r="T58" s="180"/>
      <c r="U58" s="180"/>
      <c r="V58" s="180"/>
      <c r="W58" s="180"/>
      <c r="X58" s="180"/>
      <c r="Y58" s="181"/>
      <c r="AA58" s="42">
        <f t="shared" si="1"/>
        <v>0</v>
      </c>
      <c r="AC58" s="28"/>
    </row>
    <row r="59" spans="1:29" ht="20.100000000000001" customHeight="1" x14ac:dyDescent="0.25">
      <c r="B59" s="78" t="str">
        <f>'CCG Financial Totals'!A60</f>
        <v>Fentanyl patches to Low Cost Brand</v>
      </c>
      <c r="C59" s="32"/>
      <c r="D59" s="24"/>
      <c r="E59" s="25"/>
      <c r="F59" s="24"/>
      <c r="G59" s="25"/>
      <c r="H59" s="25"/>
      <c r="I59" s="24"/>
      <c r="J59" s="24"/>
      <c r="K59" s="40" t="e">
        <f t="shared" si="0"/>
        <v>#DIV/0!</v>
      </c>
      <c r="L59" s="35"/>
      <c r="M59" s="36"/>
      <c r="N59" s="26"/>
      <c r="O59" s="26"/>
      <c r="P59" s="174"/>
      <c r="Q59" s="179"/>
      <c r="R59" s="180"/>
      <c r="S59" s="180"/>
      <c r="T59" s="180"/>
      <c r="U59" s="180"/>
      <c r="V59" s="180"/>
      <c r="W59" s="180"/>
      <c r="X59" s="180"/>
      <c r="Y59" s="181"/>
      <c r="AA59" s="42">
        <f t="shared" si="1"/>
        <v>0</v>
      </c>
      <c r="AC59" s="28"/>
    </row>
    <row r="60" spans="1:29" ht="20.100000000000001" customHeight="1" x14ac:dyDescent="0.25">
      <c r="B60" s="78" t="str">
        <f>'CCG Financial Totals'!A61</f>
        <v>Temazepam to Zopiclone</v>
      </c>
      <c r="C60" s="32"/>
      <c r="D60" s="24"/>
      <c r="E60" s="25"/>
      <c r="F60" s="24"/>
      <c r="G60" s="25"/>
      <c r="H60" s="25"/>
      <c r="I60" s="24"/>
      <c r="J60" s="24"/>
      <c r="K60" s="40" t="e">
        <f t="shared" si="0"/>
        <v>#DIV/0!</v>
      </c>
      <c r="L60" s="35"/>
      <c r="M60" s="36"/>
      <c r="N60" s="26"/>
      <c r="O60" s="26"/>
      <c r="P60" s="174"/>
      <c r="Q60" s="179"/>
      <c r="R60" s="180"/>
      <c r="S60" s="180"/>
      <c r="T60" s="180"/>
      <c r="U60" s="180"/>
      <c r="V60" s="180"/>
      <c r="W60" s="180"/>
      <c r="X60" s="180"/>
      <c r="Y60" s="181"/>
      <c r="AA60" s="42">
        <f t="shared" si="1"/>
        <v>0</v>
      </c>
      <c r="AC60" s="28"/>
    </row>
    <row r="61" spans="1:29" ht="20.100000000000001" customHeight="1" x14ac:dyDescent="0.25">
      <c r="B61" s="78" t="str">
        <f>'CCG Financial Totals'!A62</f>
        <v>Olanzapine orodisp/lyophilisates to Plain tablets</v>
      </c>
      <c r="C61" s="32"/>
      <c r="D61" s="24"/>
      <c r="E61" s="25"/>
      <c r="F61" s="24"/>
      <c r="G61" s="25"/>
      <c r="H61" s="25"/>
      <c r="I61" s="24"/>
      <c r="J61" s="24"/>
      <c r="K61" s="40" t="e">
        <f t="shared" si="0"/>
        <v>#DIV/0!</v>
      </c>
      <c r="L61" s="35"/>
      <c r="M61" s="36"/>
      <c r="N61" s="26"/>
      <c r="O61" s="26"/>
      <c r="P61" s="174"/>
      <c r="Q61" s="179"/>
      <c r="R61" s="180"/>
      <c r="S61" s="180"/>
      <c r="T61" s="180"/>
      <c r="U61" s="180"/>
      <c r="V61" s="180"/>
      <c r="W61" s="180"/>
      <c r="X61" s="180"/>
      <c r="Y61" s="181"/>
      <c r="AA61" s="42">
        <f t="shared" si="1"/>
        <v>0</v>
      </c>
      <c r="AC61" s="28"/>
    </row>
    <row r="62" spans="1:29" ht="20.100000000000001" customHeight="1" x14ac:dyDescent="0.25">
      <c r="B62" s="78" t="str">
        <f>'CCG Financial Totals'!A63</f>
        <v>Quetiapine XL (OD) to Half Strength Plain (BD)</v>
      </c>
      <c r="C62" s="32"/>
      <c r="D62" s="24"/>
      <c r="E62" s="25"/>
      <c r="F62" s="24"/>
      <c r="G62" s="25"/>
      <c r="H62" s="25"/>
      <c r="I62" s="24"/>
      <c r="J62" s="24"/>
      <c r="K62" s="40" t="e">
        <f t="shared" si="0"/>
        <v>#DIV/0!</v>
      </c>
      <c r="L62" s="35"/>
      <c r="M62" s="36"/>
      <c r="N62" s="26"/>
      <c r="O62" s="26"/>
      <c r="P62" s="174"/>
      <c r="Q62" s="179"/>
      <c r="R62" s="180"/>
      <c r="S62" s="180"/>
      <c r="T62" s="180"/>
      <c r="U62" s="180"/>
      <c r="V62" s="180"/>
      <c r="W62" s="180"/>
      <c r="X62" s="180"/>
      <c r="Y62" s="181"/>
      <c r="AA62" s="42">
        <f t="shared" si="1"/>
        <v>0</v>
      </c>
      <c r="AC62" s="28"/>
    </row>
    <row r="63" spans="1:29" ht="20.100000000000001" customHeight="1" x14ac:dyDescent="0.25">
      <c r="B63" s="78" t="str">
        <f>'CCG Financial Totals'!A64</f>
        <v>Quetiapine XL to branded Zaluron/Biquelle XL</v>
      </c>
      <c r="C63" s="32"/>
      <c r="D63" s="24"/>
      <c r="E63" s="25"/>
      <c r="F63" s="24"/>
      <c r="G63" s="25"/>
      <c r="H63" s="25"/>
      <c r="I63" s="24"/>
      <c r="J63" s="24"/>
      <c r="K63" s="40" t="e">
        <f t="shared" si="0"/>
        <v>#DIV/0!</v>
      </c>
      <c r="L63" s="35"/>
      <c r="M63" s="36"/>
      <c r="N63" s="26"/>
      <c r="O63" s="26"/>
      <c r="P63" s="174"/>
      <c r="Q63" s="179"/>
      <c r="R63" s="180"/>
      <c r="S63" s="180"/>
      <c r="T63" s="180"/>
      <c r="U63" s="180"/>
      <c r="V63" s="180"/>
      <c r="W63" s="180"/>
      <c r="X63" s="180"/>
      <c r="Y63" s="181"/>
      <c r="AA63" s="42">
        <f t="shared" si="1"/>
        <v>0</v>
      </c>
      <c r="AC63" s="28"/>
    </row>
    <row r="64" spans="1:29" ht="20.100000000000001" customHeight="1" x14ac:dyDescent="0.25">
      <c r="B64" s="78" t="str">
        <f>'CCG Financial Totals'!A65</f>
        <v>Risperidone orodisp / Risperdal Quicklet to Plain tablets</v>
      </c>
      <c r="C64" s="32"/>
      <c r="D64" s="24"/>
      <c r="E64" s="25"/>
      <c r="F64" s="24"/>
      <c r="G64" s="25"/>
      <c r="H64" s="25"/>
      <c r="I64" s="24"/>
      <c r="J64" s="24"/>
      <c r="K64" s="40" t="e">
        <f t="shared" si="0"/>
        <v>#DIV/0!</v>
      </c>
      <c r="L64" s="35"/>
      <c r="M64" s="36"/>
      <c r="N64" s="26"/>
      <c r="O64" s="26"/>
      <c r="P64" s="174"/>
      <c r="Q64" s="179"/>
      <c r="R64" s="180"/>
      <c r="S64" s="180"/>
      <c r="T64" s="180"/>
      <c r="U64" s="180"/>
      <c r="V64" s="180"/>
      <c r="W64" s="180"/>
      <c r="X64" s="180"/>
      <c r="Y64" s="181"/>
      <c r="AA64" s="42">
        <f t="shared" si="1"/>
        <v>0</v>
      </c>
      <c r="AC64" s="28"/>
    </row>
    <row r="65" spans="2:29" ht="20.100000000000001" customHeight="1" x14ac:dyDescent="0.25">
      <c r="B65" s="78" t="str">
        <f>'CCG Financial Totals'!A66</f>
        <v>Venlafaxine MR capsules to Venlafaxine MR tablets</v>
      </c>
      <c r="C65" s="32"/>
      <c r="D65" s="24"/>
      <c r="E65" s="25"/>
      <c r="F65" s="24"/>
      <c r="G65" s="25"/>
      <c r="H65" s="25"/>
      <c r="I65" s="24"/>
      <c r="J65" s="24"/>
      <c r="K65" s="40" t="e">
        <f t="shared" si="0"/>
        <v>#DIV/0!</v>
      </c>
      <c r="L65" s="35"/>
      <c r="M65" s="36"/>
      <c r="N65" s="26"/>
      <c r="O65" s="26"/>
      <c r="P65" s="174"/>
      <c r="Q65" s="179"/>
      <c r="R65" s="180"/>
      <c r="S65" s="180"/>
      <c r="T65" s="180"/>
      <c r="U65" s="180"/>
      <c r="V65" s="180"/>
      <c r="W65" s="180"/>
      <c r="X65" s="180"/>
      <c r="Y65" s="181"/>
      <c r="AA65" s="42">
        <f t="shared" si="1"/>
        <v>0</v>
      </c>
      <c r="AC65" s="28"/>
    </row>
    <row r="66" spans="2:29" ht="20.100000000000001" customHeight="1" x14ac:dyDescent="0.25">
      <c r="B66" s="78" t="str">
        <f>'CCG Financial Totals'!A67</f>
        <v>Venlafaxine MR to Venlafaxine Plain (BD)</v>
      </c>
      <c r="C66" s="32"/>
      <c r="D66" s="24"/>
      <c r="E66" s="25"/>
      <c r="F66" s="24"/>
      <c r="G66" s="25"/>
      <c r="H66" s="25"/>
      <c r="I66" s="24"/>
      <c r="J66" s="24"/>
      <c r="K66" s="40" t="e">
        <f t="shared" si="0"/>
        <v>#DIV/0!</v>
      </c>
      <c r="L66" s="35"/>
      <c r="M66" s="36"/>
      <c r="N66" s="26"/>
      <c r="O66" s="26"/>
      <c r="P66" s="174"/>
      <c r="Q66" s="179"/>
      <c r="R66" s="180"/>
      <c r="S66" s="180"/>
      <c r="T66" s="180"/>
      <c r="U66" s="180"/>
      <c r="V66" s="180"/>
      <c r="W66" s="180"/>
      <c r="X66" s="180"/>
      <c r="Y66" s="181"/>
      <c r="AA66" s="42">
        <f t="shared" si="1"/>
        <v>0</v>
      </c>
      <c r="AC66" s="28"/>
    </row>
    <row r="67" spans="2:29" ht="20.100000000000001" customHeight="1" x14ac:dyDescent="0.25">
      <c r="B67" s="78" t="str">
        <f>'CCG Financial Totals'!A68</f>
        <v>Galantamine MR to Low Cost Brand (Gatalin XL)</v>
      </c>
      <c r="C67" s="23"/>
      <c r="D67" s="24"/>
      <c r="E67" s="25"/>
      <c r="F67" s="24"/>
      <c r="G67" s="25"/>
      <c r="H67" s="25"/>
      <c r="I67" s="24"/>
      <c r="J67" s="24"/>
      <c r="K67" s="40" t="e">
        <f t="shared" si="0"/>
        <v>#DIV/0!</v>
      </c>
      <c r="L67" s="35"/>
      <c r="M67" s="36"/>
      <c r="N67" s="26"/>
      <c r="O67" s="26"/>
      <c r="P67" s="174"/>
      <c r="Q67" s="179"/>
      <c r="R67" s="180"/>
      <c r="S67" s="180"/>
      <c r="T67" s="180"/>
      <c r="U67" s="180"/>
      <c r="V67" s="180"/>
      <c r="W67" s="180"/>
      <c r="X67" s="180"/>
      <c r="Y67" s="181"/>
      <c r="AA67" s="42">
        <f t="shared" si="1"/>
        <v>0</v>
      </c>
      <c r="AC67" s="28"/>
    </row>
    <row r="68" spans="2:29" ht="20.100000000000001" customHeight="1" x14ac:dyDescent="0.25">
      <c r="B68" s="78" t="str">
        <f>'CCG Financial Totals'!A69</f>
        <v>Fentanyl immediate release to Morphine oral solution</v>
      </c>
      <c r="C68" s="23"/>
      <c r="D68" s="24"/>
      <c r="E68" s="25"/>
      <c r="F68" s="24"/>
      <c r="G68" s="25"/>
      <c r="H68" s="25"/>
      <c r="I68" s="24"/>
      <c r="J68" s="24"/>
      <c r="K68" s="40" t="e">
        <f t="shared" si="0"/>
        <v>#DIV/0!</v>
      </c>
      <c r="L68" s="35"/>
      <c r="M68" s="36"/>
      <c r="N68" s="26"/>
      <c r="O68" s="26"/>
      <c r="P68" s="174"/>
      <c r="Q68" s="179"/>
      <c r="R68" s="180"/>
      <c r="S68" s="180"/>
      <c r="T68" s="180"/>
      <c r="U68" s="180"/>
      <c r="V68" s="180"/>
      <c r="W68" s="180"/>
      <c r="X68" s="180"/>
      <c r="Y68" s="181"/>
      <c r="AA68" s="42">
        <f t="shared" si="1"/>
        <v>0</v>
      </c>
      <c r="AC68" s="28"/>
    </row>
    <row r="69" spans="2:29" ht="20.100000000000001" customHeight="1" x14ac:dyDescent="0.25">
      <c r="B69" s="78" t="str">
        <f>'CCG Financial Totals'!A70</f>
        <v>Morphine MR tablets to Low Cost Brand (Zomorph)</v>
      </c>
      <c r="C69" s="31"/>
      <c r="D69" s="24"/>
      <c r="E69" s="25"/>
      <c r="F69" s="24"/>
      <c r="G69" s="25"/>
      <c r="H69" s="25"/>
      <c r="I69" s="24"/>
      <c r="J69" s="24"/>
      <c r="K69" s="40" t="e">
        <f t="shared" si="0"/>
        <v>#DIV/0!</v>
      </c>
      <c r="L69" s="35"/>
      <c r="M69" s="36"/>
      <c r="N69" s="26"/>
      <c r="O69" s="26"/>
      <c r="P69" s="174"/>
      <c r="Q69" s="179"/>
      <c r="R69" s="180"/>
      <c r="S69" s="180"/>
      <c r="T69" s="180"/>
      <c r="U69" s="180"/>
      <c r="V69" s="180"/>
      <c r="W69" s="180"/>
      <c r="X69" s="180"/>
      <c r="Y69" s="181"/>
      <c r="AA69" s="42">
        <f t="shared" si="1"/>
        <v>0</v>
      </c>
      <c r="AC69" s="28"/>
    </row>
    <row r="70" spans="2:29" ht="20.100000000000001" customHeight="1" x14ac:dyDescent="0.25">
      <c r="B70" s="78" t="str">
        <f>'CCG Financial Totals'!A71</f>
        <v>Oxycodone/Naloxone (Targinact) to Morphine MR + Senna</v>
      </c>
      <c r="C70" s="32"/>
      <c r="D70" s="24"/>
      <c r="E70" s="25"/>
      <c r="F70" s="24"/>
      <c r="G70" s="25"/>
      <c r="H70" s="25"/>
      <c r="I70" s="24"/>
      <c r="J70" s="24"/>
      <c r="K70" s="40" t="e">
        <f t="shared" si="0"/>
        <v>#DIV/0!</v>
      </c>
      <c r="L70" s="35"/>
      <c r="M70" s="36"/>
      <c r="N70" s="26"/>
      <c r="O70" s="26"/>
      <c r="P70" s="174"/>
      <c r="Q70" s="179"/>
      <c r="R70" s="180"/>
      <c r="S70" s="180"/>
      <c r="T70" s="180"/>
      <c r="U70" s="180"/>
      <c r="V70" s="180"/>
      <c r="W70" s="180"/>
      <c r="X70" s="180"/>
      <c r="Y70" s="181"/>
      <c r="AA70" s="42">
        <f t="shared" si="1"/>
        <v>0</v>
      </c>
      <c r="AC70" s="28"/>
    </row>
    <row r="71" spans="2:29" ht="20.100000000000001" customHeight="1" x14ac:dyDescent="0.25">
      <c r="B71" s="78" t="str">
        <f>'CCG Financial Totals'!A72</f>
        <v>Tramadol MR to Low Cost Brand (Marol)</v>
      </c>
      <c r="C71" s="32"/>
      <c r="D71" s="24"/>
      <c r="E71" s="25"/>
      <c r="F71" s="24"/>
      <c r="G71" s="25"/>
      <c r="H71" s="25"/>
      <c r="I71" s="24"/>
      <c r="J71" s="24"/>
      <c r="K71" s="40" t="e">
        <f t="shared" si="0"/>
        <v>#DIV/0!</v>
      </c>
      <c r="L71" s="35"/>
      <c r="M71" s="36"/>
      <c r="N71" s="26"/>
      <c r="O71" s="26"/>
      <c r="P71" s="174"/>
      <c r="Q71" s="179"/>
      <c r="R71" s="180"/>
      <c r="S71" s="180"/>
      <c r="T71" s="180"/>
      <c r="U71" s="180"/>
      <c r="V71" s="180"/>
      <c r="W71" s="180"/>
      <c r="X71" s="180"/>
      <c r="Y71" s="181"/>
      <c r="AA71" s="42">
        <f t="shared" si="1"/>
        <v>0</v>
      </c>
      <c r="AC71" s="28"/>
    </row>
    <row r="72" spans="2:29" ht="20.100000000000001" customHeight="1" x14ac:dyDescent="0.25">
      <c r="B72" s="78" t="str">
        <f>'CCG Financial Totals'!A73</f>
        <v>Tramadol MR to Tramadol plain</v>
      </c>
      <c r="C72" s="32"/>
      <c r="D72" s="24"/>
      <c r="E72" s="25"/>
      <c r="F72" s="24"/>
      <c r="G72" s="25"/>
      <c r="H72" s="25"/>
      <c r="I72" s="24"/>
      <c r="J72" s="24"/>
      <c r="K72" s="40" t="e">
        <f t="shared" si="0"/>
        <v>#DIV/0!</v>
      </c>
      <c r="L72" s="35"/>
      <c r="M72" s="36"/>
      <c r="N72" s="26"/>
      <c r="O72" s="26"/>
      <c r="P72" s="174"/>
      <c r="Q72" s="179"/>
      <c r="R72" s="180"/>
      <c r="S72" s="180"/>
      <c r="T72" s="180"/>
      <c r="U72" s="180"/>
      <c r="V72" s="180"/>
      <c r="W72" s="180"/>
      <c r="X72" s="180"/>
      <c r="Y72" s="181"/>
      <c r="AA72" s="42">
        <f t="shared" si="1"/>
        <v>0</v>
      </c>
      <c r="AC72" s="28"/>
    </row>
    <row r="73" spans="2:29" ht="20.100000000000001" customHeight="1" x14ac:dyDescent="0.25">
      <c r="B73" s="78" t="str">
        <f>'CCG Financial Totals'!A74</f>
        <v>Tramadol/Paracetamol (Tramacet) to Co-Codamol</v>
      </c>
      <c r="C73" s="32"/>
      <c r="D73" s="24"/>
      <c r="E73" s="25"/>
      <c r="F73" s="24"/>
      <c r="G73" s="25"/>
      <c r="H73" s="25"/>
      <c r="I73" s="24"/>
      <c r="J73" s="24"/>
      <c r="K73" s="40" t="e">
        <f t="shared" si="0"/>
        <v>#DIV/0!</v>
      </c>
      <c r="L73" s="35"/>
      <c r="M73" s="36"/>
      <c r="N73" s="26"/>
      <c r="O73" s="26"/>
      <c r="P73" s="174"/>
      <c r="Q73" s="179"/>
      <c r="R73" s="180"/>
      <c r="S73" s="180"/>
      <c r="T73" s="180"/>
      <c r="U73" s="180"/>
      <c r="V73" s="180"/>
      <c r="W73" s="180"/>
      <c r="X73" s="180"/>
      <c r="Y73" s="181"/>
      <c r="AA73" s="42">
        <f t="shared" si="1"/>
        <v>0</v>
      </c>
      <c r="AC73" s="28"/>
    </row>
    <row r="74" spans="2:29" ht="20.100000000000001" customHeight="1" x14ac:dyDescent="0.25">
      <c r="B74" s="78" t="str">
        <f>'CCG Financial Totals'!A75</f>
        <v>Almo/Ele/Frova/Rizatriptan to Suma/Zolm/Naratriptan</v>
      </c>
      <c r="C74" s="32"/>
      <c r="D74" s="24"/>
      <c r="E74" s="25"/>
      <c r="F74" s="24"/>
      <c r="G74" s="25"/>
      <c r="H74" s="25"/>
      <c r="I74" s="24"/>
      <c r="J74" s="24"/>
      <c r="K74" s="40" t="e">
        <f t="shared" ref="K74:K137" si="2">SUM(I74/D74)</f>
        <v>#DIV/0!</v>
      </c>
      <c r="L74" s="35"/>
      <c r="M74" s="36"/>
      <c r="N74" s="26"/>
      <c r="O74" s="26"/>
      <c r="P74" s="174"/>
      <c r="Q74" s="179"/>
      <c r="R74" s="180"/>
      <c r="S74" s="180"/>
      <c r="T74" s="180"/>
      <c r="U74" s="180"/>
      <c r="V74" s="180"/>
      <c r="W74" s="180"/>
      <c r="X74" s="180"/>
      <c r="Y74" s="181"/>
      <c r="AA74" s="42">
        <f t="shared" ref="AA74:AA137" si="3">SUM(N74:Y74)</f>
        <v>0</v>
      </c>
      <c r="AC74" s="28"/>
    </row>
    <row r="75" spans="2:29" ht="20.100000000000001" customHeight="1" x14ac:dyDescent="0.25">
      <c r="B75" s="78" t="str">
        <f>'CCG Financial Totals'!A76</f>
        <v>Rizatriptan 10mg lyophilisates to 10mg orodispersible tablets</v>
      </c>
      <c r="C75" s="32"/>
      <c r="D75" s="24"/>
      <c r="E75" s="25"/>
      <c r="F75" s="24"/>
      <c r="G75" s="25"/>
      <c r="H75" s="25"/>
      <c r="I75" s="24"/>
      <c r="J75" s="24"/>
      <c r="K75" s="40" t="e">
        <f t="shared" si="2"/>
        <v>#DIV/0!</v>
      </c>
      <c r="L75" s="35"/>
      <c r="M75" s="36"/>
      <c r="N75" s="26"/>
      <c r="O75" s="26"/>
      <c r="P75" s="174"/>
      <c r="Q75" s="179"/>
      <c r="R75" s="180"/>
      <c r="S75" s="180"/>
      <c r="T75" s="180"/>
      <c r="U75" s="180"/>
      <c r="V75" s="180"/>
      <c r="W75" s="180"/>
      <c r="X75" s="180"/>
      <c r="Y75" s="181"/>
      <c r="AA75" s="42">
        <f t="shared" si="3"/>
        <v>0</v>
      </c>
      <c r="AC75" s="28"/>
    </row>
    <row r="76" spans="2:29" ht="20.100000000000001" customHeight="1" x14ac:dyDescent="0.25">
      <c r="B76" s="78" t="str">
        <f>'CCG Financial Totals'!A77</f>
        <v>Pregabalin TDS to BD &amp; Dose Optimisation</v>
      </c>
      <c r="C76" s="32"/>
      <c r="D76" s="24"/>
      <c r="E76" s="25"/>
      <c r="F76" s="24"/>
      <c r="G76" s="25"/>
      <c r="H76" s="25"/>
      <c r="I76" s="24"/>
      <c r="J76" s="24"/>
      <c r="K76" s="40" t="e">
        <f t="shared" si="2"/>
        <v>#DIV/0!</v>
      </c>
      <c r="L76" s="35"/>
      <c r="M76" s="36"/>
      <c r="N76" s="26"/>
      <c r="O76" s="26"/>
      <c r="P76" s="174"/>
      <c r="Q76" s="179"/>
      <c r="R76" s="180"/>
      <c r="S76" s="180"/>
      <c r="T76" s="180"/>
      <c r="U76" s="180"/>
      <c r="V76" s="180"/>
      <c r="W76" s="180"/>
      <c r="X76" s="180"/>
      <c r="Y76" s="181"/>
      <c r="AA76" s="42">
        <f t="shared" si="3"/>
        <v>0</v>
      </c>
      <c r="AC76" s="28"/>
    </row>
    <row r="77" spans="2:29" ht="20.100000000000001" customHeight="1" x14ac:dyDescent="0.25">
      <c r="B77" s="78" t="str">
        <f>'CCG Financial Totals'!A78</f>
        <v>Pregabalin (Lyrica) to Low Cost Brand (Anxiety only)</v>
      </c>
      <c r="C77" s="32"/>
      <c r="D77" s="24"/>
      <c r="E77" s="25"/>
      <c r="F77" s="24"/>
      <c r="G77" s="25"/>
      <c r="H77" s="25"/>
      <c r="I77" s="24"/>
      <c r="J77" s="24"/>
      <c r="K77" s="40" t="e">
        <f t="shared" si="2"/>
        <v>#DIV/0!</v>
      </c>
      <c r="L77" s="35"/>
      <c r="M77" s="36"/>
      <c r="N77" s="26"/>
      <c r="O77" s="26"/>
      <c r="P77" s="174"/>
      <c r="Q77" s="179"/>
      <c r="R77" s="180"/>
      <c r="S77" s="180"/>
      <c r="T77" s="180"/>
      <c r="U77" s="180"/>
      <c r="V77" s="180"/>
      <c r="W77" s="180"/>
      <c r="X77" s="180"/>
      <c r="Y77" s="181"/>
      <c r="AA77" s="42">
        <f t="shared" si="3"/>
        <v>0</v>
      </c>
      <c r="AC77" s="28"/>
    </row>
    <row r="78" spans="2:29" ht="20.100000000000001" customHeight="1" x14ac:dyDescent="0.25">
      <c r="B78" s="78" t="str">
        <f>'CCG Financial Totals'!A79</f>
        <v>Topiramate Capsules/Sprinkles to Tablets</v>
      </c>
      <c r="C78" s="32"/>
      <c r="D78" s="24"/>
      <c r="E78" s="25"/>
      <c r="F78" s="24"/>
      <c r="G78" s="25"/>
      <c r="H78" s="25"/>
      <c r="I78" s="24"/>
      <c r="J78" s="24"/>
      <c r="K78" s="40" t="e">
        <f t="shared" si="2"/>
        <v>#DIV/0!</v>
      </c>
      <c r="L78" s="35"/>
      <c r="M78" s="36"/>
      <c r="N78" s="26"/>
      <c r="O78" s="26"/>
      <c r="P78" s="174"/>
      <c r="Q78" s="179"/>
      <c r="R78" s="180"/>
      <c r="S78" s="180"/>
      <c r="T78" s="180"/>
      <c r="U78" s="180"/>
      <c r="V78" s="180"/>
      <c r="W78" s="180"/>
      <c r="X78" s="180"/>
      <c r="Y78" s="181"/>
      <c r="AA78" s="42">
        <f t="shared" si="3"/>
        <v>0</v>
      </c>
      <c r="AC78" s="28"/>
    </row>
    <row r="79" spans="2:29" ht="20.100000000000001" customHeight="1" x14ac:dyDescent="0.25">
      <c r="B79" s="78" t="str">
        <f>'CCG Financial Totals'!A80</f>
        <v>Review/Stop Co-proxamol</v>
      </c>
      <c r="C79" s="32"/>
      <c r="D79" s="24"/>
      <c r="E79" s="25"/>
      <c r="F79" s="24"/>
      <c r="G79" s="25"/>
      <c r="H79" s="25"/>
      <c r="I79" s="24"/>
      <c r="J79" s="24"/>
      <c r="K79" s="40" t="e">
        <f t="shared" si="2"/>
        <v>#DIV/0!</v>
      </c>
      <c r="L79" s="35"/>
      <c r="M79" s="36"/>
      <c r="N79" s="26"/>
      <c r="O79" s="26"/>
      <c r="P79" s="174"/>
      <c r="Q79" s="179"/>
      <c r="R79" s="180"/>
      <c r="S79" s="180"/>
      <c r="T79" s="180"/>
      <c r="U79" s="180"/>
      <c r="V79" s="180"/>
      <c r="W79" s="180"/>
      <c r="X79" s="180"/>
      <c r="Y79" s="181"/>
      <c r="AA79" s="42">
        <f t="shared" si="3"/>
        <v>0</v>
      </c>
      <c r="AC79" s="28"/>
    </row>
    <row r="80" spans="2:29" ht="20.100000000000001" customHeight="1" x14ac:dyDescent="0.25">
      <c r="B80" s="78" t="str">
        <f>'CCG Financial Totals'!A81</f>
        <v>aripiprazole dose optimisation</v>
      </c>
      <c r="D80" s="24"/>
      <c r="E80" s="25"/>
      <c r="F80" s="24"/>
      <c r="G80" s="25"/>
      <c r="H80" s="25"/>
      <c r="I80" s="24"/>
      <c r="J80" s="24"/>
      <c r="K80" s="40" t="e">
        <f t="shared" si="2"/>
        <v>#DIV/0!</v>
      </c>
      <c r="L80" s="35"/>
      <c r="M80" s="36"/>
      <c r="N80" s="26"/>
      <c r="O80" s="26"/>
      <c r="P80" s="174"/>
      <c r="Q80" s="179"/>
      <c r="R80" s="180"/>
      <c r="S80" s="180"/>
      <c r="T80" s="180"/>
      <c r="U80" s="180"/>
      <c r="V80" s="180"/>
      <c r="W80" s="180"/>
      <c r="X80" s="180"/>
      <c r="Y80" s="181"/>
      <c r="AA80" s="42">
        <f t="shared" si="3"/>
        <v>0</v>
      </c>
      <c r="AC80" s="28"/>
    </row>
    <row r="81" spans="1:29" ht="20.100000000000001" customHeight="1" x14ac:dyDescent="0.25">
      <c r="B81" s="78" t="str">
        <f>'CCG Financial Totals'!A82</f>
        <v>Parkinson's disease drugs - Sistravi</v>
      </c>
      <c r="C81" s="32"/>
      <c r="D81" s="24"/>
      <c r="E81" s="25"/>
      <c r="F81" s="24"/>
      <c r="G81" s="25"/>
      <c r="H81" s="25"/>
      <c r="I81" s="24"/>
      <c r="J81" s="24"/>
      <c r="K81" s="40" t="e">
        <f t="shared" si="2"/>
        <v>#DIV/0!</v>
      </c>
      <c r="L81" s="35"/>
      <c r="M81" s="36"/>
      <c r="N81" s="26"/>
      <c r="O81" s="26"/>
      <c r="P81" s="174"/>
      <c r="Q81" s="179"/>
      <c r="R81" s="180"/>
      <c r="S81" s="180"/>
      <c r="T81" s="180"/>
      <c r="U81" s="180"/>
      <c r="V81" s="180"/>
      <c r="W81" s="180"/>
      <c r="X81" s="180"/>
      <c r="Y81" s="181"/>
      <c r="AA81" s="42">
        <f t="shared" si="3"/>
        <v>0</v>
      </c>
      <c r="AC81" s="28"/>
    </row>
    <row r="82" spans="1:29" ht="20.100000000000001" customHeight="1" x14ac:dyDescent="0.25">
      <c r="B82" s="78" t="str">
        <f>'CCG Financial Totals'!A83</f>
        <v>Parkinson's disease drugs - Ropinirole MR to branded generic</v>
      </c>
      <c r="C82" s="32"/>
      <c r="D82" s="24"/>
      <c r="E82" s="25"/>
      <c r="F82" s="24"/>
      <c r="G82" s="25"/>
      <c r="H82" s="25"/>
      <c r="I82" s="24"/>
      <c r="J82" s="24"/>
      <c r="K82" s="40" t="e">
        <f t="shared" si="2"/>
        <v>#DIV/0!</v>
      </c>
      <c r="L82" s="35"/>
      <c r="M82" s="36"/>
      <c r="N82" s="26"/>
      <c r="O82" s="26"/>
      <c r="P82" s="174"/>
      <c r="Q82" s="179"/>
      <c r="R82" s="180"/>
      <c r="S82" s="180"/>
      <c r="T82" s="180"/>
      <c r="U82" s="180"/>
      <c r="V82" s="180"/>
      <c r="W82" s="180"/>
      <c r="X82" s="180"/>
      <c r="Y82" s="181"/>
      <c r="AA82" s="42">
        <f t="shared" si="3"/>
        <v>0</v>
      </c>
      <c r="AC82" s="28"/>
    </row>
    <row r="83" spans="1:29" ht="20.100000000000001" customHeight="1" x14ac:dyDescent="0.25">
      <c r="B83" s="78" t="str">
        <f>'CCG Financial Totals'!A84</f>
        <v>Buprenorphine patch to branded generic</v>
      </c>
      <c r="C83" s="32"/>
      <c r="D83" s="24"/>
      <c r="E83" s="25"/>
      <c r="F83" s="24"/>
      <c r="G83" s="25"/>
      <c r="H83" s="25"/>
      <c r="I83" s="24"/>
      <c r="J83" s="24"/>
      <c r="K83" s="40" t="e">
        <f t="shared" si="2"/>
        <v>#DIV/0!</v>
      </c>
      <c r="L83" s="35"/>
      <c r="M83" s="36"/>
      <c r="N83" s="26"/>
      <c r="O83" s="26"/>
      <c r="P83" s="174"/>
      <c r="Q83" s="179"/>
      <c r="R83" s="180"/>
      <c r="S83" s="180"/>
      <c r="T83" s="180"/>
      <c r="U83" s="180"/>
      <c r="V83" s="180"/>
      <c r="W83" s="180"/>
      <c r="X83" s="180"/>
      <c r="Y83" s="181"/>
      <c r="AA83" s="42">
        <f t="shared" si="3"/>
        <v>0</v>
      </c>
      <c r="AC83" s="28"/>
    </row>
    <row r="84" spans="1:29" ht="20.100000000000001" customHeight="1" x14ac:dyDescent="0.25">
      <c r="B84" s="78">
        <f>'CCG Financial Totals'!A85</f>
        <v>0</v>
      </c>
      <c r="C84" s="32"/>
      <c r="D84" s="24"/>
      <c r="E84" s="25"/>
      <c r="F84" s="24"/>
      <c r="G84" s="25"/>
      <c r="H84" s="25"/>
      <c r="I84" s="24"/>
      <c r="J84" s="24"/>
      <c r="K84" s="40" t="e">
        <f t="shared" si="2"/>
        <v>#DIV/0!</v>
      </c>
      <c r="L84" s="35"/>
      <c r="M84" s="36"/>
      <c r="N84" s="26"/>
      <c r="O84" s="26"/>
      <c r="P84" s="174"/>
      <c r="Q84" s="179"/>
      <c r="R84" s="180"/>
      <c r="S84" s="180"/>
      <c r="T84" s="180"/>
      <c r="U84" s="180"/>
      <c r="V84" s="180"/>
      <c r="W84" s="180"/>
      <c r="X84" s="180"/>
      <c r="Y84" s="181"/>
      <c r="AA84" s="42">
        <f t="shared" si="3"/>
        <v>0</v>
      </c>
      <c r="AC84" s="28"/>
    </row>
    <row r="85" spans="1:29" ht="20.100000000000001" customHeight="1" x14ac:dyDescent="0.25">
      <c r="B85" s="78">
        <f>'CCG Financial Totals'!A86</f>
        <v>0</v>
      </c>
      <c r="C85" s="23"/>
      <c r="D85" s="24"/>
      <c r="E85" s="25"/>
      <c r="F85" s="24"/>
      <c r="G85" s="25"/>
      <c r="H85" s="25"/>
      <c r="I85" s="24"/>
      <c r="J85" s="24"/>
      <c r="K85" s="40" t="e">
        <f t="shared" si="2"/>
        <v>#DIV/0!</v>
      </c>
      <c r="L85" s="35"/>
      <c r="M85" s="36"/>
      <c r="N85" s="26"/>
      <c r="O85" s="26"/>
      <c r="P85" s="174"/>
      <c r="Q85" s="179"/>
      <c r="R85" s="180"/>
      <c r="S85" s="180"/>
      <c r="T85" s="180"/>
      <c r="U85" s="180"/>
      <c r="V85" s="180"/>
      <c r="W85" s="180"/>
      <c r="X85" s="180"/>
      <c r="Y85" s="181"/>
      <c r="AA85" s="42">
        <f t="shared" si="3"/>
        <v>0</v>
      </c>
      <c r="AC85" s="28"/>
    </row>
    <row r="86" spans="1:29" ht="20.100000000000001" customHeight="1" x14ac:dyDescent="0.25">
      <c r="B86" s="78">
        <f>'CCG Financial Totals'!A87</f>
        <v>0</v>
      </c>
      <c r="C86" s="23"/>
      <c r="D86" s="24"/>
      <c r="E86" s="25"/>
      <c r="F86" s="24"/>
      <c r="G86" s="25"/>
      <c r="H86" s="25"/>
      <c r="I86" s="24"/>
      <c r="J86" s="24"/>
      <c r="K86" s="40" t="e">
        <f t="shared" si="2"/>
        <v>#DIV/0!</v>
      </c>
      <c r="L86" s="35"/>
      <c r="M86" s="36"/>
      <c r="N86" s="26"/>
      <c r="O86" s="26"/>
      <c r="P86" s="174"/>
      <c r="Q86" s="179"/>
      <c r="R86" s="180"/>
      <c r="S86" s="180"/>
      <c r="T86" s="180"/>
      <c r="U86" s="180"/>
      <c r="V86" s="180"/>
      <c r="W86" s="180"/>
      <c r="X86" s="180"/>
      <c r="Y86" s="181"/>
      <c r="AA86" s="42">
        <f t="shared" si="3"/>
        <v>0</v>
      </c>
      <c r="AC86" s="28"/>
    </row>
    <row r="87" spans="1:29" ht="20.100000000000001" customHeight="1" x14ac:dyDescent="0.25">
      <c r="B87" s="78">
        <f>'CCG Financial Totals'!A88</f>
        <v>0</v>
      </c>
      <c r="C87" s="23"/>
      <c r="D87" s="24"/>
      <c r="E87" s="25"/>
      <c r="F87" s="24"/>
      <c r="G87" s="25"/>
      <c r="H87" s="25"/>
      <c r="I87" s="24"/>
      <c r="J87" s="24"/>
      <c r="K87" s="40" t="e">
        <f t="shared" si="2"/>
        <v>#DIV/0!</v>
      </c>
      <c r="L87" s="35"/>
      <c r="M87" s="36"/>
      <c r="N87" s="26"/>
      <c r="O87" s="26"/>
      <c r="P87" s="174"/>
      <c r="Q87" s="179"/>
      <c r="R87" s="180"/>
      <c r="S87" s="180"/>
      <c r="T87" s="180"/>
      <c r="U87" s="180"/>
      <c r="V87" s="180"/>
      <c r="W87" s="180"/>
      <c r="X87" s="180"/>
      <c r="Y87" s="181"/>
      <c r="AA87" s="42">
        <f t="shared" si="3"/>
        <v>0</v>
      </c>
      <c r="AC87" s="28"/>
    </row>
    <row r="88" spans="1:29" ht="20.100000000000001" customHeight="1" x14ac:dyDescent="0.25">
      <c r="B88" s="78" t="str">
        <f>'CCG Financial Totals'!A89</f>
        <v>Other</v>
      </c>
      <c r="D88" s="83"/>
      <c r="E88" s="84"/>
      <c r="F88" s="83"/>
      <c r="G88" s="84"/>
      <c r="H88" s="84"/>
      <c r="I88" s="83"/>
      <c r="J88" s="83"/>
      <c r="K88" s="40" t="e">
        <f t="shared" si="2"/>
        <v>#DIV/0!</v>
      </c>
      <c r="L88" s="35"/>
      <c r="M88" s="36"/>
      <c r="N88" s="26"/>
      <c r="O88" s="26"/>
      <c r="P88" s="174"/>
      <c r="Q88" s="179"/>
      <c r="R88" s="180"/>
      <c r="S88" s="180"/>
      <c r="T88" s="180"/>
      <c r="U88" s="180"/>
      <c r="V88" s="180"/>
      <c r="W88" s="180"/>
      <c r="X88" s="180"/>
      <c r="Y88" s="181"/>
      <c r="AA88" s="95">
        <f t="shared" si="3"/>
        <v>0</v>
      </c>
      <c r="AC88" s="96"/>
    </row>
    <row r="89" spans="1:29" ht="20.100000000000001" customHeight="1" x14ac:dyDescent="0.25">
      <c r="B89" s="93"/>
      <c r="D89"/>
      <c r="E89"/>
      <c r="F89"/>
      <c r="G89"/>
      <c r="H89"/>
      <c r="I89"/>
      <c r="J89"/>
      <c r="K89"/>
      <c r="L89"/>
      <c r="M89"/>
      <c r="N89"/>
      <c r="O89"/>
      <c r="P89"/>
      <c r="Q89" s="182"/>
      <c r="R89" s="183"/>
      <c r="S89" s="183"/>
      <c r="T89" s="183"/>
      <c r="U89" s="183"/>
      <c r="V89" s="183"/>
      <c r="W89" s="183"/>
      <c r="X89" s="183"/>
      <c r="Y89" s="184"/>
      <c r="Z89"/>
      <c r="AA89"/>
      <c r="AB89"/>
      <c r="AC89"/>
    </row>
    <row r="90" spans="1:29" ht="20.100000000000001" customHeight="1" x14ac:dyDescent="0.25">
      <c r="A90" s="217" t="str">
        <f>'CCG Financial Totals'!A91</f>
        <v>5 - Infections</v>
      </c>
      <c r="B90" s="217"/>
      <c r="D90"/>
      <c r="E90"/>
      <c r="F90"/>
      <c r="G90"/>
      <c r="H90"/>
      <c r="I90"/>
      <c r="J90"/>
      <c r="K90"/>
      <c r="L90"/>
      <c r="M90"/>
      <c r="N90"/>
      <c r="O90"/>
      <c r="P90"/>
      <c r="Q90" s="182"/>
      <c r="R90" s="183"/>
      <c r="S90" s="183"/>
      <c r="T90" s="183"/>
      <c r="U90" s="183"/>
      <c r="V90" s="183"/>
      <c r="W90" s="183"/>
      <c r="X90" s="183"/>
      <c r="Y90" s="184"/>
      <c r="Z90"/>
      <c r="AA90"/>
      <c r="AB90"/>
      <c r="AC90"/>
    </row>
    <row r="91" spans="1:29" ht="20.100000000000001" customHeight="1" x14ac:dyDescent="0.25">
      <c r="B91" s="91" t="str">
        <f>'CCG Financial Totals'!A92</f>
        <v>Azithromycin 250mg capsules to tablets</v>
      </c>
      <c r="D91" s="24"/>
      <c r="E91" s="25"/>
      <c r="F91" s="24"/>
      <c r="G91" s="25"/>
      <c r="H91" s="25"/>
      <c r="I91" s="24"/>
      <c r="J91" s="24"/>
      <c r="K91" s="40" t="e">
        <f t="shared" si="2"/>
        <v>#DIV/0!</v>
      </c>
      <c r="L91" s="35"/>
      <c r="M91" s="36"/>
      <c r="N91" s="26"/>
      <c r="O91" s="26"/>
      <c r="P91" s="174"/>
      <c r="Q91" s="179"/>
      <c r="R91" s="180"/>
      <c r="S91" s="180"/>
      <c r="T91" s="180"/>
      <c r="U91" s="180"/>
      <c r="V91" s="180"/>
      <c r="W91" s="180"/>
      <c r="X91" s="180"/>
      <c r="Y91" s="181"/>
      <c r="AA91" s="42">
        <f t="shared" si="3"/>
        <v>0</v>
      </c>
      <c r="AC91" s="28"/>
    </row>
    <row r="92" spans="1:29" ht="20.100000000000001" customHeight="1" x14ac:dyDescent="0.25">
      <c r="B92" s="78" t="str">
        <f>'CCG Financial Totals'!A93</f>
        <v>Erythromycin 250mg EC caps (inc. Stearate) to 250mg EC tabs</v>
      </c>
      <c r="D92" s="24"/>
      <c r="E92" s="25"/>
      <c r="F92" s="24"/>
      <c r="G92" s="25"/>
      <c r="H92" s="25"/>
      <c r="I92" s="24"/>
      <c r="J92" s="24"/>
      <c r="K92" s="40" t="e">
        <f t="shared" si="2"/>
        <v>#DIV/0!</v>
      </c>
      <c r="L92" s="35"/>
      <c r="M92" s="36"/>
      <c r="N92" s="26"/>
      <c r="O92" s="26"/>
      <c r="P92" s="174"/>
      <c r="Q92" s="179"/>
      <c r="R92" s="180"/>
      <c r="S92" s="180"/>
      <c r="T92" s="180"/>
      <c r="U92" s="180"/>
      <c r="V92" s="180"/>
      <c r="W92" s="180"/>
      <c r="X92" s="180"/>
      <c r="Y92" s="181"/>
      <c r="AA92" s="42">
        <f t="shared" si="3"/>
        <v>0</v>
      </c>
      <c r="AC92" s="28"/>
    </row>
    <row r="93" spans="1:29" ht="20.100000000000001" customHeight="1" x14ac:dyDescent="0.25">
      <c r="B93" s="78">
        <f>'CCG Financial Totals'!A94</f>
        <v>0</v>
      </c>
      <c r="D93" s="24"/>
      <c r="E93" s="25"/>
      <c r="F93" s="24"/>
      <c r="G93" s="25"/>
      <c r="H93" s="25"/>
      <c r="I93" s="24"/>
      <c r="J93" s="24"/>
      <c r="K93" s="40" t="e">
        <f t="shared" si="2"/>
        <v>#DIV/0!</v>
      </c>
      <c r="L93" s="35"/>
      <c r="M93" s="36"/>
      <c r="N93" s="26"/>
      <c r="O93" s="26"/>
      <c r="P93" s="174"/>
      <c r="Q93" s="179"/>
      <c r="R93" s="180"/>
      <c r="S93" s="180"/>
      <c r="T93" s="180"/>
      <c r="U93" s="180"/>
      <c r="V93" s="180"/>
      <c r="W93" s="180"/>
      <c r="X93" s="180"/>
      <c r="Y93" s="181"/>
      <c r="AA93" s="42">
        <f t="shared" si="3"/>
        <v>0</v>
      </c>
      <c r="AC93" s="28"/>
    </row>
    <row r="94" spans="1:29" ht="20.100000000000001" customHeight="1" x14ac:dyDescent="0.25">
      <c r="B94" s="78">
        <f>'CCG Financial Totals'!A95</f>
        <v>0</v>
      </c>
      <c r="D94" s="24"/>
      <c r="E94" s="25"/>
      <c r="F94" s="24"/>
      <c r="G94" s="25"/>
      <c r="H94" s="25"/>
      <c r="I94" s="24"/>
      <c r="J94" s="24"/>
      <c r="K94" s="40" t="e">
        <f t="shared" si="2"/>
        <v>#DIV/0!</v>
      </c>
      <c r="L94" s="35"/>
      <c r="M94" s="36"/>
      <c r="N94" s="26"/>
      <c r="O94" s="26"/>
      <c r="P94" s="174"/>
      <c r="Q94" s="179"/>
      <c r="R94" s="180"/>
      <c r="S94" s="180"/>
      <c r="T94" s="180"/>
      <c r="U94" s="180"/>
      <c r="V94" s="180"/>
      <c r="W94" s="180"/>
      <c r="X94" s="180"/>
      <c r="Y94" s="181"/>
      <c r="AA94" s="42">
        <f t="shared" si="3"/>
        <v>0</v>
      </c>
      <c r="AC94" s="28"/>
    </row>
    <row r="95" spans="1:29" ht="20.100000000000001" customHeight="1" x14ac:dyDescent="0.25">
      <c r="B95" s="78">
        <f>'CCG Financial Totals'!A96</f>
        <v>0</v>
      </c>
      <c r="D95" s="24"/>
      <c r="E95" s="25"/>
      <c r="F95" s="24"/>
      <c r="G95" s="25"/>
      <c r="H95" s="25"/>
      <c r="I95" s="24"/>
      <c r="J95" s="24"/>
      <c r="K95" s="40" t="e">
        <f t="shared" si="2"/>
        <v>#DIV/0!</v>
      </c>
      <c r="L95" s="35"/>
      <c r="M95" s="36"/>
      <c r="N95" s="26"/>
      <c r="O95" s="26"/>
      <c r="P95" s="174"/>
      <c r="Q95" s="179"/>
      <c r="R95" s="180"/>
      <c r="S95" s="180"/>
      <c r="T95" s="180"/>
      <c r="U95" s="180"/>
      <c r="V95" s="180"/>
      <c r="W95" s="180"/>
      <c r="X95" s="180"/>
      <c r="Y95" s="181"/>
      <c r="AA95" s="42">
        <f t="shared" si="3"/>
        <v>0</v>
      </c>
      <c r="AC95" s="28"/>
    </row>
    <row r="96" spans="1:29" ht="20.100000000000001" customHeight="1" x14ac:dyDescent="0.25">
      <c r="B96" s="78">
        <f>'CCG Financial Totals'!A97</f>
        <v>0</v>
      </c>
      <c r="D96" s="24"/>
      <c r="E96" s="25"/>
      <c r="F96" s="24"/>
      <c r="G96" s="25"/>
      <c r="H96" s="25"/>
      <c r="I96" s="24"/>
      <c r="J96" s="24"/>
      <c r="K96" s="40" t="e">
        <f t="shared" si="2"/>
        <v>#DIV/0!</v>
      </c>
      <c r="L96" s="35"/>
      <c r="M96" s="36"/>
      <c r="N96" s="26"/>
      <c r="O96" s="26"/>
      <c r="P96" s="174"/>
      <c r="Q96" s="179"/>
      <c r="R96" s="180"/>
      <c r="S96" s="180"/>
      <c r="T96" s="180"/>
      <c r="U96" s="180"/>
      <c r="V96" s="180"/>
      <c r="W96" s="180"/>
      <c r="X96" s="180"/>
      <c r="Y96" s="181"/>
      <c r="AA96" s="42">
        <f t="shared" si="3"/>
        <v>0</v>
      </c>
      <c r="AC96" s="28"/>
    </row>
    <row r="97" spans="1:29" ht="20.100000000000001" customHeight="1" x14ac:dyDescent="0.25">
      <c r="B97" s="78">
        <f>'CCG Financial Totals'!A98</f>
        <v>0</v>
      </c>
      <c r="D97" s="24"/>
      <c r="E97" s="25"/>
      <c r="F97" s="24"/>
      <c r="G97" s="25"/>
      <c r="H97" s="25"/>
      <c r="I97" s="24"/>
      <c r="J97" s="24"/>
      <c r="K97" s="40" t="e">
        <f t="shared" si="2"/>
        <v>#DIV/0!</v>
      </c>
      <c r="L97" s="35"/>
      <c r="M97" s="36"/>
      <c r="N97" s="26"/>
      <c r="O97" s="26"/>
      <c r="P97" s="174"/>
      <c r="Q97" s="179"/>
      <c r="R97" s="180"/>
      <c r="S97" s="180"/>
      <c r="T97" s="180"/>
      <c r="U97" s="180"/>
      <c r="V97" s="180"/>
      <c r="W97" s="180"/>
      <c r="X97" s="180"/>
      <c r="Y97" s="181"/>
      <c r="AA97" s="42">
        <f t="shared" si="3"/>
        <v>0</v>
      </c>
      <c r="AC97" s="28"/>
    </row>
    <row r="98" spans="1:29" ht="20.100000000000001" customHeight="1" x14ac:dyDescent="0.25">
      <c r="B98" s="78">
        <f>'CCG Financial Totals'!A99</f>
        <v>0</v>
      </c>
      <c r="D98" s="24"/>
      <c r="E98" s="25"/>
      <c r="F98" s="24"/>
      <c r="G98" s="25"/>
      <c r="H98" s="25"/>
      <c r="I98" s="24"/>
      <c r="J98" s="24"/>
      <c r="K98" s="40" t="e">
        <f t="shared" si="2"/>
        <v>#DIV/0!</v>
      </c>
      <c r="L98" s="35"/>
      <c r="M98" s="36"/>
      <c r="N98" s="26"/>
      <c r="O98" s="26"/>
      <c r="P98" s="174"/>
      <c r="Q98" s="179"/>
      <c r="R98" s="180"/>
      <c r="S98" s="180"/>
      <c r="T98" s="180"/>
      <c r="U98" s="180"/>
      <c r="V98" s="180"/>
      <c r="W98" s="180"/>
      <c r="X98" s="180"/>
      <c r="Y98" s="181"/>
      <c r="AA98" s="42">
        <f t="shared" si="3"/>
        <v>0</v>
      </c>
      <c r="AC98" s="28"/>
    </row>
    <row r="99" spans="1:29" ht="20.100000000000001" customHeight="1" x14ac:dyDescent="0.25">
      <c r="B99" s="78">
        <f>'CCG Financial Totals'!A100</f>
        <v>0</v>
      </c>
      <c r="D99" s="24"/>
      <c r="E99" s="25"/>
      <c r="F99" s="24"/>
      <c r="G99" s="25"/>
      <c r="H99" s="25"/>
      <c r="I99" s="24"/>
      <c r="J99" s="24"/>
      <c r="K99" s="40" t="e">
        <f t="shared" si="2"/>
        <v>#DIV/0!</v>
      </c>
      <c r="L99" s="35"/>
      <c r="M99" s="36"/>
      <c r="N99" s="26"/>
      <c r="O99" s="26"/>
      <c r="P99" s="174"/>
      <c r="Q99" s="179"/>
      <c r="R99" s="180"/>
      <c r="S99" s="180"/>
      <c r="T99" s="180"/>
      <c r="U99" s="180"/>
      <c r="V99" s="180"/>
      <c r="W99" s="180"/>
      <c r="X99" s="180"/>
      <c r="Y99" s="181"/>
      <c r="AA99" s="42">
        <f t="shared" si="3"/>
        <v>0</v>
      </c>
      <c r="AC99" s="28"/>
    </row>
    <row r="100" spans="1:29" ht="20.100000000000001" customHeight="1" x14ac:dyDescent="0.25">
      <c r="B100" s="78">
        <f>'CCG Financial Totals'!A101</f>
        <v>0</v>
      </c>
      <c r="D100" s="24"/>
      <c r="E100" s="25"/>
      <c r="F100" s="24"/>
      <c r="G100" s="25"/>
      <c r="H100" s="25"/>
      <c r="I100" s="24"/>
      <c r="J100" s="24"/>
      <c r="K100" s="40" t="e">
        <f t="shared" si="2"/>
        <v>#DIV/0!</v>
      </c>
      <c r="L100" s="35"/>
      <c r="M100" s="36"/>
      <c r="N100" s="26"/>
      <c r="O100" s="26"/>
      <c r="P100" s="174"/>
      <c r="Q100" s="179"/>
      <c r="R100" s="180"/>
      <c r="S100" s="180"/>
      <c r="T100" s="180"/>
      <c r="U100" s="180"/>
      <c r="V100" s="180"/>
      <c r="W100" s="180"/>
      <c r="X100" s="180"/>
      <c r="Y100" s="181"/>
      <c r="AA100" s="42">
        <f t="shared" si="3"/>
        <v>0</v>
      </c>
      <c r="AC100" s="28"/>
    </row>
    <row r="101" spans="1:29" ht="20.100000000000001" customHeight="1" x14ac:dyDescent="0.25">
      <c r="B101" s="78" t="str">
        <f>'CCG Financial Totals'!A102</f>
        <v>Other</v>
      </c>
      <c r="D101" s="83"/>
      <c r="E101" s="84"/>
      <c r="F101" s="83"/>
      <c r="G101" s="84"/>
      <c r="H101" s="84"/>
      <c r="I101" s="83"/>
      <c r="J101" s="83"/>
      <c r="K101" s="40" t="e">
        <f t="shared" si="2"/>
        <v>#DIV/0!</v>
      </c>
      <c r="L101" s="35"/>
      <c r="M101" s="36"/>
      <c r="N101" s="26"/>
      <c r="O101" s="26"/>
      <c r="P101" s="174"/>
      <c r="Q101" s="179"/>
      <c r="R101" s="180"/>
      <c r="S101" s="180"/>
      <c r="T101" s="180"/>
      <c r="U101" s="180"/>
      <c r="V101" s="180"/>
      <c r="W101" s="180"/>
      <c r="X101" s="180"/>
      <c r="Y101" s="181"/>
      <c r="AA101" s="95">
        <f t="shared" si="3"/>
        <v>0</v>
      </c>
      <c r="AC101" s="96"/>
    </row>
    <row r="102" spans="1:29" ht="20.100000000000001" customHeight="1" x14ac:dyDescent="0.25">
      <c r="B102" s="86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 s="182"/>
      <c r="R102" s="183"/>
      <c r="S102" s="183"/>
      <c r="T102" s="183"/>
      <c r="U102" s="183"/>
      <c r="V102" s="183"/>
      <c r="W102" s="183"/>
      <c r="X102" s="183"/>
      <c r="Y102" s="184"/>
      <c r="Z102"/>
      <c r="AA102"/>
      <c r="AB102"/>
      <c r="AC102"/>
    </row>
    <row r="103" spans="1:29" ht="20.100000000000001" customHeight="1" x14ac:dyDescent="0.25">
      <c r="A103" s="217" t="str">
        <f>'CCG Financial Totals'!A104</f>
        <v xml:space="preserve"> 6 - Endocrine System</v>
      </c>
      <c r="B103" s="217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 s="182"/>
      <c r="R103" s="183"/>
      <c r="S103" s="183"/>
      <c r="T103" s="183"/>
      <c r="U103" s="183"/>
      <c r="V103" s="183"/>
      <c r="W103" s="183"/>
      <c r="X103" s="183"/>
      <c r="Y103" s="184"/>
      <c r="Z103"/>
      <c r="AA103"/>
      <c r="AB103"/>
      <c r="AC103"/>
    </row>
    <row r="104" spans="1:29" ht="20.100000000000001" customHeight="1" x14ac:dyDescent="0.25">
      <c r="B104" s="91" t="str">
        <f>'CCG Financial Totals'!A105</f>
        <v>Existing DPP-4 inhibitor to Alogliptin</v>
      </c>
      <c r="D104" s="24"/>
      <c r="E104" s="25"/>
      <c r="F104" s="24"/>
      <c r="G104" s="25"/>
      <c r="H104" s="25"/>
      <c r="I104" s="24"/>
      <c r="J104" s="24"/>
      <c r="K104" s="40" t="e">
        <f t="shared" si="2"/>
        <v>#DIV/0!</v>
      </c>
      <c r="L104" s="35"/>
      <c r="M104" s="36"/>
      <c r="N104" s="26"/>
      <c r="O104" s="26"/>
      <c r="P104" s="174"/>
      <c r="Q104" s="179"/>
      <c r="R104" s="180"/>
      <c r="S104" s="180"/>
      <c r="T104" s="180"/>
      <c r="U104" s="180"/>
      <c r="V104" s="180"/>
      <c r="W104" s="180"/>
      <c r="X104" s="180"/>
      <c r="Y104" s="181"/>
      <c r="AA104" s="42">
        <f t="shared" si="3"/>
        <v>0</v>
      </c>
      <c r="AC104" s="28"/>
    </row>
    <row r="105" spans="1:29" ht="20.100000000000001" customHeight="1" x14ac:dyDescent="0.25">
      <c r="B105" s="78" t="str">
        <f>'CCG Financial Totals'!A106</f>
        <v>Blood glucose test strips to CCG choice</v>
      </c>
      <c r="D105" s="24"/>
      <c r="E105" s="25"/>
      <c r="F105" s="24"/>
      <c r="G105" s="25"/>
      <c r="H105" s="25"/>
      <c r="I105" s="24"/>
      <c r="J105" s="24"/>
      <c r="K105" s="40" t="e">
        <f t="shared" si="2"/>
        <v>#DIV/0!</v>
      </c>
      <c r="L105" s="35"/>
      <c r="M105" s="36"/>
      <c r="N105" s="26"/>
      <c r="O105" s="26"/>
      <c r="P105" s="174"/>
      <c r="Q105" s="179"/>
      <c r="R105" s="180"/>
      <c r="S105" s="180"/>
      <c r="T105" s="180"/>
      <c r="U105" s="180"/>
      <c r="V105" s="180"/>
      <c r="W105" s="180"/>
      <c r="X105" s="180"/>
      <c r="Y105" s="181"/>
      <c r="AA105" s="42">
        <f t="shared" si="3"/>
        <v>0</v>
      </c>
      <c r="AC105" s="28"/>
    </row>
    <row r="106" spans="1:29" ht="20.100000000000001" customHeight="1" x14ac:dyDescent="0.25">
      <c r="B106" s="78" t="str">
        <f>'CCG Financial Totals'!A107</f>
        <v>Insulin Glargine to Biosimilar</v>
      </c>
      <c r="D106" s="24"/>
      <c r="E106" s="25"/>
      <c r="F106" s="24"/>
      <c r="G106" s="25"/>
      <c r="H106" s="25"/>
      <c r="I106" s="24"/>
      <c r="J106" s="24"/>
      <c r="K106" s="40" t="e">
        <f t="shared" si="2"/>
        <v>#DIV/0!</v>
      </c>
      <c r="L106" s="35"/>
      <c r="M106" s="36"/>
      <c r="N106" s="26"/>
      <c r="O106" s="26"/>
      <c r="P106" s="174"/>
      <c r="Q106" s="179"/>
      <c r="R106" s="180"/>
      <c r="S106" s="180"/>
      <c r="T106" s="180"/>
      <c r="U106" s="180"/>
      <c r="V106" s="180"/>
      <c r="W106" s="180"/>
      <c r="X106" s="180"/>
      <c r="Y106" s="181"/>
      <c r="AA106" s="42">
        <f t="shared" si="3"/>
        <v>0</v>
      </c>
      <c r="AC106" s="28"/>
    </row>
    <row r="107" spans="1:29" ht="20.100000000000001" customHeight="1" x14ac:dyDescent="0.25">
      <c r="B107" s="78" t="str">
        <f>'CCG Financial Totals'!A108</f>
        <v>Lancets to Low Cost Brand (Omnican/GlucoRx)</v>
      </c>
      <c r="D107" s="24"/>
      <c r="E107" s="25"/>
      <c r="F107" s="24"/>
      <c r="G107" s="25"/>
      <c r="H107" s="25"/>
      <c r="I107" s="24"/>
      <c r="J107" s="24"/>
      <c r="K107" s="40" t="e">
        <f t="shared" si="2"/>
        <v>#DIV/0!</v>
      </c>
      <c r="L107" s="35"/>
      <c r="M107" s="36"/>
      <c r="N107" s="26"/>
      <c r="O107" s="26"/>
      <c r="P107" s="174"/>
      <c r="Q107" s="179"/>
      <c r="R107" s="180"/>
      <c r="S107" s="180"/>
      <c r="T107" s="180"/>
      <c r="U107" s="180"/>
      <c r="V107" s="180"/>
      <c r="W107" s="180"/>
      <c r="X107" s="180"/>
      <c r="Y107" s="181"/>
      <c r="AA107" s="42">
        <f t="shared" si="3"/>
        <v>0</v>
      </c>
      <c r="AC107" s="28"/>
    </row>
    <row r="108" spans="1:29" ht="20.100000000000001" customHeight="1" x14ac:dyDescent="0.25">
      <c r="B108" s="78" t="str">
        <f>'CCG Financial Totals'!A109</f>
        <v>Needles to Low Cost Brand (Omnican/Trueplus/BD Micro-Fine)</v>
      </c>
      <c r="D108" s="24"/>
      <c r="E108" s="25"/>
      <c r="F108" s="24"/>
      <c r="G108" s="25"/>
      <c r="H108" s="25"/>
      <c r="I108" s="24"/>
      <c r="J108" s="24"/>
      <c r="K108" s="40" t="e">
        <f t="shared" si="2"/>
        <v>#DIV/0!</v>
      </c>
      <c r="L108" s="35"/>
      <c r="M108" s="36"/>
      <c r="N108" s="26"/>
      <c r="O108" s="26"/>
      <c r="P108" s="174"/>
      <c r="Q108" s="179"/>
      <c r="R108" s="180"/>
      <c r="S108" s="180"/>
      <c r="T108" s="180"/>
      <c r="U108" s="180"/>
      <c r="V108" s="180"/>
      <c r="W108" s="180"/>
      <c r="X108" s="180"/>
      <c r="Y108" s="181"/>
      <c r="AA108" s="42">
        <f t="shared" si="3"/>
        <v>0</v>
      </c>
      <c r="AC108" s="28"/>
    </row>
    <row r="109" spans="1:29" ht="20.100000000000001" customHeight="1" x14ac:dyDescent="0.25">
      <c r="B109" s="78" t="str">
        <f>'CCG Financial Totals'!A110</f>
        <v>liothyronine - review and consider discontinuing</v>
      </c>
      <c r="D109" s="24"/>
      <c r="E109" s="25"/>
      <c r="F109" s="24"/>
      <c r="G109" s="25"/>
      <c r="H109" s="25"/>
      <c r="I109" s="24"/>
      <c r="J109" s="24"/>
      <c r="K109" s="40" t="e">
        <f t="shared" si="2"/>
        <v>#DIV/0!</v>
      </c>
      <c r="L109" s="35"/>
      <c r="M109" s="36"/>
      <c r="N109" s="26"/>
      <c r="O109" s="26"/>
      <c r="P109" s="174"/>
      <c r="Q109" s="179"/>
      <c r="R109" s="180"/>
      <c r="S109" s="180"/>
      <c r="T109" s="180"/>
      <c r="U109" s="180"/>
      <c r="V109" s="180"/>
      <c r="W109" s="180"/>
      <c r="X109" s="180"/>
      <c r="Y109" s="181"/>
      <c r="AA109" s="42">
        <f t="shared" si="3"/>
        <v>0</v>
      </c>
      <c r="AC109" s="28"/>
    </row>
    <row r="110" spans="1:29" ht="20.100000000000001" customHeight="1" x14ac:dyDescent="0.25">
      <c r="B110" s="78">
        <f>'CCG Financial Totals'!A111</f>
        <v>0</v>
      </c>
      <c r="D110" s="24"/>
      <c r="E110" s="25"/>
      <c r="F110" s="24"/>
      <c r="G110" s="25"/>
      <c r="H110" s="25"/>
      <c r="I110" s="24"/>
      <c r="J110" s="24"/>
      <c r="K110" s="40" t="e">
        <f t="shared" si="2"/>
        <v>#DIV/0!</v>
      </c>
      <c r="L110" s="35"/>
      <c r="M110" s="36"/>
      <c r="N110" s="26"/>
      <c r="O110" s="26"/>
      <c r="P110" s="174"/>
      <c r="Q110" s="179"/>
      <c r="R110" s="180"/>
      <c r="S110" s="180"/>
      <c r="T110" s="180"/>
      <c r="U110" s="180"/>
      <c r="V110" s="180"/>
      <c r="W110" s="180"/>
      <c r="X110" s="180"/>
      <c r="Y110" s="181"/>
      <c r="AA110" s="42">
        <f t="shared" si="3"/>
        <v>0</v>
      </c>
      <c r="AC110" s="28"/>
    </row>
    <row r="111" spans="1:29" ht="20.100000000000001" customHeight="1" x14ac:dyDescent="0.25">
      <c r="B111" s="78">
        <f>'CCG Financial Totals'!A112</f>
        <v>0</v>
      </c>
      <c r="D111" s="24"/>
      <c r="E111" s="25"/>
      <c r="F111" s="24"/>
      <c r="G111" s="25"/>
      <c r="H111" s="25"/>
      <c r="I111" s="24"/>
      <c r="J111" s="24"/>
      <c r="K111" s="40" t="e">
        <f t="shared" si="2"/>
        <v>#DIV/0!</v>
      </c>
      <c r="L111" s="35"/>
      <c r="M111" s="36"/>
      <c r="N111" s="26"/>
      <c r="O111" s="26"/>
      <c r="P111" s="174"/>
      <c r="Q111" s="179"/>
      <c r="R111" s="180"/>
      <c r="S111" s="180"/>
      <c r="T111" s="180"/>
      <c r="U111" s="180"/>
      <c r="V111" s="180"/>
      <c r="W111" s="180"/>
      <c r="X111" s="180"/>
      <c r="Y111" s="181"/>
      <c r="AA111" s="42">
        <f t="shared" si="3"/>
        <v>0</v>
      </c>
      <c r="AC111" s="28"/>
    </row>
    <row r="112" spans="1:29" ht="20.100000000000001" customHeight="1" x14ac:dyDescent="0.25">
      <c r="B112" s="78">
        <f>'CCG Financial Totals'!A113</f>
        <v>0</v>
      </c>
      <c r="D112" s="24"/>
      <c r="E112" s="25"/>
      <c r="F112" s="24"/>
      <c r="G112" s="25"/>
      <c r="H112" s="25"/>
      <c r="I112" s="24"/>
      <c r="J112" s="24"/>
      <c r="K112" s="40" t="e">
        <f t="shared" si="2"/>
        <v>#DIV/0!</v>
      </c>
      <c r="L112" s="35"/>
      <c r="M112" s="36"/>
      <c r="N112" s="26"/>
      <c r="O112" s="26"/>
      <c r="P112" s="174"/>
      <c r="Q112" s="179"/>
      <c r="R112" s="180"/>
      <c r="S112" s="180"/>
      <c r="T112" s="180"/>
      <c r="U112" s="180"/>
      <c r="V112" s="180"/>
      <c r="W112" s="180"/>
      <c r="X112" s="180"/>
      <c r="Y112" s="181"/>
      <c r="AA112" s="42">
        <f t="shared" si="3"/>
        <v>0</v>
      </c>
      <c r="AC112" s="28"/>
    </row>
    <row r="113" spans="1:29" ht="20.100000000000001" customHeight="1" x14ac:dyDescent="0.25">
      <c r="B113" s="78">
        <f>'CCG Financial Totals'!A114</f>
        <v>0</v>
      </c>
      <c r="D113" s="24"/>
      <c r="E113" s="25"/>
      <c r="F113" s="24"/>
      <c r="G113" s="25"/>
      <c r="H113" s="25"/>
      <c r="I113" s="24"/>
      <c r="J113" s="24"/>
      <c r="K113" s="40" t="e">
        <f t="shared" si="2"/>
        <v>#DIV/0!</v>
      </c>
      <c r="L113" s="35"/>
      <c r="M113" s="36"/>
      <c r="N113" s="26"/>
      <c r="O113" s="26"/>
      <c r="P113" s="174"/>
      <c r="Q113" s="179"/>
      <c r="R113" s="180"/>
      <c r="S113" s="180"/>
      <c r="T113" s="180"/>
      <c r="U113" s="180"/>
      <c r="V113" s="180"/>
      <c r="W113" s="180"/>
      <c r="X113" s="180"/>
      <c r="Y113" s="181"/>
      <c r="AA113" s="42">
        <f t="shared" si="3"/>
        <v>0</v>
      </c>
      <c r="AC113" s="28"/>
    </row>
    <row r="114" spans="1:29" ht="20.100000000000001" customHeight="1" x14ac:dyDescent="0.25">
      <c r="B114" s="78" t="str">
        <f>'CCG Financial Totals'!A115</f>
        <v>Other</v>
      </c>
      <c r="D114" s="83"/>
      <c r="E114" s="84"/>
      <c r="F114" s="83"/>
      <c r="G114" s="84"/>
      <c r="H114" s="84"/>
      <c r="I114" s="83"/>
      <c r="J114" s="83"/>
      <c r="K114" s="40" t="e">
        <f t="shared" si="2"/>
        <v>#DIV/0!</v>
      </c>
      <c r="L114" s="35"/>
      <c r="M114" s="36"/>
      <c r="N114" s="26"/>
      <c r="O114" s="26"/>
      <c r="P114" s="174"/>
      <c r="Q114" s="179"/>
      <c r="R114" s="180"/>
      <c r="S114" s="180"/>
      <c r="T114" s="180"/>
      <c r="U114" s="180"/>
      <c r="V114" s="180"/>
      <c r="W114" s="180"/>
      <c r="X114" s="180"/>
      <c r="Y114" s="181"/>
      <c r="AA114" s="95">
        <f t="shared" si="3"/>
        <v>0</v>
      </c>
      <c r="AC114" s="96"/>
    </row>
    <row r="115" spans="1:29" ht="20.100000000000001" customHeight="1" x14ac:dyDescent="0.25">
      <c r="B115" s="86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 s="182"/>
      <c r="R115" s="183"/>
      <c r="S115" s="183"/>
      <c r="T115" s="183"/>
      <c r="U115" s="183"/>
      <c r="V115" s="183"/>
      <c r="W115" s="183"/>
      <c r="X115" s="183"/>
      <c r="Y115" s="184"/>
      <c r="Z115"/>
      <c r="AA115"/>
      <c r="AB115"/>
      <c r="AC115"/>
    </row>
    <row r="116" spans="1:29" ht="20.100000000000001" customHeight="1" x14ac:dyDescent="0.25">
      <c r="A116" s="217" t="str">
        <f>'CCG Financial Totals'!A117</f>
        <v>7 - Obs, Gynae and Urinary Tract Disorders</v>
      </c>
      <c r="B116" s="217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 s="182"/>
      <c r="R116" s="183"/>
      <c r="S116" s="183"/>
      <c r="T116" s="183"/>
      <c r="U116" s="183"/>
      <c r="V116" s="183"/>
      <c r="W116" s="183"/>
      <c r="X116" s="183"/>
      <c r="Y116" s="184"/>
      <c r="Z116"/>
      <c r="AA116"/>
      <c r="AB116"/>
      <c r="AC116"/>
    </row>
    <row r="117" spans="1:29" ht="20.100000000000001" customHeight="1" x14ac:dyDescent="0.25">
      <c r="B117" s="91" t="str">
        <f>'CCG Financial Totals'!A118</f>
        <v>Dutasteride 500mcg to Finasteride 5mg</v>
      </c>
      <c r="D117" s="24"/>
      <c r="E117" s="25"/>
      <c r="F117" s="24"/>
      <c r="G117" s="25"/>
      <c r="H117" s="25"/>
      <c r="I117" s="24"/>
      <c r="J117" s="24"/>
      <c r="K117" s="40" t="e">
        <f t="shared" si="2"/>
        <v>#DIV/0!</v>
      </c>
      <c r="L117" s="35"/>
      <c r="M117" s="36"/>
      <c r="N117" s="26"/>
      <c r="O117" s="26"/>
      <c r="P117" s="174"/>
      <c r="Q117" s="179"/>
      <c r="R117" s="180"/>
      <c r="S117" s="180"/>
      <c r="T117" s="180"/>
      <c r="U117" s="180"/>
      <c r="V117" s="180"/>
      <c r="W117" s="180"/>
      <c r="X117" s="180"/>
      <c r="Y117" s="181"/>
      <c r="AA117" s="42">
        <f t="shared" si="3"/>
        <v>0</v>
      </c>
      <c r="AC117" s="28"/>
    </row>
    <row r="118" spans="1:29" ht="20.100000000000001" customHeight="1" x14ac:dyDescent="0.25">
      <c r="B118" s="78" t="str">
        <f>'CCG Financial Totals'!A119</f>
        <v>Alfuzosin 10mg MR to Tamsulosin 400mcg MR caps</v>
      </c>
      <c r="D118" s="24"/>
      <c r="E118" s="25"/>
      <c r="F118" s="24"/>
      <c r="G118" s="25"/>
      <c r="H118" s="25"/>
      <c r="I118" s="24"/>
      <c r="J118" s="24"/>
      <c r="K118" s="40" t="e">
        <f t="shared" si="2"/>
        <v>#DIV/0!</v>
      </c>
      <c r="L118" s="35"/>
      <c r="M118" s="36"/>
      <c r="N118" s="26"/>
      <c r="O118" s="26"/>
      <c r="P118" s="174"/>
      <c r="Q118" s="179"/>
      <c r="R118" s="180"/>
      <c r="S118" s="180"/>
      <c r="T118" s="180"/>
      <c r="U118" s="180"/>
      <c r="V118" s="180"/>
      <c r="W118" s="180"/>
      <c r="X118" s="180"/>
      <c r="Y118" s="181"/>
      <c r="AA118" s="42">
        <f t="shared" si="3"/>
        <v>0</v>
      </c>
      <c r="AC118" s="28"/>
    </row>
    <row r="119" spans="1:29" ht="20.100000000000001" customHeight="1" x14ac:dyDescent="0.25">
      <c r="B119" s="78" t="str">
        <f>'CCG Financial Totals'!A120</f>
        <v>Tamsulosin 400mcg MR tablets to MR capsules</v>
      </c>
      <c r="D119" s="24"/>
      <c r="E119" s="25"/>
      <c r="F119" s="24"/>
      <c r="G119" s="25"/>
      <c r="H119" s="25"/>
      <c r="I119" s="24"/>
      <c r="J119" s="24"/>
      <c r="K119" s="40" t="e">
        <f t="shared" si="2"/>
        <v>#DIV/0!</v>
      </c>
      <c r="L119" s="35"/>
      <c r="M119" s="36"/>
      <c r="N119" s="26"/>
      <c r="O119" s="26"/>
      <c r="P119" s="174"/>
      <c r="Q119" s="179"/>
      <c r="R119" s="180"/>
      <c r="S119" s="180"/>
      <c r="T119" s="180"/>
      <c r="U119" s="180"/>
      <c r="V119" s="180"/>
      <c r="W119" s="180"/>
      <c r="X119" s="180"/>
      <c r="Y119" s="181"/>
      <c r="AA119" s="42">
        <f t="shared" si="3"/>
        <v>0</v>
      </c>
      <c r="AC119" s="28"/>
    </row>
    <row r="120" spans="1:29" ht="20.100000000000001" customHeight="1" x14ac:dyDescent="0.25">
      <c r="B120" s="78" t="str">
        <f>'CCG Financial Totals'!A121</f>
        <v>Tolterodine MR to Tolterodine tablets (BD)</v>
      </c>
      <c r="C120"/>
      <c r="D120" s="24"/>
      <c r="E120" s="25"/>
      <c r="F120" s="24"/>
      <c r="G120" s="25"/>
      <c r="H120" s="25"/>
      <c r="I120" s="24"/>
      <c r="J120" s="24"/>
      <c r="K120" s="40" t="e">
        <f t="shared" si="2"/>
        <v>#DIV/0!</v>
      </c>
      <c r="L120" s="35"/>
      <c r="M120" s="36"/>
      <c r="N120" s="26"/>
      <c r="O120" s="26"/>
      <c r="P120" s="174"/>
      <c r="Q120" s="179"/>
      <c r="R120" s="180"/>
      <c r="S120" s="180"/>
      <c r="T120" s="180"/>
      <c r="U120" s="180"/>
      <c r="V120" s="180"/>
      <c r="W120" s="180"/>
      <c r="X120" s="180"/>
      <c r="Y120" s="181"/>
      <c r="AA120" s="42">
        <f t="shared" si="3"/>
        <v>0</v>
      </c>
      <c r="AC120" s="28"/>
    </row>
    <row r="121" spans="1:29" ht="20.100000000000001" customHeight="1" x14ac:dyDescent="0.25">
      <c r="B121" s="78" t="str">
        <f>'CCG Financial Totals'!A122</f>
        <v>Trospium to Tolterodine tablets (BD)</v>
      </c>
      <c r="D121" s="24"/>
      <c r="E121" s="25"/>
      <c r="F121" s="24"/>
      <c r="G121" s="25"/>
      <c r="H121" s="25"/>
      <c r="I121" s="24"/>
      <c r="J121" s="24"/>
      <c r="K121" s="40" t="e">
        <f t="shared" si="2"/>
        <v>#DIV/0!</v>
      </c>
      <c r="L121" s="35"/>
      <c r="M121" s="36"/>
      <c r="N121" s="26"/>
      <c r="O121" s="26"/>
      <c r="P121" s="174"/>
      <c r="Q121" s="179"/>
      <c r="R121" s="180"/>
      <c r="S121" s="180"/>
      <c r="T121" s="180"/>
      <c r="U121" s="180"/>
      <c r="V121" s="180"/>
      <c r="W121" s="180"/>
      <c r="X121" s="180"/>
      <c r="Y121" s="181"/>
      <c r="AA121" s="42">
        <f t="shared" si="3"/>
        <v>0</v>
      </c>
      <c r="AC121" s="28"/>
    </row>
    <row r="122" spans="1:29" ht="20.100000000000001" customHeight="1" x14ac:dyDescent="0.25">
      <c r="B122" s="78" t="str">
        <f>'CCG Financial Totals'!A123</f>
        <v>Solifenacin to Tolterodine tablets (BD)</v>
      </c>
      <c r="D122" s="24">
        <v>16</v>
      </c>
      <c r="E122" s="25">
        <v>42517</v>
      </c>
      <c r="F122" s="24">
        <v>0</v>
      </c>
      <c r="G122" s="25">
        <v>42517</v>
      </c>
      <c r="H122" s="25">
        <v>42517</v>
      </c>
      <c r="I122" s="24">
        <v>2</v>
      </c>
      <c r="J122" s="24">
        <v>2</v>
      </c>
      <c r="K122" s="40">
        <f t="shared" si="2"/>
        <v>0.125</v>
      </c>
      <c r="L122" s="35"/>
      <c r="M122" s="36"/>
      <c r="N122" s="26"/>
      <c r="O122" s="26">
        <v>398.58</v>
      </c>
      <c r="P122" s="174"/>
      <c r="Q122" s="179"/>
      <c r="R122" s="180"/>
      <c r="S122" s="180"/>
      <c r="T122" s="180"/>
      <c r="U122" s="180"/>
      <c r="V122" s="180"/>
      <c r="W122" s="180"/>
      <c r="X122" s="180"/>
      <c r="Y122" s="181"/>
      <c r="AA122" s="42">
        <f t="shared" si="3"/>
        <v>398.58</v>
      </c>
      <c r="AC122" s="28"/>
    </row>
    <row r="123" spans="1:29" ht="20.100000000000001" customHeight="1" x14ac:dyDescent="0.25">
      <c r="B123" s="78" t="str">
        <f>'CCG Financial Totals'!A124</f>
        <v>Vardenafil/Tadalafil/Avanafil to Sildenafil</v>
      </c>
      <c r="D123" s="24">
        <v>11</v>
      </c>
      <c r="E123" s="25">
        <v>42521</v>
      </c>
      <c r="F123" s="24">
        <v>1</v>
      </c>
      <c r="G123" s="25">
        <v>42521</v>
      </c>
      <c r="H123" s="25">
        <v>42521</v>
      </c>
      <c r="I123" s="24">
        <v>1</v>
      </c>
      <c r="J123" s="24">
        <v>2</v>
      </c>
      <c r="K123" s="40">
        <f t="shared" si="2"/>
        <v>9.0909090909090912E-2</v>
      </c>
      <c r="L123" s="35"/>
      <c r="M123" s="36"/>
      <c r="N123" s="26"/>
      <c r="O123" s="26">
        <v>222.96</v>
      </c>
      <c r="P123" s="174"/>
      <c r="Q123" s="179"/>
      <c r="R123" s="180"/>
      <c r="S123" s="180"/>
      <c r="T123" s="180"/>
      <c r="U123" s="180"/>
      <c r="V123" s="180"/>
      <c r="W123" s="180"/>
      <c r="X123" s="180"/>
      <c r="Y123" s="181"/>
      <c r="AA123" s="42">
        <f t="shared" si="3"/>
        <v>222.96</v>
      </c>
      <c r="AC123" s="28"/>
    </row>
    <row r="124" spans="1:29" ht="20.100000000000001" customHeight="1" x14ac:dyDescent="0.25">
      <c r="B124" s="78" t="str">
        <f>'CCG Financial Totals'!A125</f>
        <v>Contraceptives to Low Cost Brand</v>
      </c>
      <c r="D124" s="24"/>
      <c r="E124" s="25"/>
      <c r="F124" s="24"/>
      <c r="G124" s="25"/>
      <c r="H124" s="25"/>
      <c r="I124" s="24"/>
      <c r="J124" s="24"/>
      <c r="K124" s="40" t="e">
        <f t="shared" si="2"/>
        <v>#DIV/0!</v>
      </c>
      <c r="L124" s="35"/>
      <c r="M124" s="36"/>
      <c r="N124" s="26"/>
      <c r="O124" s="26"/>
      <c r="P124" s="174"/>
      <c r="Q124" s="179"/>
      <c r="R124" s="180"/>
      <c r="S124" s="180"/>
      <c r="T124" s="180"/>
      <c r="U124" s="180"/>
      <c r="V124" s="180"/>
      <c r="W124" s="180"/>
      <c r="X124" s="180"/>
      <c r="Y124" s="181"/>
      <c r="AA124" s="42">
        <f t="shared" si="3"/>
        <v>0</v>
      </c>
      <c r="AC124" s="28"/>
    </row>
    <row r="125" spans="1:29" ht="20.100000000000001" customHeight="1" x14ac:dyDescent="0.25">
      <c r="B125" s="78">
        <f>'CCG Financial Totals'!A126</f>
        <v>0</v>
      </c>
      <c r="D125" s="24"/>
      <c r="E125" s="25"/>
      <c r="F125" s="24"/>
      <c r="G125" s="25"/>
      <c r="H125" s="25"/>
      <c r="I125" s="24"/>
      <c r="J125" s="24"/>
      <c r="K125" s="40" t="e">
        <f t="shared" si="2"/>
        <v>#DIV/0!</v>
      </c>
      <c r="L125" s="35"/>
      <c r="M125" s="36"/>
      <c r="N125" s="26"/>
      <c r="O125" s="26"/>
      <c r="P125" s="174"/>
      <c r="Q125" s="179"/>
      <c r="R125" s="180"/>
      <c r="S125" s="180"/>
      <c r="T125" s="180"/>
      <c r="U125" s="180"/>
      <c r="V125" s="180"/>
      <c r="W125" s="180"/>
      <c r="X125" s="180"/>
      <c r="Y125" s="181"/>
      <c r="AA125" s="42">
        <f t="shared" si="3"/>
        <v>0</v>
      </c>
      <c r="AC125" s="28"/>
    </row>
    <row r="126" spans="1:29" ht="20.100000000000001" customHeight="1" x14ac:dyDescent="0.25">
      <c r="B126" s="78">
        <f>'CCG Financial Totals'!A127</f>
        <v>0</v>
      </c>
      <c r="D126" s="24"/>
      <c r="E126" s="25"/>
      <c r="F126" s="24"/>
      <c r="G126" s="25"/>
      <c r="H126" s="25"/>
      <c r="I126" s="24"/>
      <c r="J126" s="24"/>
      <c r="K126" s="40" t="e">
        <f t="shared" si="2"/>
        <v>#DIV/0!</v>
      </c>
      <c r="L126" s="35"/>
      <c r="M126" s="36"/>
      <c r="N126" s="26"/>
      <c r="O126" s="26"/>
      <c r="P126" s="174"/>
      <c r="Q126" s="179"/>
      <c r="R126" s="180"/>
      <c r="S126" s="180"/>
      <c r="T126" s="180"/>
      <c r="U126" s="180"/>
      <c r="V126" s="180"/>
      <c r="W126" s="180"/>
      <c r="X126" s="180"/>
      <c r="Y126" s="181"/>
      <c r="AA126" s="42">
        <f t="shared" si="3"/>
        <v>0</v>
      </c>
      <c r="AC126" s="28"/>
    </row>
    <row r="127" spans="1:29" ht="20.100000000000001" customHeight="1" x14ac:dyDescent="0.25">
      <c r="B127" s="78" t="str">
        <f>'CCG Financial Totals'!A128</f>
        <v>Other</v>
      </c>
      <c r="C127"/>
      <c r="D127" s="83"/>
      <c r="E127" s="84"/>
      <c r="F127" s="83"/>
      <c r="G127" s="84"/>
      <c r="H127" s="84"/>
      <c r="I127" s="83"/>
      <c r="J127" s="83"/>
      <c r="K127" s="40" t="e">
        <f t="shared" si="2"/>
        <v>#DIV/0!</v>
      </c>
      <c r="L127" s="35"/>
      <c r="M127" s="36"/>
      <c r="N127" s="26"/>
      <c r="O127" s="26"/>
      <c r="P127" s="174"/>
      <c r="Q127" s="179"/>
      <c r="R127" s="180"/>
      <c r="S127" s="180"/>
      <c r="T127" s="180"/>
      <c r="U127" s="180"/>
      <c r="V127" s="180"/>
      <c r="W127" s="180"/>
      <c r="X127" s="180"/>
      <c r="Y127" s="181"/>
      <c r="AA127" s="95">
        <f t="shared" si="3"/>
        <v>0</v>
      </c>
      <c r="AC127" s="96"/>
    </row>
    <row r="128" spans="1:29" ht="20.100000000000001" customHeight="1" x14ac:dyDescent="0.25">
      <c r="B128" s="9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 s="182"/>
      <c r="R128" s="183"/>
      <c r="S128" s="183"/>
      <c r="T128" s="183"/>
      <c r="U128" s="183"/>
      <c r="V128" s="183"/>
      <c r="W128" s="183"/>
      <c r="X128" s="183"/>
      <c r="Y128" s="184"/>
      <c r="Z128"/>
      <c r="AA128"/>
      <c r="AB128"/>
      <c r="AC128"/>
    </row>
    <row r="129" spans="1:29" ht="20.100000000000001" customHeight="1" x14ac:dyDescent="0.25">
      <c r="A129" s="217" t="str">
        <f>'CCG Financial Totals'!A130</f>
        <v>8 - Malignant Disease and Immunosuppression</v>
      </c>
      <c r="B129" s="217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 s="182"/>
      <c r="R129" s="183"/>
      <c r="S129" s="183"/>
      <c r="T129" s="183"/>
      <c r="U129" s="183"/>
      <c r="V129" s="183"/>
      <c r="W129" s="183"/>
      <c r="X129" s="183"/>
      <c r="Y129" s="184"/>
      <c r="Z129"/>
      <c r="AA129"/>
      <c r="AB129"/>
      <c r="AC129"/>
    </row>
    <row r="130" spans="1:29" ht="20.100000000000001" customHeight="1" x14ac:dyDescent="0.25">
      <c r="B130" s="91">
        <f>'CCG Financial Totals'!A131</f>
        <v>0</v>
      </c>
      <c r="D130" s="24"/>
      <c r="E130" s="25"/>
      <c r="F130" s="24"/>
      <c r="G130" s="25"/>
      <c r="H130" s="25"/>
      <c r="I130" s="24"/>
      <c r="J130" s="24"/>
      <c r="K130" s="40" t="e">
        <f t="shared" si="2"/>
        <v>#DIV/0!</v>
      </c>
      <c r="L130" s="35"/>
      <c r="M130" s="36"/>
      <c r="N130" s="26"/>
      <c r="O130" s="26"/>
      <c r="P130" s="174"/>
      <c r="Q130" s="179"/>
      <c r="R130" s="180"/>
      <c r="S130" s="180"/>
      <c r="T130" s="180"/>
      <c r="U130" s="180"/>
      <c r="V130" s="180"/>
      <c r="W130" s="180"/>
      <c r="X130" s="180"/>
      <c r="Y130" s="181"/>
      <c r="AA130" s="42">
        <f t="shared" si="3"/>
        <v>0</v>
      </c>
      <c r="AC130" s="28"/>
    </row>
    <row r="131" spans="1:29" ht="20.100000000000001" customHeight="1" x14ac:dyDescent="0.25">
      <c r="B131" s="78">
        <f>'CCG Financial Totals'!A132</f>
        <v>0</v>
      </c>
      <c r="D131" s="24"/>
      <c r="E131" s="25"/>
      <c r="F131" s="24"/>
      <c r="G131" s="25"/>
      <c r="H131" s="25"/>
      <c r="I131" s="24"/>
      <c r="J131" s="24"/>
      <c r="K131" s="40" t="e">
        <f t="shared" si="2"/>
        <v>#DIV/0!</v>
      </c>
      <c r="L131" s="35"/>
      <c r="M131" s="36"/>
      <c r="N131" s="26"/>
      <c r="O131" s="26"/>
      <c r="P131" s="174"/>
      <c r="Q131" s="179"/>
      <c r="R131" s="180"/>
      <c r="S131" s="180"/>
      <c r="T131" s="180"/>
      <c r="U131" s="180"/>
      <c r="V131" s="180"/>
      <c r="W131" s="180"/>
      <c r="X131" s="180"/>
      <c r="Y131" s="181"/>
      <c r="AA131" s="42">
        <f t="shared" si="3"/>
        <v>0</v>
      </c>
      <c r="AC131" s="28"/>
    </row>
    <row r="132" spans="1:29" ht="20.100000000000001" customHeight="1" x14ac:dyDescent="0.25">
      <c r="B132" s="78">
        <f>'CCG Financial Totals'!A133</f>
        <v>0</v>
      </c>
      <c r="D132" s="24"/>
      <c r="E132" s="25"/>
      <c r="F132" s="24"/>
      <c r="G132" s="25"/>
      <c r="H132" s="25"/>
      <c r="I132" s="24"/>
      <c r="J132" s="24"/>
      <c r="K132" s="40" t="e">
        <f t="shared" si="2"/>
        <v>#DIV/0!</v>
      </c>
      <c r="L132" s="35"/>
      <c r="M132" s="36"/>
      <c r="N132" s="26"/>
      <c r="O132" s="26"/>
      <c r="P132" s="174"/>
      <c r="Q132" s="179"/>
      <c r="R132" s="180"/>
      <c r="S132" s="180"/>
      <c r="T132" s="180"/>
      <c r="U132" s="180"/>
      <c r="V132" s="180"/>
      <c r="W132" s="180"/>
      <c r="X132" s="180"/>
      <c r="Y132" s="181"/>
      <c r="AA132" s="42">
        <f t="shared" si="3"/>
        <v>0</v>
      </c>
      <c r="AC132" s="28"/>
    </row>
    <row r="133" spans="1:29" ht="20.100000000000001" customHeight="1" x14ac:dyDescent="0.25">
      <c r="B133" s="78">
        <f>'CCG Financial Totals'!A134</f>
        <v>0</v>
      </c>
      <c r="D133" s="24"/>
      <c r="E133" s="25"/>
      <c r="F133" s="24"/>
      <c r="G133" s="25"/>
      <c r="H133" s="25"/>
      <c r="I133" s="24"/>
      <c r="J133" s="24"/>
      <c r="K133" s="40" t="e">
        <f t="shared" si="2"/>
        <v>#DIV/0!</v>
      </c>
      <c r="L133" s="35"/>
      <c r="M133" s="36"/>
      <c r="N133" s="26"/>
      <c r="O133" s="26"/>
      <c r="P133" s="174"/>
      <c r="Q133" s="179"/>
      <c r="R133" s="180"/>
      <c r="S133" s="180"/>
      <c r="T133" s="180"/>
      <c r="U133" s="180"/>
      <c r="V133" s="180"/>
      <c r="W133" s="180"/>
      <c r="X133" s="180"/>
      <c r="Y133" s="181"/>
      <c r="AA133" s="42">
        <f t="shared" si="3"/>
        <v>0</v>
      </c>
      <c r="AC133" s="28"/>
    </row>
    <row r="134" spans="1:29" ht="20.100000000000001" customHeight="1" x14ac:dyDescent="0.25">
      <c r="B134" s="78" t="str">
        <f>'CCG Financial Totals'!A135</f>
        <v>Other</v>
      </c>
      <c r="D134" s="83"/>
      <c r="E134" s="84"/>
      <c r="F134" s="83"/>
      <c r="G134" s="84"/>
      <c r="H134" s="84"/>
      <c r="I134" s="83"/>
      <c r="J134" s="83"/>
      <c r="K134" s="40" t="e">
        <f t="shared" si="2"/>
        <v>#DIV/0!</v>
      </c>
      <c r="L134" s="35"/>
      <c r="M134" s="36"/>
      <c r="N134" s="26"/>
      <c r="O134" s="26"/>
      <c r="P134" s="174"/>
      <c r="Q134" s="179"/>
      <c r="R134" s="180"/>
      <c r="S134" s="180"/>
      <c r="T134" s="180"/>
      <c r="U134" s="180"/>
      <c r="V134" s="180"/>
      <c r="W134" s="180"/>
      <c r="X134" s="180"/>
      <c r="Y134" s="181"/>
      <c r="AA134" s="95">
        <f t="shared" si="3"/>
        <v>0</v>
      </c>
      <c r="AC134" s="96"/>
    </row>
    <row r="135" spans="1:29" ht="20.100000000000001" customHeight="1" x14ac:dyDescent="0.25">
      <c r="B135" s="86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 s="182"/>
      <c r="R135" s="183"/>
      <c r="S135" s="183"/>
      <c r="T135" s="183"/>
      <c r="U135" s="183"/>
      <c r="V135" s="183"/>
      <c r="W135" s="183"/>
      <c r="X135" s="183"/>
      <c r="Y135" s="184"/>
      <c r="Z135"/>
      <c r="AA135"/>
      <c r="AB135"/>
      <c r="AC135"/>
    </row>
    <row r="136" spans="1:29" ht="20.100000000000001" customHeight="1" x14ac:dyDescent="0.25">
      <c r="A136" s="217" t="str">
        <f>'CCG Financial Totals'!A137</f>
        <v>9 - Nutrition &amp; Blood</v>
      </c>
      <c r="B136" s="217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 s="182"/>
      <c r="R136" s="183"/>
      <c r="S136" s="183"/>
      <c r="T136" s="183"/>
      <c r="U136" s="183"/>
      <c r="V136" s="183"/>
      <c r="W136" s="183"/>
      <c r="X136" s="183"/>
      <c r="Y136" s="184"/>
      <c r="Z136"/>
      <c r="AA136"/>
      <c r="AB136"/>
      <c r="AC136"/>
    </row>
    <row r="137" spans="1:29" ht="20.100000000000001" customHeight="1" x14ac:dyDescent="0.25">
      <c r="B137" s="91" t="str">
        <f>'CCG Financial Totals'!A138</f>
        <v>Review of Vitamin B Co Strong</v>
      </c>
      <c r="D137" s="24"/>
      <c r="E137" s="25"/>
      <c r="F137" s="24"/>
      <c r="G137" s="25"/>
      <c r="H137" s="25"/>
      <c r="I137" s="24"/>
      <c r="J137" s="24"/>
      <c r="K137" s="40" t="e">
        <f t="shared" si="2"/>
        <v>#DIV/0!</v>
      </c>
      <c r="L137" s="35"/>
      <c r="M137" s="36"/>
      <c r="N137" s="26"/>
      <c r="O137" s="26"/>
      <c r="P137" s="174"/>
      <c r="Q137" s="179"/>
      <c r="R137" s="180"/>
      <c r="S137" s="180"/>
      <c r="T137" s="180"/>
      <c r="U137" s="180"/>
      <c r="V137" s="180"/>
      <c r="W137" s="180"/>
      <c r="X137" s="180"/>
      <c r="Y137" s="181"/>
      <c r="AA137" s="42">
        <f t="shared" si="3"/>
        <v>0</v>
      </c>
      <c r="AC137" s="28"/>
    </row>
    <row r="138" spans="1:29" ht="20.100000000000001" customHeight="1" x14ac:dyDescent="0.25">
      <c r="B138" s="78" t="str">
        <f>'CCG Financial Totals'!A139</f>
        <v>Review of Gluten Free Foods</v>
      </c>
      <c r="D138" s="24"/>
      <c r="E138" s="25"/>
      <c r="F138" s="24"/>
      <c r="G138" s="25"/>
      <c r="H138" s="25"/>
      <c r="I138" s="24"/>
      <c r="J138" s="24"/>
      <c r="K138" s="40" t="e">
        <f t="shared" ref="K138:K202" si="4">SUM(I138/D138)</f>
        <v>#DIV/0!</v>
      </c>
      <c r="L138" s="35"/>
      <c r="M138" s="36"/>
      <c r="N138" s="26"/>
      <c r="O138" s="26"/>
      <c r="P138" s="174"/>
      <c r="Q138" s="179"/>
      <c r="R138" s="180"/>
      <c r="S138" s="180"/>
      <c r="T138" s="180"/>
      <c r="U138" s="180"/>
      <c r="V138" s="180"/>
      <c r="W138" s="180"/>
      <c r="X138" s="180"/>
      <c r="Y138" s="181"/>
      <c r="AA138" s="42">
        <f t="shared" ref="AA138:AA202" si="5">SUM(N138:Y138)</f>
        <v>0</v>
      </c>
      <c r="AC138" s="28"/>
    </row>
    <row r="139" spans="1:29" ht="20.100000000000001" customHeight="1" x14ac:dyDescent="0.25">
      <c r="B139" s="78" t="str">
        <f>'CCG Financial Totals'!A140</f>
        <v>Calcium and Ergocalciferol 400u to Adcal D3</v>
      </c>
      <c r="D139" s="24"/>
      <c r="E139" s="25"/>
      <c r="F139" s="24"/>
      <c r="G139" s="25"/>
      <c r="H139" s="25"/>
      <c r="I139" s="24"/>
      <c r="J139" s="24"/>
      <c r="K139" s="40" t="e">
        <f t="shared" si="4"/>
        <v>#DIV/0!</v>
      </c>
      <c r="L139" s="35"/>
      <c r="M139" s="36"/>
      <c r="N139" s="26"/>
      <c r="O139" s="26"/>
      <c r="P139" s="174"/>
      <c r="Q139" s="179"/>
      <c r="R139" s="180"/>
      <c r="S139" s="180"/>
      <c r="T139" s="180"/>
      <c r="U139" s="180"/>
      <c r="V139" s="180"/>
      <c r="W139" s="180"/>
      <c r="X139" s="180"/>
      <c r="Y139" s="181"/>
      <c r="AA139" s="42">
        <f t="shared" si="5"/>
        <v>0</v>
      </c>
      <c r="AC139" s="28"/>
    </row>
    <row r="140" spans="1:29" ht="20.100000000000001" customHeight="1" x14ac:dyDescent="0.25">
      <c r="B140" s="78" t="str">
        <f>'CCG Financial Totals'!A141</f>
        <v>Review of Multivitamins</v>
      </c>
      <c r="D140" s="24"/>
      <c r="E140" s="25"/>
      <c r="F140" s="24"/>
      <c r="G140" s="25"/>
      <c r="H140" s="25"/>
      <c r="I140" s="24"/>
      <c r="J140" s="24"/>
      <c r="K140" s="40" t="e">
        <f t="shared" si="4"/>
        <v>#DIV/0!</v>
      </c>
      <c r="L140" s="35"/>
      <c r="M140" s="36"/>
      <c r="N140" s="26"/>
      <c r="O140" s="26"/>
      <c r="P140" s="174"/>
      <c r="Q140" s="179"/>
      <c r="R140" s="180"/>
      <c r="S140" s="180"/>
      <c r="T140" s="180"/>
      <c r="U140" s="180"/>
      <c r="V140" s="180"/>
      <c r="W140" s="180"/>
      <c r="X140" s="180"/>
      <c r="Y140" s="181"/>
      <c r="AA140" s="42">
        <f t="shared" si="5"/>
        <v>0</v>
      </c>
      <c r="AC140" s="28"/>
    </row>
    <row r="141" spans="1:29" ht="20.100000000000001" customHeight="1" x14ac:dyDescent="0.25">
      <c r="B141" s="78" t="str">
        <f>'CCG Financial Totals'!A142</f>
        <v>Review of Oral Nutritional Supplements</v>
      </c>
      <c r="C141"/>
      <c r="D141" s="24"/>
      <c r="E141" s="25"/>
      <c r="F141" s="24"/>
      <c r="G141" s="25"/>
      <c r="H141" s="25"/>
      <c r="I141" s="24"/>
      <c r="J141" s="24"/>
      <c r="K141" s="40" t="e">
        <f t="shared" si="4"/>
        <v>#DIV/0!</v>
      </c>
      <c r="L141" s="35"/>
      <c r="M141" s="36"/>
      <c r="N141" s="26"/>
      <c r="O141" s="26"/>
      <c r="P141" s="174"/>
      <c r="Q141" s="179"/>
      <c r="R141" s="180"/>
      <c r="S141" s="180"/>
      <c r="T141" s="180"/>
      <c r="U141" s="180"/>
      <c r="V141" s="180"/>
      <c r="W141" s="180"/>
      <c r="X141" s="180"/>
      <c r="Y141" s="181"/>
      <c r="AA141" s="42">
        <f t="shared" si="5"/>
        <v>0</v>
      </c>
      <c r="AC141" s="28"/>
    </row>
    <row r="142" spans="1:29" ht="20.100000000000001" customHeight="1" x14ac:dyDescent="0.25">
      <c r="B142" s="78" t="str">
        <f>'CCG Financial Totals'!A143</f>
        <v>Calcium and vitamin D3</v>
      </c>
      <c r="D142" s="24"/>
      <c r="E142" s="25"/>
      <c r="F142" s="24"/>
      <c r="G142" s="25"/>
      <c r="H142" s="25"/>
      <c r="I142" s="24"/>
      <c r="J142" s="24"/>
      <c r="K142" s="40" t="e">
        <f t="shared" si="4"/>
        <v>#DIV/0!</v>
      </c>
      <c r="L142" s="35"/>
      <c r="M142" s="36"/>
      <c r="N142" s="26"/>
      <c r="O142" s="26"/>
      <c r="P142" s="174"/>
      <c r="Q142" s="179"/>
      <c r="R142" s="180"/>
      <c r="S142" s="180"/>
      <c r="T142" s="180"/>
      <c r="U142" s="180"/>
      <c r="V142" s="180"/>
      <c r="W142" s="180"/>
      <c r="X142" s="180"/>
      <c r="Y142" s="181"/>
      <c r="AA142" s="42">
        <f t="shared" si="5"/>
        <v>0</v>
      </c>
      <c r="AC142" s="28"/>
    </row>
    <row r="143" spans="1:29" ht="20.100000000000001" customHeight="1" x14ac:dyDescent="0.25">
      <c r="B143" s="78" t="str">
        <f>'CCG Financial Totals'!A144</f>
        <v>vitamin D by brand</v>
      </c>
      <c r="D143" s="24"/>
      <c r="E143" s="25"/>
      <c r="F143" s="24"/>
      <c r="G143" s="25"/>
      <c r="H143" s="25"/>
      <c r="I143" s="24"/>
      <c r="J143" s="24"/>
      <c r="K143" s="40" t="e">
        <f t="shared" si="4"/>
        <v>#DIV/0!</v>
      </c>
      <c r="L143" s="35"/>
      <c r="M143" s="36"/>
      <c r="N143" s="26"/>
      <c r="O143" s="26"/>
      <c r="P143" s="174"/>
      <c r="Q143" s="179"/>
      <c r="R143" s="180"/>
      <c r="S143" s="180"/>
      <c r="T143" s="180"/>
      <c r="U143" s="180"/>
      <c r="V143" s="180"/>
      <c r="W143" s="180"/>
      <c r="X143" s="180"/>
      <c r="Y143" s="181"/>
      <c r="AA143" s="42">
        <f t="shared" si="5"/>
        <v>0</v>
      </c>
      <c r="AC143" s="28"/>
    </row>
    <row r="144" spans="1:29" ht="20.100000000000001" customHeight="1" x14ac:dyDescent="0.25">
      <c r="B144" s="78">
        <f>'CCG Financial Totals'!A145</f>
        <v>0</v>
      </c>
      <c r="D144" s="24"/>
      <c r="E144" s="25"/>
      <c r="F144" s="24"/>
      <c r="G144" s="25"/>
      <c r="H144" s="25"/>
      <c r="I144" s="24"/>
      <c r="J144" s="24"/>
      <c r="K144" s="40" t="e">
        <f t="shared" si="4"/>
        <v>#DIV/0!</v>
      </c>
      <c r="L144" s="35"/>
      <c r="M144" s="36"/>
      <c r="N144" s="26"/>
      <c r="O144" s="26"/>
      <c r="P144" s="174"/>
      <c r="Q144" s="179"/>
      <c r="R144" s="180"/>
      <c r="S144" s="180"/>
      <c r="T144" s="180"/>
      <c r="U144" s="180"/>
      <c r="V144" s="180"/>
      <c r="W144" s="180"/>
      <c r="X144" s="180"/>
      <c r="Y144" s="181"/>
      <c r="AA144" s="42">
        <f t="shared" si="5"/>
        <v>0</v>
      </c>
      <c r="AC144" s="28"/>
    </row>
    <row r="145" spans="1:29" ht="20.100000000000001" customHeight="1" x14ac:dyDescent="0.25">
      <c r="B145" s="78">
        <f>'CCG Financial Totals'!A146</f>
        <v>0</v>
      </c>
      <c r="D145" s="24"/>
      <c r="E145" s="25"/>
      <c r="F145" s="24"/>
      <c r="G145" s="25"/>
      <c r="H145" s="25"/>
      <c r="I145" s="24"/>
      <c r="J145" s="24"/>
      <c r="K145" s="40" t="e">
        <f t="shared" si="4"/>
        <v>#DIV/0!</v>
      </c>
      <c r="L145" s="35"/>
      <c r="M145" s="36"/>
      <c r="N145" s="26"/>
      <c r="O145" s="26"/>
      <c r="P145" s="174"/>
      <c r="Q145" s="179"/>
      <c r="R145" s="180"/>
      <c r="S145" s="180"/>
      <c r="T145" s="180"/>
      <c r="U145" s="180"/>
      <c r="V145" s="180"/>
      <c r="W145" s="180"/>
      <c r="X145" s="180"/>
      <c r="Y145" s="181"/>
      <c r="AA145" s="42">
        <f t="shared" si="5"/>
        <v>0</v>
      </c>
      <c r="AC145" s="28"/>
    </row>
    <row r="146" spans="1:29" ht="20.100000000000001" customHeight="1" x14ac:dyDescent="0.25">
      <c r="B146" s="78">
        <f>'CCG Financial Totals'!A147</f>
        <v>0</v>
      </c>
      <c r="D146" s="24"/>
      <c r="E146" s="25"/>
      <c r="F146" s="24"/>
      <c r="G146" s="25"/>
      <c r="H146" s="25"/>
      <c r="I146" s="24"/>
      <c r="J146" s="24"/>
      <c r="K146" s="40" t="e">
        <f t="shared" si="4"/>
        <v>#DIV/0!</v>
      </c>
      <c r="L146" s="35"/>
      <c r="M146" s="36"/>
      <c r="N146" s="26"/>
      <c r="O146" s="26"/>
      <c r="P146" s="174"/>
      <c r="Q146" s="179"/>
      <c r="R146" s="180"/>
      <c r="S146" s="180"/>
      <c r="T146" s="180"/>
      <c r="U146" s="180"/>
      <c r="V146" s="180"/>
      <c r="W146" s="180"/>
      <c r="X146" s="180"/>
      <c r="Y146" s="181"/>
      <c r="AA146" s="42">
        <f t="shared" si="5"/>
        <v>0</v>
      </c>
      <c r="AC146" s="28"/>
    </row>
    <row r="147" spans="1:29" ht="20.100000000000001" customHeight="1" x14ac:dyDescent="0.25">
      <c r="B147" s="78" t="str">
        <f>'CCG Financial Totals'!A148</f>
        <v>Other</v>
      </c>
      <c r="D147" s="83"/>
      <c r="E147" s="84"/>
      <c r="F147" s="83"/>
      <c r="G147" s="84"/>
      <c r="H147" s="84"/>
      <c r="I147" s="83"/>
      <c r="J147" s="83"/>
      <c r="K147" s="40" t="e">
        <f t="shared" si="4"/>
        <v>#DIV/0!</v>
      </c>
      <c r="L147" s="35"/>
      <c r="M147" s="36"/>
      <c r="N147" s="26"/>
      <c r="O147" s="26"/>
      <c r="P147" s="174"/>
      <c r="Q147" s="179"/>
      <c r="R147" s="180"/>
      <c r="S147" s="180"/>
      <c r="T147" s="180"/>
      <c r="U147" s="180"/>
      <c r="V147" s="180"/>
      <c r="W147" s="180"/>
      <c r="X147" s="180"/>
      <c r="Y147" s="181"/>
      <c r="AA147" s="42">
        <f t="shared" si="5"/>
        <v>0</v>
      </c>
      <c r="AC147" s="96"/>
    </row>
    <row r="148" spans="1:29" ht="20.100000000000001" customHeight="1" x14ac:dyDescent="0.25">
      <c r="A148" s="19"/>
      <c r="B148" s="9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 s="182"/>
      <c r="R148" s="183"/>
      <c r="S148" s="183"/>
      <c r="T148" s="183"/>
      <c r="U148" s="183"/>
      <c r="V148" s="183"/>
      <c r="W148" s="183"/>
      <c r="X148" s="183"/>
      <c r="Y148" s="184"/>
      <c r="Z148"/>
      <c r="AA148"/>
      <c r="AB148"/>
      <c r="AC148"/>
    </row>
    <row r="149" spans="1:29" ht="20.100000000000001" customHeight="1" x14ac:dyDescent="0.25">
      <c r="A149" s="217" t="str">
        <f>'CCG Financial Totals'!A150</f>
        <v>10 - Muscoskeletal and Joint Disease</v>
      </c>
      <c r="B149" s="217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 s="182"/>
      <c r="R149" s="183"/>
      <c r="S149" s="183"/>
      <c r="T149" s="183"/>
      <c r="U149" s="183"/>
      <c r="V149" s="183"/>
      <c r="W149" s="183"/>
      <c r="X149" s="183"/>
      <c r="Y149" s="184"/>
      <c r="Z149"/>
      <c r="AA149"/>
      <c r="AB149"/>
      <c r="AC149"/>
    </row>
    <row r="150" spans="1:29" ht="20.100000000000001" customHeight="1" x14ac:dyDescent="0.25">
      <c r="B150" s="91" t="str">
        <f>'CCG Financial Totals'!A151</f>
        <v>Rubefacients - Stop or change to topical NSAID (Fenbid 5% gel)</v>
      </c>
      <c r="D150" s="24"/>
      <c r="E150" s="25"/>
      <c r="F150" s="24"/>
      <c r="G150" s="25"/>
      <c r="H150" s="25"/>
      <c r="I150" s="24"/>
      <c r="J150" s="24"/>
      <c r="K150" s="40" t="e">
        <f t="shared" si="4"/>
        <v>#DIV/0!</v>
      </c>
      <c r="L150" s="35"/>
      <c r="M150" s="36"/>
      <c r="N150" s="26"/>
      <c r="O150" s="26"/>
      <c r="P150" s="174"/>
      <c r="Q150" s="179"/>
      <c r="R150" s="180"/>
      <c r="S150" s="180"/>
      <c r="T150" s="180"/>
      <c r="U150" s="180"/>
      <c r="V150" s="180"/>
      <c r="W150" s="180"/>
      <c r="X150" s="180"/>
      <c r="Y150" s="181"/>
      <c r="AA150" s="42">
        <f t="shared" si="5"/>
        <v>0</v>
      </c>
      <c r="AC150" s="28"/>
    </row>
    <row r="151" spans="1:29" ht="20.100000000000001" customHeight="1" x14ac:dyDescent="0.25">
      <c r="B151" s="78" t="str">
        <f>'CCG Financial Totals'!A152</f>
        <v>Ibuprofen 5/10% gel to Fenbid 5/10% gel</v>
      </c>
      <c r="D151" s="24"/>
      <c r="E151" s="25"/>
      <c r="F151" s="24"/>
      <c r="G151" s="25"/>
      <c r="H151" s="25"/>
      <c r="I151" s="24"/>
      <c r="J151" s="24"/>
      <c r="K151" s="40" t="e">
        <f t="shared" si="4"/>
        <v>#DIV/0!</v>
      </c>
      <c r="L151" s="35"/>
      <c r="M151" s="36"/>
      <c r="N151" s="26"/>
      <c r="O151" s="26"/>
      <c r="P151" s="174"/>
      <c r="Q151" s="179"/>
      <c r="R151" s="180"/>
      <c r="S151" s="180"/>
      <c r="T151" s="180"/>
      <c r="U151" s="180"/>
      <c r="V151" s="180"/>
      <c r="W151" s="180"/>
      <c r="X151" s="180"/>
      <c r="Y151" s="181"/>
      <c r="AA151" s="42">
        <f t="shared" si="5"/>
        <v>0</v>
      </c>
      <c r="AC151" s="28"/>
    </row>
    <row r="152" spans="1:29" ht="20.100000000000001" customHeight="1" x14ac:dyDescent="0.25">
      <c r="B152" s="78" t="str">
        <f>'CCG Financial Totals'!A153</f>
        <v>Naproxen 250/500mg EC tablets to Naproxen plain tablets</v>
      </c>
      <c r="D152" s="24"/>
      <c r="E152" s="25"/>
      <c r="F152" s="24"/>
      <c r="G152" s="25"/>
      <c r="H152" s="25"/>
      <c r="I152" s="24"/>
      <c r="J152" s="24"/>
      <c r="K152" s="40" t="e">
        <f t="shared" si="4"/>
        <v>#DIV/0!</v>
      </c>
      <c r="L152" s="35"/>
      <c r="M152" s="36"/>
      <c r="N152" s="26"/>
      <c r="O152" s="26"/>
      <c r="P152" s="174"/>
      <c r="Q152" s="179"/>
      <c r="R152" s="180"/>
      <c r="S152" s="180"/>
      <c r="T152" s="180"/>
      <c r="U152" s="180"/>
      <c r="V152" s="180"/>
      <c r="W152" s="180"/>
      <c r="X152" s="180"/>
      <c r="Y152" s="181"/>
      <c r="AA152" s="42">
        <f t="shared" si="5"/>
        <v>0</v>
      </c>
      <c r="AC152" s="28"/>
    </row>
    <row r="153" spans="1:29" ht="20.100000000000001" customHeight="1" x14ac:dyDescent="0.25">
      <c r="B153" s="78">
        <f>'CCG Financial Totals'!A154</f>
        <v>0</v>
      </c>
      <c r="D153" s="24"/>
      <c r="E153" s="25"/>
      <c r="F153" s="24"/>
      <c r="G153" s="25"/>
      <c r="H153" s="25"/>
      <c r="I153" s="24"/>
      <c r="J153" s="24"/>
      <c r="K153" s="40" t="e">
        <f t="shared" si="4"/>
        <v>#DIV/0!</v>
      </c>
      <c r="L153" s="35"/>
      <c r="M153" s="36"/>
      <c r="N153" s="26"/>
      <c r="O153" s="26"/>
      <c r="P153" s="174"/>
      <c r="Q153" s="179"/>
      <c r="R153" s="180"/>
      <c r="S153" s="180"/>
      <c r="T153" s="180"/>
      <c r="U153" s="180"/>
      <c r="V153" s="180"/>
      <c r="W153" s="180"/>
      <c r="X153" s="180"/>
      <c r="Y153" s="181"/>
      <c r="AA153" s="42">
        <f t="shared" si="5"/>
        <v>0</v>
      </c>
      <c r="AC153" s="28"/>
    </row>
    <row r="154" spans="1:29" ht="20.100000000000001" customHeight="1" x14ac:dyDescent="0.25">
      <c r="B154" s="78">
        <f>'CCG Financial Totals'!A155</f>
        <v>0</v>
      </c>
      <c r="D154" s="24"/>
      <c r="E154" s="25"/>
      <c r="F154" s="24"/>
      <c r="G154" s="25"/>
      <c r="H154" s="25"/>
      <c r="I154" s="24"/>
      <c r="J154" s="24"/>
      <c r="K154" s="40" t="e">
        <f t="shared" si="4"/>
        <v>#DIV/0!</v>
      </c>
      <c r="L154" s="35"/>
      <c r="M154" s="36"/>
      <c r="N154" s="26"/>
      <c r="O154" s="26"/>
      <c r="P154" s="174"/>
      <c r="Q154" s="179"/>
      <c r="R154" s="180"/>
      <c r="S154" s="180"/>
      <c r="T154" s="180"/>
      <c r="U154" s="180"/>
      <c r="V154" s="180"/>
      <c r="W154" s="180"/>
      <c r="X154" s="180"/>
      <c r="Y154" s="181"/>
      <c r="AA154" s="42">
        <f t="shared" si="5"/>
        <v>0</v>
      </c>
      <c r="AC154" s="28"/>
    </row>
    <row r="155" spans="1:29" ht="20.100000000000001" customHeight="1" x14ac:dyDescent="0.25">
      <c r="B155" s="78">
        <f>'CCG Financial Totals'!A156</f>
        <v>0</v>
      </c>
      <c r="D155" s="24"/>
      <c r="E155" s="25"/>
      <c r="F155" s="24"/>
      <c r="G155" s="25"/>
      <c r="H155" s="25"/>
      <c r="I155" s="24"/>
      <c r="J155" s="24"/>
      <c r="K155" s="40" t="e">
        <f t="shared" si="4"/>
        <v>#DIV/0!</v>
      </c>
      <c r="L155" s="35"/>
      <c r="M155" s="36"/>
      <c r="N155" s="26"/>
      <c r="O155" s="26"/>
      <c r="P155" s="174"/>
      <c r="Q155" s="179"/>
      <c r="R155" s="180"/>
      <c r="S155" s="180"/>
      <c r="T155" s="180"/>
      <c r="U155" s="180"/>
      <c r="V155" s="180"/>
      <c r="W155" s="180"/>
      <c r="X155" s="180"/>
      <c r="Y155" s="181"/>
      <c r="AA155" s="42">
        <f t="shared" si="5"/>
        <v>0</v>
      </c>
      <c r="AC155" s="28"/>
    </row>
    <row r="156" spans="1:29" ht="20.100000000000001" customHeight="1" x14ac:dyDescent="0.25">
      <c r="B156" s="78">
        <f>'CCG Financial Totals'!A157</f>
        <v>0</v>
      </c>
      <c r="D156" s="24"/>
      <c r="E156" s="25"/>
      <c r="F156" s="24"/>
      <c r="G156" s="25"/>
      <c r="H156" s="25"/>
      <c r="I156" s="24"/>
      <c r="J156" s="24"/>
      <c r="K156" s="40" t="e">
        <f t="shared" si="4"/>
        <v>#DIV/0!</v>
      </c>
      <c r="L156" s="35"/>
      <c r="M156" s="36"/>
      <c r="N156" s="26"/>
      <c r="O156" s="26"/>
      <c r="P156" s="174"/>
      <c r="Q156" s="179"/>
      <c r="R156" s="180"/>
      <c r="S156" s="180"/>
      <c r="T156" s="180"/>
      <c r="U156" s="180"/>
      <c r="V156" s="180"/>
      <c r="W156" s="180"/>
      <c r="X156" s="180"/>
      <c r="Y156" s="181"/>
      <c r="AA156" s="42">
        <f t="shared" si="5"/>
        <v>0</v>
      </c>
      <c r="AC156" s="28"/>
    </row>
    <row r="157" spans="1:29" ht="20.100000000000001" customHeight="1" x14ac:dyDescent="0.25">
      <c r="B157" s="78">
        <f>'CCG Financial Totals'!A158</f>
        <v>0</v>
      </c>
      <c r="D157" s="24"/>
      <c r="E157" s="25"/>
      <c r="F157" s="24"/>
      <c r="G157" s="25"/>
      <c r="H157" s="25"/>
      <c r="I157" s="24"/>
      <c r="J157" s="24"/>
      <c r="K157" s="40" t="e">
        <f t="shared" si="4"/>
        <v>#DIV/0!</v>
      </c>
      <c r="L157" s="35"/>
      <c r="M157" s="36"/>
      <c r="N157" s="26"/>
      <c r="O157" s="26"/>
      <c r="P157" s="174"/>
      <c r="Q157" s="179"/>
      <c r="R157" s="180"/>
      <c r="S157" s="180"/>
      <c r="T157" s="180"/>
      <c r="U157" s="180"/>
      <c r="V157" s="180"/>
      <c r="W157" s="180"/>
      <c r="X157" s="180"/>
      <c r="Y157" s="181"/>
      <c r="AA157" s="42">
        <f t="shared" si="5"/>
        <v>0</v>
      </c>
      <c r="AC157" s="28"/>
    </row>
    <row r="158" spans="1:29" ht="20.100000000000001" customHeight="1" x14ac:dyDescent="0.25">
      <c r="B158" s="78">
        <f>'CCG Financial Totals'!A159</f>
        <v>0</v>
      </c>
      <c r="D158" s="24"/>
      <c r="E158" s="25"/>
      <c r="F158" s="24"/>
      <c r="G158" s="25"/>
      <c r="H158" s="25"/>
      <c r="I158" s="24"/>
      <c r="J158" s="24"/>
      <c r="K158" s="40" t="e">
        <f t="shared" si="4"/>
        <v>#DIV/0!</v>
      </c>
      <c r="L158" s="35"/>
      <c r="M158" s="36"/>
      <c r="N158" s="26"/>
      <c r="O158" s="26"/>
      <c r="P158" s="174"/>
      <c r="Q158" s="179"/>
      <c r="R158" s="180"/>
      <c r="S158" s="180"/>
      <c r="T158" s="180"/>
      <c r="U158" s="180"/>
      <c r="V158" s="180"/>
      <c r="W158" s="180"/>
      <c r="X158" s="180"/>
      <c r="Y158" s="181"/>
      <c r="AA158" s="42">
        <f t="shared" si="5"/>
        <v>0</v>
      </c>
      <c r="AC158" s="28"/>
    </row>
    <row r="159" spans="1:29" ht="20.100000000000001" customHeight="1" x14ac:dyDescent="0.25">
      <c r="B159" s="78" t="str">
        <f>'CCG Financial Totals'!A160</f>
        <v>Other</v>
      </c>
      <c r="D159" s="83"/>
      <c r="E159" s="84"/>
      <c r="F159" s="83"/>
      <c r="G159" s="84"/>
      <c r="H159" s="84"/>
      <c r="I159" s="83"/>
      <c r="J159" s="83"/>
      <c r="K159" s="40" t="e">
        <f t="shared" si="4"/>
        <v>#DIV/0!</v>
      </c>
      <c r="L159" s="35"/>
      <c r="M159" s="36"/>
      <c r="N159" s="26"/>
      <c r="O159" s="26"/>
      <c r="P159" s="174"/>
      <c r="Q159" s="179"/>
      <c r="R159" s="180"/>
      <c r="S159" s="180"/>
      <c r="T159" s="180"/>
      <c r="U159" s="180"/>
      <c r="V159" s="180"/>
      <c r="W159" s="180"/>
      <c r="X159" s="180"/>
      <c r="Y159" s="181"/>
      <c r="AA159" s="42">
        <f t="shared" si="5"/>
        <v>0</v>
      </c>
      <c r="AC159" s="96"/>
    </row>
    <row r="160" spans="1:29" ht="20.100000000000001" customHeight="1" x14ac:dyDescent="0.25">
      <c r="B160" s="9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 s="182"/>
      <c r="R160" s="183"/>
      <c r="S160" s="183"/>
      <c r="T160" s="183"/>
      <c r="U160" s="183"/>
      <c r="V160" s="183"/>
      <c r="W160" s="183"/>
      <c r="X160" s="183"/>
      <c r="Y160" s="184"/>
      <c r="Z160"/>
      <c r="AA160"/>
      <c r="AB160"/>
      <c r="AC160"/>
    </row>
    <row r="161" spans="1:29" ht="20.100000000000001" customHeight="1" x14ac:dyDescent="0.25">
      <c r="A161" s="217" t="str">
        <f>'CCG Financial Totals'!A162</f>
        <v>11 - Eye</v>
      </c>
      <c r="B161" s="217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 s="182"/>
      <c r="R161" s="183"/>
      <c r="S161" s="183"/>
      <c r="T161" s="183"/>
      <c r="U161" s="183"/>
      <c r="V161" s="183"/>
      <c r="W161" s="183"/>
      <c r="X161" s="183"/>
      <c r="Y161" s="184"/>
      <c r="Z161"/>
      <c r="AA161"/>
      <c r="AB161"/>
      <c r="AC161"/>
    </row>
    <row r="162" spans="1:29" ht="20.100000000000001" customHeight="1" x14ac:dyDescent="0.25">
      <c r="B162" s="91" t="str">
        <f>'CCG Financial Totals'!A163</f>
        <v>Review Ocuvite / Preservison tablets</v>
      </c>
      <c r="D162" s="24"/>
      <c r="E162" s="25"/>
      <c r="F162" s="24"/>
      <c r="G162" s="25"/>
      <c r="H162" s="25"/>
      <c r="I162" s="24"/>
      <c r="J162" s="24"/>
      <c r="K162" s="40" t="e">
        <f t="shared" si="4"/>
        <v>#DIV/0!</v>
      </c>
      <c r="L162" s="35"/>
      <c r="M162" s="36"/>
      <c r="N162" s="26"/>
      <c r="O162" s="26"/>
      <c r="P162" s="174"/>
      <c r="Q162" s="179"/>
      <c r="R162" s="180"/>
      <c r="S162" s="180"/>
      <c r="T162" s="180"/>
      <c r="U162" s="180"/>
      <c r="V162" s="180"/>
      <c r="W162" s="180"/>
      <c r="X162" s="180"/>
      <c r="Y162" s="181"/>
      <c r="AA162" s="42">
        <f t="shared" si="5"/>
        <v>0</v>
      </c>
      <c r="AC162" s="28"/>
    </row>
    <row r="163" spans="1:29" ht="20.100000000000001" customHeight="1" x14ac:dyDescent="0.25">
      <c r="B163" s="78">
        <f>'CCG Financial Totals'!A164</f>
        <v>0</v>
      </c>
      <c r="D163" s="24"/>
      <c r="E163" s="25"/>
      <c r="F163" s="24"/>
      <c r="G163" s="25"/>
      <c r="H163" s="25"/>
      <c r="I163" s="24"/>
      <c r="J163" s="24"/>
      <c r="K163" s="40" t="e">
        <f t="shared" si="4"/>
        <v>#DIV/0!</v>
      </c>
      <c r="L163" s="35"/>
      <c r="M163" s="36"/>
      <c r="N163" s="26"/>
      <c r="O163" s="26"/>
      <c r="P163" s="174"/>
      <c r="Q163" s="179"/>
      <c r="R163" s="180"/>
      <c r="S163" s="180"/>
      <c r="T163" s="180"/>
      <c r="U163" s="180"/>
      <c r="V163" s="180"/>
      <c r="W163" s="180"/>
      <c r="X163" s="180"/>
      <c r="Y163" s="181"/>
      <c r="AA163" s="42">
        <f t="shared" si="5"/>
        <v>0</v>
      </c>
      <c r="AC163" s="28"/>
    </row>
    <row r="164" spans="1:29" ht="20.100000000000001" customHeight="1" x14ac:dyDescent="0.25">
      <c r="B164" s="78">
        <f>'CCG Financial Totals'!A165</f>
        <v>0</v>
      </c>
      <c r="D164" s="24"/>
      <c r="E164" s="25"/>
      <c r="F164" s="24"/>
      <c r="G164" s="25"/>
      <c r="H164" s="25"/>
      <c r="I164" s="24"/>
      <c r="J164" s="24"/>
      <c r="K164" s="40" t="e">
        <f t="shared" si="4"/>
        <v>#DIV/0!</v>
      </c>
      <c r="L164" s="35"/>
      <c r="M164" s="36"/>
      <c r="N164" s="26"/>
      <c r="O164" s="26"/>
      <c r="P164" s="174"/>
      <c r="Q164" s="179"/>
      <c r="R164" s="180"/>
      <c r="S164" s="180"/>
      <c r="T164" s="180"/>
      <c r="U164" s="180"/>
      <c r="V164" s="180"/>
      <c r="W164" s="180"/>
      <c r="X164" s="180"/>
      <c r="Y164" s="181"/>
      <c r="AA164" s="42">
        <f t="shared" si="5"/>
        <v>0</v>
      </c>
      <c r="AC164" s="28"/>
    </row>
    <row r="165" spans="1:29" ht="20.100000000000001" customHeight="1" x14ac:dyDescent="0.25">
      <c r="B165" s="78">
        <f>'CCG Financial Totals'!A166</f>
        <v>0</v>
      </c>
      <c r="D165" s="24"/>
      <c r="E165" s="25"/>
      <c r="F165" s="24"/>
      <c r="G165" s="25"/>
      <c r="H165" s="25"/>
      <c r="I165" s="24"/>
      <c r="J165" s="24"/>
      <c r="K165" s="40" t="e">
        <f t="shared" si="4"/>
        <v>#DIV/0!</v>
      </c>
      <c r="L165" s="35"/>
      <c r="M165" s="36"/>
      <c r="N165" s="26"/>
      <c r="O165" s="26"/>
      <c r="P165" s="174"/>
      <c r="Q165" s="179"/>
      <c r="R165" s="180"/>
      <c r="S165" s="180"/>
      <c r="T165" s="180"/>
      <c r="U165" s="180"/>
      <c r="V165" s="180"/>
      <c r="W165" s="180"/>
      <c r="X165" s="180"/>
      <c r="Y165" s="181"/>
      <c r="AA165" s="42">
        <f t="shared" si="5"/>
        <v>0</v>
      </c>
      <c r="AC165" s="28"/>
    </row>
    <row r="166" spans="1:29" ht="20.100000000000001" customHeight="1" x14ac:dyDescent="0.25">
      <c r="B166" s="78">
        <f>'CCG Financial Totals'!A167</f>
        <v>0</v>
      </c>
      <c r="D166" s="24"/>
      <c r="E166" s="25"/>
      <c r="F166" s="24"/>
      <c r="G166" s="25"/>
      <c r="H166" s="25"/>
      <c r="I166" s="24"/>
      <c r="J166" s="24"/>
      <c r="K166" s="40" t="e">
        <f t="shared" si="4"/>
        <v>#DIV/0!</v>
      </c>
      <c r="L166" s="35"/>
      <c r="M166" s="36"/>
      <c r="N166" s="26"/>
      <c r="O166" s="26"/>
      <c r="P166" s="174"/>
      <c r="Q166" s="179"/>
      <c r="R166" s="180"/>
      <c r="S166" s="180"/>
      <c r="T166" s="180"/>
      <c r="U166" s="180"/>
      <c r="V166" s="180"/>
      <c r="W166" s="180"/>
      <c r="X166" s="180"/>
      <c r="Y166" s="181"/>
      <c r="AA166" s="42">
        <f t="shared" si="5"/>
        <v>0</v>
      </c>
      <c r="AC166" s="28"/>
    </row>
    <row r="167" spans="1:29" ht="20.100000000000001" customHeight="1" x14ac:dyDescent="0.25">
      <c r="B167" s="78">
        <f>'CCG Financial Totals'!A168</f>
        <v>0</v>
      </c>
      <c r="D167" s="24"/>
      <c r="E167" s="25"/>
      <c r="F167" s="24"/>
      <c r="G167" s="25"/>
      <c r="H167" s="25"/>
      <c r="I167" s="24"/>
      <c r="J167" s="24"/>
      <c r="K167" s="40" t="e">
        <f t="shared" si="4"/>
        <v>#DIV/0!</v>
      </c>
      <c r="L167" s="35"/>
      <c r="M167" s="36"/>
      <c r="N167" s="26"/>
      <c r="O167" s="26"/>
      <c r="P167" s="174"/>
      <c r="Q167" s="179"/>
      <c r="R167" s="180"/>
      <c r="S167" s="180"/>
      <c r="T167" s="180"/>
      <c r="U167" s="180"/>
      <c r="V167" s="180"/>
      <c r="W167" s="180"/>
      <c r="X167" s="180"/>
      <c r="Y167" s="181"/>
      <c r="AA167" s="42">
        <f t="shared" si="5"/>
        <v>0</v>
      </c>
      <c r="AC167" s="28"/>
    </row>
    <row r="168" spans="1:29" ht="20.100000000000001" customHeight="1" x14ac:dyDescent="0.25">
      <c r="B168" s="78" t="str">
        <f>'CCG Financial Totals'!A169</f>
        <v>Other</v>
      </c>
      <c r="D168" s="83"/>
      <c r="E168" s="84"/>
      <c r="F168" s="83"/>
      <c r="G168" s="84"/>
      <c r="H168" s="84"/>
      <c r="I168" s="83"/>
      <c r="J168" s="83"/>
      <c r="K168" s="40" t="e">
        <f t="shared" si="4"/>
        <v>#DIV/0!</v>
      </c>
      <c r="L168" s="35"/>
      <c r="M168" s="36"/>
      <c r="N168" s="26"/>
      <c r="O168" s="26"/>
      <c r="P168" s="174"/>
      <c r="Q168" s="179"/>
      <c r="R168" s="180"/>
      <c r="S168" s="180"/>
      <c r="T168" s="180"/>
      <c r="U168" s="180"/>
      <c r="V168" s="180"/>
      <c r="W168" s="180"/>
      <c r="X168" s="180"/>
      <c r="Y168" s="181"/>
      <c r="AA168" s="42">
        <f t="shared" si="5"/>
        <v>0</v>
      </c>
      <c r="AC168" s="96"/>
    </row>
    <row r="169" spans="1:29" ht="20.100000000000001" customHeight="1" x14ac:dyDescent="0.25">
      <c r="B169" s="94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 s="182"/>
      <c r="R169" s="183"/>
      <c r="S169" s="183"/>
      <c r="T169" s="183"/>
      <c r="U169" s="183"/>
      <c r="V169" s="183"/>
      <c r="W169" s="183"/>
      <c r="X169" s="183"/>
      <c r="Y169" s="184"/>
      <c r="Z169"/>
      <c r="AA169"/>
      <c r="AB169"/>
      <c r="AC169"/>
    </row>
    <row r="170" spans="1:29" ht="20.100000000000001" customHeight="1" x14ac:dyDescent="0.25">
      <c r="A170" s="217" t="str">
        <f>'CCG Financial Totals'!A171</f>
        <v>12 - Ear, Nose and Oropharynx</v>
      </c>
      <c r="B170" s="217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 s="182"/>
      <c r="R170" s="183"/>
      <c r="S170" s="183"/>
      <c r="T170" s="183"/>
      <c r="U170" s="183"/>
      <c r="V170" s="183"/>
      <c r="W170" s="183"/>
      <c r="X170" s="183"/>
      <c r="Y170" s="184"/>
      <c r="Z170"/>
      <c r="AA170"/>
      <c r="AB170"/>
      <c r="AC170"/>
    </row>
    <row r="171" spans="1:29" ht="20.100000000000001" customHeight="1" x14ac:dyDescent="0.25">
      <c r="B171" s="91">
        <f>'CCG Financial Totals'!A172</f>
        <v>0</v>
      </c>
      <c r="D171" s="24"/>
      <c r="E171" s="25"/>
      <c r="F171" s="24"/>
      <c r="G171" s="25"/>
      <c r="H171" s="25"/>
      <c r="I171" s="24"/>
      <c r="J171" s="24"/>
      <c r="K171" s="40" t="e">
        <f t="shared" si="4"/>
        <v>#DIV/0!</v>
      </c>
      <c r="L171" s="35"/>
      <c r="M171" s="36"/>
      <c r="N171" s="26"/>
      <c r="O171" s="26"/>
      <c r="P171" s="174"/>
      <c r="Q171" s="179"/>
      <c r="R171" s="180"/>
      <c r="S171" s="180"/>
      <c r="T171" s="180"/>
      <c r="U171" s="180"/>
      <c r="V171" s="180"/>
      <c r="W171" s="180"/>
      <c r="X171" s="180"/>
      <c r="Y171" s="181"/>
      <c r="AA171" s="42">
        <f t="shared" si="5"/>
        <v>0</v>
      </c>
      <c r="AC171" s="28"/>
    </row>
    <row r="172" spans="1:29" ht="20.100000000000001" customHeight="1" x14ac:dyDescent="0.25">
      <c r="B172" s="78">
        <f>'CCG Financial Totals'!A173</f>
        <v>0</v>
      </c>
      <c r="D172" s="24"/>
      <c r="E172" s="25"/>
      <c r="F172" s="24"/>
      <c r="G172" s="25"/>
      <c r="H172" s="25"/>
      <c r="I172" s="24"/>
      <c r="J172" s="24"/>
      <c r="K172" s="40" t="e">
        <f t="shared" si="4"/>
        <v>#DIV/0!</v>
      </c>
      <c r="L172" s="35"/>
      <c r="M172" s="36"/>
      <c r="N172" s="26"/>
      <c r="O172" s="26"/>
      <c r="P172" s="174"/>
      <c r="Q172" s="179"/>
      <c r="R172" s="180"/>
      <c r="S172" s="180"/>
      <c r="T172" s="180"/>
      <c r="U172" s="180"/>
      <c r="V172" s="180"/>
      <c r="W172" s="180"/>
      <c r="X172" s="180"/>
      <c r="Y172" s="181"/>
      <c r="AA172" s="42">
        <f t="shared" si="5"/>
        <v>0</v>
      </c>
      <c r="AC172" s="28"/>
    </row>
    <row r="173" spans="1:29" ht="20.100000000000001" customHeight="1" x14ac:dyDescent="0.25">
      <c r="B173" s="78">
        <f>'CCG Financial Totals'!A174</f>
        <v>0</v>
      </c>
      <c r="D173" s="24"/>
      <c r="E173" s="25"/>
      <c r="F173" s="24"/>
      <c r="G173" s="25"/>
      <c r="H173" s="25"/>
      <c r="I173" s="24"/>
      <c r="J173" s="24"/>
      <c r="K173" s="40" t="e">
        <f t="shared" si="4"/>
        <v>#DIV/0!</v>
      </c>
      <c r="L173" s="35"/>
      <c r="M173" s="36"/>
      <c r="N173" s="26"/>
      <c r="O173" s="26"/>
      <c r="P173" s="174"/>
      <c r="Q173" s="179"/>
      <c r="R173" s="180"/>
      <c r="S173" s="180"/>
      <c r="T173" s="180"/>
      <c r="U173" s="180"/>
      <c r="V173" s="180"/>
      <c r="W173" s="180"/>
      <c r="X173" s="180"/>
      <c r="Y173" s="181"/>
      <c r="AA173" s="42">
        <f t="shared" si="5"/>
        <v>0</v>
      </c>
      <c r="AC173" s="28"/>
    </row>
    <row r="174" spans="1:29" ht="20.100000000000001" customHeight="1" x14ac:dyDescent="0.25">
      <c r="B174" s="78">
        <f>'CCG Financial Totals'!A175</f>
        <v>0</v>
      </c>
      <c r="D174" s="24"/>
      <c r="E174" s="25"/>
      <c r="F174" s="24"/>
      <c r="G174" s="25"/>
      <c r="H174" s="25"/>
      <c r="I174" s="24"/>
      <c r="J174" s="24"/>
      <c r="K174" s="40" t="e">
        <f t="shared" si="4"/>
        <v>#DIV/0!</v>
      </c>
      <c r="L174" s="35"/>
      <c r="M174" s="36"/>
      <c r="N174" s="26"/>
      <c r="O174" s="26"/>
      <c r="P174" s="174"/>
      <c r="Q174" s="179"/>
      <c r="R174" s="180"/>
      <c r="S174" s="180"/>
      <c r="T174" s="180"/>
      <c r="U174" s="180"/>
      <c r="V174" s="180"/>
      <c r="W174" s="180"/>
      <c r="X174" s="180"/>
      <c r="Y174" s="181"/>
      <c r="AA174" s="42">
        <f t="shared" si="5"/>
        <v>0</v>
      </c>
      <c r="AC174" s="28"/>
    </row>
    <row r="175" spans="1:29" ht="20.100000000000001" customHeight="1" x14ac:dyDescent="0.25">
      <c r="B175" s="78">
        <f>'CCG Financial Totals'!A176</f>
        <v>0</v>
      </c>
      <c r="D175" s="24"/>
      <c r="E175" s="25"/>
      <c r="F175" s="24"/>
      <c r="G175" s="25"/>
      <c r="H175" s="25"/>
      <c r="I175" s="24"/>
      <c r="J175" s="24"/>
      <c r="K175" s="40" t="e">
        <f t="shared" si="4"/>
        <v>#DIV/0!</v>
      </c>
      <c r="L175" s="35"/>
      <c r="M175" s="36"/>
      <c r="N175" s="26"/>
      <c r="O175" s="26"/>
      <c r="P175" s="174"/>
      <c r="Q175" s="179"/>
      <c r="R175" s="180"/>
      <c r="S175" s="180"/>
      <c r="T175" s="180"/>
      <c r="U175" s="180"/>
      <c r="V175" s="180"/>
      <c r="W175" s="180"/>
      <c r="X175" s="180"/>
      <c r="Y175" s="181"/>
      <c r="AA175" s="42">
        <f t="shared" si="5"/>
        <v>0</v>
      </c>
      <c r="AC175" s="28"/>
    </row>
    <row r="176" spans="1:29" ht="20.100000000000001" customHeight="1" x14ac:dyDescent="0.25">
      <c r="B176" s="78">
        <f>'CCG Financial Totals'!A177</f>
        <v>0</v>
      </c>
      <c r="D176" s="24"/>
      <c r="E176" s="25"/>
      <c r="F176" s="24"/>
      <c r="G176" s="25"/>
      <c r="H176" s="25"/>
      <c r="I176" s="24"/>
      <c r="J176" s="24"/>
      <c r="K176" s="40" t="e">
        <f t="shared" si="4"/>
        <v>#DIV/0!</v>
      </c>
      <c r="L176" s="35"/>
      <c r="M176" s="36"/>
      <c r="N176" s="26"/>
      <c r="O176" s="26"/>
      <c r="P176" s="174"/>
      <c r="Q176" s="179"/>
      <c r="R176" s="180"/>
      <c r="S176" s="180"/>
      <c r="T176" s="180"/>
      <c r="U176" s="180"/>
      <c r="V176" s="180"/>
      <c r="W176" s="180"/>
      <c r="X176" s="180"/>
      <c r="Y176" s="181"/>
      <c r="AA176" s="42">
        <f t="shared" si="5"/>
        <v>0</v>
      </c>
      <c r="AC176" s="28"/>
    </row>
    <row r="177" spans="1:29" ht="20.100000000000001" customHeight="1" x14ac:dyDescent="0.25">
      <c r="B177" s="85" t="str">
        <f>'CCG Financial Totals'!A178</f>
        <v>Other</v>
      </c>
      <c r="D177" s="83"/>
      <c r="E177" s="84"/>
      <c r="F177" s="83"/>
      <c r="G177" s="84"/>
      <c r="H177" s="84"/>
      <c r="I177" s="83"/>
      <c r="J177" s="83"/>
      <c r="K177" s="40" t="e">
        <f t="shared" si="4"/>
        <v>#DIV/0!</v>
      </c>
      <c r="L177" s="35"/>
      <c r="M177" s="36"/>
      <c r="N177" s="26"/>
      <c r="O177" s="26"/>
      <c r="P177" s="174"/>
      <c r="Q177" s="179"/>
      <c r="R177" s="180"/>
      <c r="S177" s="180"/>
      <c r="T177" s="180"/>
      <c r="U177" s="180"/>
      <c r="V177" s="180"/>
      <c r="W177" s="180"/>
      <c r="X177" s="180"/>
      <c r="Y177" s="181"/>
      <c r="AA177" s="42">
        <f t="shared" si="5"/>
        <v>0</v>
      </c>
      <c r="AC177" s="96"/>
    </row>
    <row r="178" spans="1:29" ht="20.100000000000001" customHeight="1" x14ac:dyDescent="0.25">
      <c r="B178" s="5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 s="182"/>
      <c r="R178" s="183"/>
      <c r="S178" s="183"/>
      <c r="T178" s="183"/>
      <c r="U178" s="183"/>
      <c r="V178" s="183"/>
      <c r="W178" s="183"/>
      <c r="X178" s="183"/>
      <c r="Y178" s="184"/>
      <c r="Z178"/>
      <c r="AA178"/>
      <c r="AB178"/>
      <c r="AC178"/>
    </row>
    <row r="179" spans="1:29" ht="20.100000000000001" customHeight="1" x14ac:dyDescent="0.25">
      <c r="A179" s="217" t="str">
        <f>'CCG Financial Totals'!A180</f>
        <v>13 - Skin</v>
      </c>
      <c r="B179" s="217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 s="182"/>
      <c r="R179" s="183"/>
      <c r="S179" s="183"/>
      <c r="T179" s="183"/>
      <c r="U179" s="183"/>
      <c r="V179" s="183"/>
      <c r="W179" s="183"/>
      <c r="X179" s="183"/>
      <c r="Y179" s="184"/>
      <c r="Z179"/>
      <c r="AA179"/>
      <c r="AB179"/>
      <c r="AC179"/>
    </row>
    <row r="180" spans="1:29" ht="20.100000000000001" customHeight="1" x14ac:dyDescent="0.25">
      <c r="B180" s="91" t="str">
        <f>'CCG Financial Totals'!A181</f>
        <v>Review Eflornithine cream</v>
      </c>
      <c r="D180" s="24"/>
      <c r="E180" s="25"/>
      <c r="F180" s="24"/>
      <c r="G180" s="25"/>
      <c r="H180" s="25"/>
      <c r="I180" s="24"/>
      <c r="J180" s="24"/>
      <c r="K180" s="40" t="e">
        <f t="shared" si="4"/>
        <v>#DIV/0!</v>
      </c>
      <c r="L180" s="35"/>
      <c r="M180" s="36"/>
      <c r="N180" s="26"/>
      <c r="O180" s="26"/>
      <c r="P180" s="174"/>
      <c r="Q180" s="179"/>
      <c r="R180" s="180"/>
      <c r="S180" s="180"/>
      <c r="T180" s="180"/>
      <c r="U180" s="180"/>
      <c r="V180" s="180"/>
      <c r="W180" s="180"/>
      <c r="X180" s="180"/>
      <c r="Y180" s="181"/>
      <c r="AA180" s="42">
        <f t="shared" si="5"/>
        <v>0</v>
      </c>
      <c r="AC180" s="28"/>
    </row>
    <row r="181" spans="1:29" ht="20.100000000000001" customHeight="1" x14ac:dyDescent="0.25">
      <c r="B181" s="78" t="str">
        <f>'CCG Financial Totals'!A182</f>
        <v>Review Anti-fungal paint</v>
      </c>
      <c r="D181" s="24"/>
      <c r="E181" s="25"/>
      <c r="F181" s="24"/>
      <c r="G181" s="25"/>
      <c r="H181" s="25"/>
      <c r="I181" s="24"/>
      <c r="J181" s="24"/>
      <c r="K181" s="40" t="e">
        <f t="shared" si="4"/>
        <v>#DIV/0!</v>
      </c>
      <c r="L181" s="35"/>
      <c r="M181" s="36"/>
      <c r="N181" s="26"/>
      <c r="O181" s="26"/>
      <c r="P181" s="174"/>
      <c r="Q181" s="179"/>
      <c r="R181" s="180"/>
      <c r="S181" s="180"/>
      <c r="T181" s="180"/>
      <c r="U181" s="180"/>
      <c r="V181" s="180"/>
      <c r="W181" s="180"/>
      <c r="X181" s="180"/>
      <c r="Y181" s="181"/>
      <c r="AA181" s="42">
        <f t="shared" si="5"/>
        <v>0</v>
      </c>
      <c r="AC181" s="28"/>
    </row>
    <row r="182" spans="1:29" ht="20.100000000000001" customHeight="1" x14ac:dyDescent="0.25">
      <c r="B182" s="78">
        <f>'CCG Financial Totals'!A183</f>
        <v>0</v>
      </c>
      <c r="D182" s="24"/>
      <c r="E182" s="25"/>
      <c r="F182" s="24"/>
      <c r="G182" s="25"/>
      <c r="H182" s="25"/>
      <c r="I182" s="24"/>
      <c r="J182" s="24"/>
      <c r="K182" s="40" t="e">
        <f t="shared" si="4"/>
        <v>#DIV/0!</v>
      </c>
      <c r="L182" s="35"/>
      <c r="M182" s="36"/>
      <c r="N182" s="26"/>
      <c r="O182" s="26"/>
      <c r="P182" s="174"/>
      <c r="Q182" s="179"/>
      <c r="R182" s="180"/>
      <c r="S182" s="180"/>
      <c r="T182" s="180"/>
      <c r="U182" s="180"/>
      <c r="V182" s="180"/>
      <c r="W182" s="180"/>
      <c r="X182" s="180"/>
      <c r="Y182" s="181"/>
      <c r="AA182" s="42">
        <f t="shared" si="5"/>
        <v>0</v>
      </c>
      <c r="AC182" s="28"/>
    </row>
    <row r="183" spans="1:29" ht="20.100000000000001" customHeight="1" x14ac:dyDescent="0.25">
      <c r="B183" s="78">
        <f>'CCG Financial Totals'!A184</f>
        <v>0</v>
      </c>
      <c r="D183" s="24"/>
      <c r="E183" s="25"/>
      <c r="F183" s="24"/>
      <c r="G183" s="25"/>
      <c r="H183" s="25"/>
      <c r="I183" s="24"/>
      <c r="J183" s="24"/>
      <c r="K183" s="40" t="e">
        <f t="shared" si="4"/>
        <v>#DIV/0!</v>
      </c>
      <c r="L183" s="35"/>
      <c r="M183" s="36"/>
      <c r="N183" s="26"/>
      <c r="O183" s="26"/>
      <c r="P183" s="174"/>
      <c r="Q183" s="179"/>
      <c r="R183" s="180"/>
      <c r="S183" s="180"/>
      <c r="T183" s="180"/>
      <c r="U183" s="180"/>
      <c r="V183" s="180"/>
      <c r="W183" s="180"/>
      <c r="X183" s="180"/>
      <c r="Y183" s="181"/>
      <c r="AA183" s="42">
        <f t="shared" si="5"/>
        <v>0</v>
      </c>
      <c r="AC183" s="28"/>
    </row>
    <row r="184" spans="1:29" ht="20.100000000000001" customHeight="1" x14ac:dyDescent="0.25">
      <c r="B184" s="78">
        <f>'CCG Financial Totals'!A185</f>
        <v>0</v>
      </c>
      <c r="D184" s="24"/>
      <c r="E184" s="25"/>
      <c r="F184" s="24"/>
      <c r="G184" s="25"/>
      <c r="H184" s="25"/>
      <c r="I184" s="24"/>
      <c r="J184" s="24"/>
      <c r="K184" s="40" t="e">
        <f t="shared" si="4"/>
        <v>#DIV/0!</v>
      </c>
      <c r="L184" s="35"/>
      <c r="M184" s="36"/>
      <c r="N184" s="26"/>
      <c r="O184" s="26"/>
      <c r="P184" s="174"/>
      <c r="Q184" s="179"/>
      <c r="R184" s="180"/>
      <c r="S184" s="180"/>
      <c r="T184" s="180"/>
      <c r="U184" s="180"/>
      <c r="V184" s="180"/>
      <c r="W184" s="180"/>
      <c r="X184" s="180"/>
      <c r="Y184" s="181"/>
      <c r="AA184" s="42">
        <f t="shared" si="5"/>
        <v>0</v>
      </c>
      <c r="AC184" s="28"/>
    </row>
    <row r="185" spans="1:29" ht="20.100000000000001" customHeight="1" x14ac:dyDescent="0.25">
      <c r="B185" s="78">
        <f>'CCG Financial Totals'!A186</f>
        <v>0</v>
      </c>
      <c r="D185" s="24"/>
      <c r="E185" s="25"/>
      <c r="F185" s="24"/>
      <c r="G185" s="25"/>
      <c r="H185" s="25"/>
      <c r="I185" s="24"/>
      <c r="J185" s="24"/>
      <c r="K185" s="40" t="e">
        <f t="shared" si="4"/>
        <v>#DIV/0!</v>
      </c>
      <c r="L185" s="35"/>
      <c r="M185" s="36"/>
      <c r="N185" s="26"/>
      <c r="O185" s="26"/>
      <c r="P185" s="174"/>
      <c r="Q185" s="179"/>
      <c r="R185" s="180"/>
      <c r="S185" s="180"/>
      <c r="T185" s="180"/>
      <c r="U185" s="180"/>
      <c r="V185" s="180"/>
      <c r="W185" s="180"/>
      <c r="X185" s="180"/>
      <c r="Y185" s="181"/>
      <c r="AA185" s="42">
        <f t="shared" si="5"/>
        <v>0</v>
      </c>
      <c r="AC185" s="28"/>
    </row>
    <row r="186" spans="1:29" ht="20.100000000000001" customHeight="1" x14ac:dyDescent="0.25">
      <c r="B186" s="85" t="str">
        <f>'CCG Financial Totals'!A187</f>
        <v>Other</v>
      </c>
      <c r="D186" s="83"/>
      <c r="E186" s="84"/>
      <c r="F186" s="83"/>
      <c r="G186" s="84"/>
      <c r="H186" s="84"/>
      <c r="I186" s="83"/>
      <c r="J186" s="83"/>
      <c r="K186" s="40" t="e">
        <f t="shared" si="4"/>
        <v>#DIV/0!</v>
      </c>
      <c r="L186" s="35"/>
      <c r="M186" s="36"/>
      <c r="N186" s="26"/>
      <c r="O186" s="26"/>
      <c r="P186" s="174"/>
      <c r="Q186" s="179"/>
      <c r="R186" s="180"/>
      <c r="S186" s="180"/>
      <c r="T186" s="180"/>
      <c r="U186" s="180"/>
      <c r="V186" s="180"/>
      <c r="W186" s="180"/>
      <c r="X186" s="180"/>
      <c r="Y186" s="181"/>
      <c r="AA186" s="42">
        <f t="shared" si="5"/>
        <v>0</v>
      </c>
      <c r="AC186" s="96"/>
    </row>
    <row r="187" spans="1:29" ht="20.100000000000001" customHeight="1" x14ac:dyDescent="0.25">
      <c r="B187" s="21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 s="182"/>
      <c r="R187" s="183"/>
      <c r="S187" s="183"/>
      <c r="T187" s="183"/>
      <c r="U187" s="183"/>
      <c r="V187" s="183"/>
      <c r="W187" s="183"/>
      <c r="X187" s="183"/>
      <c r="Y187" s="184"/>
      <c r="Z187"/>
      <c r="AA187"/>
      <c r="AB187"/>
      <c r="AC187"/>
    </row>
    <row r="188" spans="1:29" ht="20.100000000000001" customHeight="1" x14ac:dyDescent="0.25">
      <c r="A188" s="217" t="str">
        <f>'CCG Financial Totals'!A189</f>
        <v>14 - Immunological products and Vaccines</v>
      </c>
      <c r="B188" s="217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 s="182"/>
      <c r="R188" s="183"/>
      <c r="S188" s="183"/>
      <c r="T188" s="183"/>
      <c r="U188" s="183"/>
      <c r="V188" s="183"/>
      <c r="W188" s="183"/>
      <c r="X188" s="183"/>
      <c r="Y188" s="184"/>
      <c r="Z188"/>
      <c r="AA188"/>
      <c r="AB188"/>
      <c r="AC188"/>
    </row>
    <row r="189" spans="1:29" ht="20.100000000000001" customHeight="1" x14ac:dyDescent="0.25">
      <c r="B189" s="85" t="str">
        <f>'CCG Financial Totals'!A190</f>
        <v>Review of Travel Vaccine prescribing</v>
      </c>
      <c r="D189" s="24"/>
      <c r="E189" s="25"/>
      <c r="F189" s="24"/>
      <c r="G189" s="25"/>
      <c r="H189" s="25"/>
      <c r="I189" s="24"/>
      <c r="J189" s="24"/>
      <c r="K189" s="40" t="e">
        <f t="shared" si="4"/>
        <v>#DIV/0!</v>
      </c>
      <c r="L189" s="35"/>
      <c r="M189" s="36"/>
      <c r="N189" s="26"/>
      <c r="O189" s="26"/>
      <c r="P189" s="174"/>
      <c r="Q189" s="179"/>
      <c r="R189" s="180"/>
      <c r="S189" s="180"/>
      <c r="T189" s="180"/>
      <c r="U189" s="180"/>
      <c r="V189" s="180"/>
      <c r="W189" s="180"/>
      <c r="X189" s="180"/>
      <c r="Y189" s="181"/>
      <c r="AA189" s="42">
        <f t="shared" si="5"/>
        <v>0</v>
      </c>
      <c r="AC189" s="28"/>
    </row>
    <row r="190" spans="1:29" ht="15.75" x14ac:dyDescent="0.25">
      <c r="B190" s="85" t="str">
        <f>'CCG Financial Totals'!A191</f>
        <v>PH Vaccines</v>
      </c>
      <c r="D190" s="24"/>
      <c r="E190" s="25"/>
      <c r="F190" s="24"/>
      <c r="G190" s="25"/>
      <c r="H190" s="25"/>
      <c r="I190" s="24"/>
      <c r="J190" s="24"/>
      <c r="K190" s="40" t="e">
        <f t="shared" si="4"/>
        <v>#DIV/0!</v>
      </c>
      <c r="L190" s="35"/>
      <c r="M190" s="36"/>
      <c r="N190" s="26"/>
      <c r="O190" s="26"/>
      <c r="P190" s="174"/>
      <c r="Q190" s="179"/>
      <c r="R190" s="180"/>
      <c r="S190" s="180"/>
      <c r="T190" s="180"/>
      <c r="U190" s="180"/>
      <c r="V190" s="180"/>
      <c r="W190" s="180"/>
      <c r="X190" s="180"/>
      <c r="Y190" s="181"/>
      <c r="AA190" s="42">
        <f t="shared" si="5"/>
        <v>0</v>
      </c>
      <c r="AC190" s="28"/>
    </row>
    <row r="191" spans="1:29" ht="15.75" x14ac:dyDescent="0.25">
      <c r="B191" s="85">
        <f>'CCG Financial Totals'!A192</f>
        <v>0</v>
      </c>
      <c r="D191" s="24"/>
      <c r="E191" s="25"/>
      <c r="F191" s="24"/>
      <c r="G191" s="25"/>
      <c r="H191" s="25"/>
      <c r="I191" s="24"/>
      <c r="J191" s="24"/>
      <c r="K191" s="40" t="e">
        <f t="shared" si="4"/>
        <v>#DIV/0!</v>
      </c>
      <c r="L191" s="35"/>
      <c r="M191" s="36"/>
      <c r="N191" s="26"/>
      <c r="O191" s="26"/>
      <c r="P191" s="174"/>
      <c r="Q191" s="179"/>
      <c r="R191" s="180"/>
      <c r="S191" s="180"/>
      <c r="T191" s="180"/>
      <c r="U191" s="180"/>
      <c r="V191" s="180"/>
      <c r="W191" s="180"/>
      <c r="X191" s="180"/>
      <c r="Y191" s="181"/>
      <c r="AA191" s="42">
        <f t="shared" si="5"/>
        <v>0</v>
      </c>
      <c r="AC191" s="28"/>
    </row>
    <row r="192" spans="1:29" ht="15.75" x14ac:dyDescent="0.25">
      <c r="B192" s="85">
        <f>'CCG Financial Totals'!A194</f>
        <v>0</v>
      </c>
      <c r="D192" s="24"/>
      <c r="E192" s="25"/>
      <c r="F192" s="24"/>
      <c r="G192" s="25"/>
      <c r="H192" s="25"/>
      <c r="I192" s="24"/>
      <c r="J192" s="24"/>
      <c r="K192" s="40"/>
      <c r="L192" s="35"/>
      <c r="M192" s="36"/>
      <c r="N192" s="26"/>
      <c r="O192" s="26"/>
      <c r="P192" s="174"/>
      <c r="Q192" s="179"/>
      <c r="R192" s="180"/>
      <c r="S192" s="180"/>
      <c r="T192" s="180"/>
      <c r="U192" s="180"/>
      <c r="V192" s="180"/>
      <c r="W192" s="180"/>
      <c r="X192" s="180"/>
      <c r="Y192" s="181"/>
      <c r="AA192" s="42">
        <f t="shared" si="5"/>
        <v>0</v>
      </c>
      <c r="AC192" s="28"/>
    </row>
    <row r="193" spans="1:29" ht="15.75" x14ac:dyDescent="0.25">
      <c r="B193" s="85">
        <f>'CCG Financial Totals'!A195</f>
        <v>0</v>
      </c>
      <c r="D193" s="24"/>
      <c r="E193" s="25"/>
      <c r="F193" s="24"/>
      <c r="G193" s="25"/>
      <c r="H193" s="25"/>
      <c r="I193" s="24"/>
      <c r="J193" s="24"/>
      <c r="K193" s="40" t="e">
        <f t="shared" si="4"/>
        <v>#DIV/0!</v>
      </c>
      <c r="L193" s="35"/>
      <c r="M193" s="36"/>
      <c r="N193" s="26"/>
      <c r="O193" s="26"/>
      <c r="P193" s="174"/>
      <c r="Q193" s="179"/>
      <c r="R193" s="180"/>
      <c r="S193" s="180"/>
      <c r="T193" s="180"/>
      <c r="U193" s="180"/>
      <c r="V193" s="180"/>
      <c r="W193" s="180"/>
      <c r="X193" s="180"/>
      <c r="Y193" s="181"/>
      <c r="AA193" s="42">
        <f t="shared" si="5"/>
        <v>0</v>
      </c>
      <c r="AC193" s="28"/>
    </row>
    <row r="194" spans="1:29" ht="15.75" x14ac:dyDescent="0.25">
      <c r="B194" s="85">
        <f>'CCG Financial Totals'!A196</f>
        <v>0</v>
      </c>
      <c r="D194" s="24"/>
      <c r="E194" s="25"/>
      <c r="F194" s="24"/>
      <c r="G194" s="25"/>
      <c r="H194" s="25"/>
      <c r="I194" s="24"/>
      <c r="J194" s="24"/>
      <c r="K194" s="40" t="e">
        <f t="shared" si="4"/>
        <v>#DIV/0!</v>
      </c>
      <c r="L194" s="35"/>
      <c r="M194" s="36"/>
      <c r="N194" s="26"/>
      <c r="O194" s="26"/>
      <c r="P194" s="174"/>
      <c r="Q194" s="179"/>
      <c r="R194" s="180"/>
      <c r="S194" s="180"/>
      <c r="T194" s="180"/>
      <c r="U194" s="180"/>
      <c r="V194" s="180"/>
      <c r="W194" s="180"/>
      <c r="X194" s="180"/>
      <c r="Y194" s="181"/>
      <c r="AA194" s="42">
        <f t="shared" si="5"/>
        <v>0</v>
      </c>
      <c r="AC194" s="28"/>
    </row>
    <row r="195" spans="1:29" ht="15.75" x14ac:dyDescent="0.25">
      <c r="B195" s="85" t="str">
        <f>'CCG Financial Totals'!A197</f>
        <v>Other</v>
      </c>
      <c r="D195" s="24"/>
      <c r="E195" s="25"/>
      <c r="F195" s="24"/>
      <c r="G195" s="25"/>
      <c r="H195" s="25"/>
      <c r="I195" s="24"/>
      <c r="J195" s="24"/>
      <c r="K195" s="40" t="e">
        <f t="shared" si="4"/>
        <v>#DIV/0!</v>
      </c>
      <c r="L195" s="35"/>
      <c r="M195" s="36"/>
      <c r="N195" s="26"/>
      <c r="O195" s="26"/>
      <c r="P195" s="174"/>
      <c r="Q195" s="179"/>
      <c r="R195" s="180"/>
      <c r="S195" s="180"/>
      <c r="T195" s="180"/>
      <c r="U195" s="180"/>
      <c r="V195" s="180"/>
      <c r="W195" s="180"/>
      <c r="X195" s="180"/>
      <c r="Y195" s="181"/>
      <c r="AA195" s="42">
        <f t="shared" si="5"/>
        <v>0</v>
      </c>
      <c r="AC195" s="28"/>
    </row>
    <row r="196" spans="1:29" ht="15.75" x14ac:dyDescent="0.25">
      <c r="B196" s="85">
        <f>'CCG Financial Totals'!A198</f>
        <v>0</v>
      </c>
      <c r="D196" s="83"/>
      <c r="E196" s="84"/>
      <c r="F196" s="83"/>
      <c r="G196" s="84"/>
      <c r="H196" s="84"/>
      <c r="I196" s="83"/>
      <c r="J196" s="83"/>
      <c r="K196" s="40" t="e">
        <f t="shared" si="4"/>
        <v>#DIV/0!</v>
      </c>
      <c r="L196" s="35"/>
      <c r="M196" s="36"/>
      <c r="N196" s="26"/>
      <c r="O196" s="26"/>
      <c r="P196" s="174"/>
      <c r="Q196" s="179"/>
      <c r="R196" s="180"/>
      <c r="S196" s="180"/>
      <c r="T196" s="180"/>
      <c r="U196" s="180"/>
      <c r="V196" s="180"/>
      <c r="W196" s="180"/>
      <c r="X196" s="180"/>
      <c r="Y196" s="181"/>
      <c r="AA196" s="42">
        <f t="shared" si="5"/>
        <v>0</v>
      </c>
      <c r="AC196" s="96"/>
    </row>
    <row r="197" spans="1:29" ht="15.75" x14ac:dyDescent="0.25">
      <c r="B197" s="9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 s="182"/>
      <c r="R197" s="183"/>
      <c r="S197" s="183"/>
      <c r="T197" s="183"/>
      <c r="U197" s="183"/>
      <c r="V197" s="183"/>
      <c r="W197" s="183"/>
      <c r="X197" s="183"/>
      <c r="Y197" s="184"/>
      <c r="Z197"/>
      <c r="AA197"/>
      <c r="AB197"/>
      <c r="AC197"/>
    </row>
    <row r="198" spans="1:29" ht="15.75" x14ac:dyDescent="0.25">
      <c r="A198" s="217" t="str">
        <f>'CCG Financial Totals'!A199</f>
        <v>15 - Anaesthesia</v>
      </c>
      <c r="B198" s="217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 s="182"/>
      <c r="R198" s="183"/>
      <c r="S198" s="183"/>
      <c r="T198" s="183"/>
      <c r="U198" s="183"/>
      <c r="V198" s="183"/>
      <c r="W198" s="183"/>
      <c r="X198" s="183"/>
      <c r="Y198" s="184"/>
      <c r="Z198"/>
      <c r="AA198"/>
      <c r="AB198"/>
      <c r="AC198"/>
    </row>
    <row r="199" spans="1:29" ht="15.75" x14ac:dyDescent="0.25">
      <c r="B199" s="91" t="str">
        <f>'CCG Financial Totals'!A200</f>
        <v>Lidocaine patches to Gabapentin capsules</v>
      </c>
      <c r="D199" s="24"/>
      <c r="E199" s="25"/>
      <c r="F199" s="24"/>
      <c r="G199" s="25"/>
      <c r="H199" s="25"/>
      <c r="I199" s="24"/>
      <c r="J199" s="24"/>
      <c r="K199" s="40" t="e">
        <f t="shared" si="4"/>
        <v>#DIV/0!</v>
      </c>
      <c r="L199" s="35"/>
      <c r="M199" s="36"/>
      <c r="N199" s="26"/>
      <c r="O199" s="26"/>
      <c r="P199" s="174"/>
      <c r="Q199" s="179"/>
      <c r="R199" s="180"/>
      <c r="S199" s="180"/>
      <c r="T199" s="180"/>
      <c r="U199" s="180"/>
      <c r="V199" s="180"/>
      <c r="W199" s="180"/>
      <c r="X199" s="180"/>
      <c r="Y199" s="181"/>
      <c r="AA199" s="42">
        <f t="shared" si="5"/>
        <v>0</v>
      </c>
      <c r="AC199" s="28"/>
    </row>
    <row r="200" spans="1:29" ht="15.75" x14ac:dyDescent="0.25">
      <c r="B200" s="78" t="str">
        <f>'CCG Financial Totals'!A201</f>
        <v>Lidocaine patches to Capsaicin cream</v>
      </c>
      <c r="D200" s="24"/>
      <c r="E200" s="25"/>
      <c r="F200" s="24"/>
      <c r="G200" s="25"/>
      <c r="H200" s="25"/>
      <c r="I200" s="24"/>
      <c r="J200" s="24"/>
      <c r="K200" s="40" t="e">
        <f t="shared" si="4"/>
        <v>#DIV/0!</v>
      </c>
      <c r="L200" s="35"/>
      <c r="M200" s="36"/>
      <c r="N200" s="26"/>
      <c r="O200" s="26"/>
      <c r="P200" s="174"/>
      <c r="Q200" s="179"/>
      <c r="R200" s="180"/>
      <c r="S200" s="180"/>
      <c r="T200" s="180"/>
      <c r="U200" s="180"/>
      <c r="V200" s="180"/>
      <c r="W200" s="180"/>
      <c r="X200" s="180"/>
      <c r="Y200" s="181"/>
      <c r="AA200" s="42">
        <f t="shared" si="5"/>
        <v>0</v>
      </c>
      <c r="AC200" s="28"/>
    </row>
    <row r="201" spans="1:29" ht="15.75" x14ac:dyDescent="0.25">
      <c r="B201" s="78">
        <f>'CCG Financial Totals'!A202</f>
        <v>0</v>
      </c>
      <c r="D201" s="24"/>
      <c r="E201" s="25"/>
      <c r="F201" s="24"/>
      <c r="G201" s="25"/>
      <c r="H201" s="25"/>
      <c r="I201" s="24"/>
      <c r="J201" s="24"/>
      <c r="K201" s="40" t="e">
        <f t="shared" si="4"/>
        <v>#DIV/0!</v>
      </c>
      <c r="L201" s="35"/>
      <c r="M201" s="36"/>
      <c r="N201" s="26"/>
      <c r="O201" s="26"/>
      <c r="P201" s="174"/>
      <c r="Q201" s="179"/>
      <c r="R201" s="180"/>
      <c r="S201" s="180"/>
      <c r="T201" s="180"/>
      <c r="U201" s="180"/>
      <c r="V201" s="180"/>
      <c r="W201" s="180"/>
      <c r="X201" s="180"/>
      <c r="Y201" s="181"/>
      <c r="AA201" s="42">
        <f t="shared" si="5"/>
        <v>0</v>
      </c>
      <c r="AC201" s="28"/>
    </row>
    <row r="202" spans="1:29" ht="15.75" x14ac:dyDescent="0.25">
      <c r="B202" s="78">
        <f>'CCG Financial Totals'!A203</f>
        <v>0</v>
      </c>
      <c r="D202" s="24"/>
      <c r="E202" s="25"/>
      <c r="F202" s="24"/>
      <c r="G202" s="25"/>
      <c r="H202" s="25"/>
      <c r="I202" s="24"/>
      <c r="J202" s="24"/>
      <c r="K202" s="40" t="e">
        <f t="shared" si="4"/>
        <v>#DIV/0!</v>
      </c>
      <c r="L202" s="35"/>
      <c r="M202" s="36"/>
      <c r="N202" s="26"/>
      <c r="O202" s="26"/>
      <c r="P202" s="174"/>
      <c r="Q202" s="179"/>
      <c r="R202" s="180"/>
      <c r="S202" s="180"/>
      <c r="T202" s="180"/>
      <c r="U202" s="180"/>
      <c r="V202" s="180"/>
      <c r="W202" s="180"/>
      <c r="X202" s="180"/>
      <c r="Y202" s="181"/>
      <c r="AA202" s="42">
        <f t="shared" si="5"/>
        <v>0</v>
      </c>
      <c r="AC202" s="28"/>
    </row>
    <row r="203" spans="1:29" ht="15.75" x14ac:dyDescent="0.25">
      <c r="B203" s="78">
        <f>'CCG Financial Totals'!A204</f>
        <v>0</v>
      </c>
      <c r="D203" s="24"/>
      <c r="E203" s="25"/>
      <c r="F203" s="24"/>
      <c r="G203" s="25"/>
      <c r="H203" s="25"/>
      <c r="I203" s="24"/>
      <c r="J203" s="24"/>
      <c r="K203" s="40" t="e">
        <f t="shared" ref="K203:K223" si="6">SUM(I203/D203)</f>
        <v>#DIV/0!</v>
      </c>
      <c r="L203" s="35"/>
      <c r="M203" s="36"/>
      <c r="N203" s="26"/>
      <c r="O203" s="26"/>
      <c r="P203" s="174"/>
      <c r="Q203" s="179"/>
      <c r="R203" s="180"/>
      <c r="S203" s="180"/>
      <c r="T203" s="180"/>
      <c r="U203" s="180"/>
      <c r="V203" s="180"/>
      <c r="W203" s="180"/>
      <c r="X203" s="180"/>
      <c r="Y203" s="181"/>
      <c r="AA203" s="42">
        <f t="shared" ref="AA203:AA223" si="7">SUM(N203:Y203)</f>
        <v>0</v>
      </c>
      <c r="AC203" s="28"/>
    </row>
    <row r="204" spans="1:29" ht="15.75" x14ac:dyDescent="0.25">
      <c r="B204" s="78">
        <f>'CCG Financial Totals'!A205</f>
        <v>0</v>
      </c>
      <c r="D204" s="24"/>
      <c r="E204" s="25"/>
      <c r="F204" s="24"/>
      <c r="G204" s="25"/>
      <c r="H204" s="25"/>
      <c r="I204" s="24"/>
      <c r="J204" s="24"/>
      <c r="K204" s="40" t="e">
        <f t="shared" si="6"/>
        <v>#DIV/0!</v>
      </c>
      <c r="L204" s="35"/>
      <c r="M204" s="36"/>
      <c r="N204" s="26"/>
      <c r="O204" s="26"/>
      <c r="P204" s="174"/>
      <c r="Q204" s="179"/>
      <c r="R204" s="180"/>
      <c r="S204" s="180"/>
      <c r="T204" s="180"/>
      <c r="U204" s="180"/>
      <c r="V204" s="180"/>
      <c r="W204" s="180"/>
      <c r="X204" s="180"/>
      <c r="Y204" s="181"/>
      <c r="AA204" s="42">
        <f t="shared" si="7"/>
        <v>0</v>
      </c>
      <c r="AC204" s="28"/>
    </row>
    <row r="205" spans="1:29" ht="15.75" x14ac:dyDescent="0.25">
      <c r="B205" s="78" t="str">
        <f>'CCG Financial Totals'!A206</f>
        <v>Other</v>
      </c>
      <c r="D205" s="83"/>
      <c r="E205" s="84"/>
      <c r="F205" s="83"/>
      <c r="G205" s="84"/>
      <c r="H205" s="84"/>
      <c r="I205" s="83"/>
      <c r="J205" s="83"/>
      <c r="K205" s="40" t="e">
        <f t="shared" si="6"/>
        <v>#DIV/0!</v>
      </c>
      <c r="L205" s="35"/>
      <c r="M205" s="36"/>
      <c r="N205" s="26"/>
      <c r="O205" s="26"/>
      <c r="P205" s="174"/>
      <c r="Q205" s="179"/>
      <c r="R205" s="180"/>
      <c r="S205" s="180"/>
      <c r="T205" s="180"/>
      <c r="U205" s="180"/>
      <c r="V205" s="180"/>
      <c r="W205" s="180"/>
      <c r="X205" s="180"/>
      <c r="Y205" s="181"/>
      <c r="AA205" s="42">
        <f t="shared" si="7"/>
        <v>0</v>
      </c>
      <c r="AC205" s="96"/>
    </row>
    <row r="206" spans="1:29" x14ac:dyDescent="0.25">
      <c r="B206" s="94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 s="182"/>
      <c r="R206" s="183"/>
      <c r="S206" s="183"/>
      <c r="T206" s="183"/>
      <c r="U206" s="183"/>
      <c r="V206" s="183"/>
      <c r="W206" s="183"/>
      <c r="X206" s="183"/>
      <c r="Y206" s="184"/>
      <c r="Z206"/>
      <c r="AA206"/>
      <c r="AB206"/>
      <c r="AC206"/>
    </row>
    <row r="207" spans="1:29" ht="15.75" x14ac:dyDescent="0.25">
      <c r="A207" s="229" t="str">
        <f>'CCG Financial Totals'!A208</f>
        <v>16 - Non- Chapter Specific Topics &amp; Miscellaineous Work</v>
      </c>
      <c r="B207" s="22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 s="182"/>
      <c r="R207" s="183"/>
      <c r="S207" s="183"/>
      <c r="T207" s="183"/>
      <c r="U207" s="183"/>
      <c r="V207" s="183"/>
      <c r="W207" s="183"/>
      <c r="X207" s="183"/>
      <c r="Y207" s="184"/>
      <c r="Z207"/>
      <c r="AA207"/>
      <c r="AB207"/>
      <c r="AC207"/>
    </row>
    <row r="208" spans="1:29" ht="15.75" x14ac:dyDescent="0.25">
      <c r="B208" s="91" t="str">
        <f>'CCG Financial Totals'!A209</f>
        <v>Review of infant formula feeds</v>
      </c>
      <c r="D208" s="24"/>
      <c r="E208" s="25"/>
      <c r="F208" s="24"/>
      <c r="G208" s="25"/>
      <c r="H208" s="25"/>
      <c r="I208" s="24"/>
      <c r="J208" s="24"/>
      <c r="K208" s="40" t="e">
        <f t="shared" si="6"/>
        <v>#DIV/0!</v>
      </c>
      <c r="L208" s="35"/>
      <c r="M208" s="36"/>
      <c r="N208" s="26"/>
      <c r="O208" s="26"/>
      <c r="P208" s="174"/>
      <c r="Q208" s="179"/>
      <c r="R208" s="180"/>
      <c r="S208" s="180"/>
      <c r="T208" s="180"/>
      <c r="U208" s="180"/>
      <c r="V208" s="180"/>
      <c r="W208" s="180"/>
      <c r="X208" s="180"/>
      <c r="Y208" s="181"/>
      <c r="AA208" s="42">
        <f t="shared" si="7"/>
        <v>0</v>
      </c>
      <c r="AC208" s="28"/>
    </row>
    <row r="209" spans="2:29" ht="15.75" x14ac:dyDescent="0.25">
      <c r="B209" s="78" t="str">
        <f>'CCG Financial Totals'!A210</f>
        <v>Review of Stoma Appliances</v>
      </c>
      <c r="D209" s="24"/>
      <c r="E209" s="25"/>
      <c r="F209" s="24"/>
      <c r="G209" s="25"/>
      <c r="H209" s="25"/>
      <c r="I209" s="24"/>
      <c r="J209" s="24"/>
      <c r="K209" s="40" t="e">
        <f t="shared" si="6"/>
        <v>#DIV/0!</v>
      </c>
      <c r="L209" s="35"/>
      <c r="M209" s="36"/>
      <c r="N209" s="26"/>
      <c r="O209" s="26"/>
      <c r="P209" s="174"/>
      <c r="Q209" s="179"/>
      <c r="R209" s="180"/>
      <c r="S209" s="180"/>
      <c r="T209" s="180"/>
      <c r="U209" s="180"/>
      <c r="V209" s="180"/>
      <c r="W209" s="180"/>
      <c r="X209" s="180"/>
      <c r="Y209" s="181"/>
      <c r="AA209" s="42">
        <f t="shared" si="7"/>
        <v>0</v>
      </c>
      <c r="AC209" s="28"/>
    </row>
    <row r="210" spans="2:29" ht="15.75" x14ac:dyDescent="0.25">
      <c r="B210" s="78" t="s">
        <v>87</v>
      </c>
      <c r="D210" s="24"/>
      <c r="E210" s="25"/>
      <c r="F210" s="24"/>
      <c r="G210" s="25"/>
      <c r="H210" s="25"/>
      <c r="I210" s="24"/>
      <c r="J210" s="24"/>
      <c r="K210" s="40" t="e">
        <f t="shared" si="6"/>
        <v>#DIV/0!</v>
      </c>
      <c r="L210" s="35"/>
      <c r="M210" s="36"/>
      <c r="N210" s="26"/>
      <c r="O210" s="26"/>
      <c r="P210" s="174"/>
      <c r="Q210" s="179"/>
      <c r="R210" s="180"/>
      <c r="S210" s="180"/>
      <c r="T210" s="180"/>
      <c r="U210" s="180"/>
      <c r="V210" s="180"/>
      <c r="W210" s="180"/>
      <c r="X210" s="180"/>
      <c r="Y210" s="181"/>
      <c r="AA210" s="42">
        <f t="shared" si="7"/>
        <v>0</v>
      </c>
      <c r="AC210" s="28"/>
    </row>
    <row r="211" spans="2:29" ht="15.75" x14ac:dyDescent="0.25">
      <c r="B211" s="78" t="str">
        <f>'CCG Financial Totals'!A212</f>
        <v>Decommissioning of Dental Products</v>
      </c>
      <c r="D211" s="24"/>
      <c r="E211" s="25"/>
      <c r="F211" s="24"/>
      <c r="G211" s="25"/>
      <c r="H211" s="25"/>
      <c r="I211" s="24"/>
      <c r="J211" s="24"/>
      <c r="K211" s="40" t="e">
        <f t="shared" si="6"/>
        <v>#DIV/0!</v>
      </c>
      <c r="L211" s="35"/>
      <c r="M211" s="36"/>
      <c r="N211" s="26"/>
      <c r="O211" s="26"/>
      <c r="P211" s="174"/>
      <c r="Q211" s="179"/>
      <c r="R211" s="180"/>
      <c r="S211" s="180"/>
      <c r="T211" s="180"/>
      <c r="U211" s="180"/>
      <c r="V211" s="180"/>
      <c r="W211" s="180"/>
      <c r="X211" s="180"/>
      <c r="Y211" s="181"/>
      <c r="AA211" s="42">
        <f t="shared" si="7"/>
        <v>0</v>
      </c>
      <c r="AC211" s="28"/>
    </row>
    <row r="212" spans="2:29" ht="15.75" x14ac:dyDescent="0.25">
      <c r="B212" s="78" t="str">
        <f>'CCG Financial Totals'!A213</f>
        <v>Review of Colief prescribing</v>
      </c>
      <c r="D212" s="24"/>
      <c r="E212" s="25"/>
      <c r="F212" s="24"/>
      <c r="G212" s="25"/>
      <c r="H212" s="25"/>
      <c r="I212" s="24"/>
      <c r="J212" s="24"/>
      <c r="K212" s="40" t="e">
        <f t="shared" si="6"/>
        <v>#DIV/0!</v>
      </c>
      <c r="L212" s="35"/>
      <c r="M212" s="36"/>
      <c r="N212" s="26"/>
      <c r="O212" s="26"/>
      <c r="P212" s="174"/>
      <c r="Q212" s="179"/>
      <c r="R212" s="180"/>
      <c r="S212" s="180"/>
      <c r="T212" s="180"/>
      <c r="U212" s="180"/>
      <c r="V212" s="180"/>
      <c r="W212" s="180"/>
      <c r="X212" s="180"/>
      <c r="Y212" s="181"/>
      <c r="AA212" s="42">
        <f t="shared" si="7"/>
        <v>0</v>
      </c>
      <c r="AC212" s="28"/>
    </row>
    <row r="213" spans="2:29" ht="15.75" x14ac:dyDescent="0.25">
      <c r="B213" s="78" t="str">
        <f>'CCG Financial Totals'!A214</f>
        <v>Review of Incontinence Appliances</v>
      </c>
      <c r="D213" s="24"/>
      <c r="E213" s="25"/>
      <c r="F213" s="24"/>
      <c r="G213" s="25"/>
      <c r="H213" s="25"/>
      <c r="I213" s="24"/>
      <c r="J213" s="24"/>
      <c r="K213" s="40" t="e">
        <f t="shared" si="6"/>
        <v>#DIV/0!</v>
      </c>
      <c r="L213" s="35"/>
      <c r="M213" s="36"/>
      <c r="N213" s="26"/>
      <c r="O213" s="26"/>
      <c r="P213" s="174"/>
      <c r="Q213" s="179"/>
      <c r="R213" s="180"/>
      <c r="S213" s="180"/>
      <c r="T213" s="180"/>
      <c r="U213" s="180"/>
      <c r="V213" s="180"/>
      <c r="W213" s="180"/>
      <c r="X213" s="180"/>
      <c r="Y213" s="181"/>
      <c r="AA213" s="42">
        <f t="shared" si="7"/>
        <v>0</v>
      </c>
      <c r="AC213" s="28"/>
    </row>
    <row r="214" spans="2:29" ht="15.75" x14ac:dyDescent="0.25">
      <c r="B214" s="78" t="str">
        <f>'CCG Financial Totals'!A215</f>
        <v>Review of Probiotics</v>
      </c>
      <c r="D214" s="24"/>
      <c r="E214" s="25"/>
      <c r="F214" s="24"/>
      <c r="G214" s="25"/>
      <c r="H214" s="25"/>
      <c r="I214" s="24"/>
      <c r="J214" s="24"/>
      <c r="K214" s="40" t="e">
        <f t="shared" si="6"/>
        <v>#DIV/0!</v>
      </c>
      <c r="L214" s="35"/>
      <c r="M214" s="36"/>
      <c r="N214" s="26"/>
      <c r="O214" s="26"/>
      <c r="P214" s="174"/>
      <c r="Q214" s="179"/>
      <c r="R214" s="180"/>
      <c r="S214" s="180"/>
      <c r="T214" s="180"/>
      <c r="U214" s="180"/>
      <c r="V214" s="180"/>
      <c r="W214" s="180"/>
      <c r="X214" s="180"/>
      <c r="Y214" s="181"/>
      <c r="AA214" s="42">
        <f t="shared" si="7"/>
        <v>0</v>
      </c>
      <c r="AC214" s="28"/>
    </row>
    <row r="215" spans="2:29" ht="15.75" x14ac:dyDescent="0.25">
      <c r="B215" s="78" t="str">
        <f>'CCG Financial Totals'!A216</f>
        <v>Brands to generic equivalent</v>
      </c>
      <c r="D215" s="24"/>
      <c r="E215" s="25"/>
      <c r="F215" s="24"/>
      <c r="G215" s="25"/>
      <c r="H215" s="25"/>
      <c r="I215" s="24"/>
      <c r="J215" s="24"/>
      <c r="K215" s="40" t="e">
        <f t="shared" si="6"/>
        <v>#DIV/0!</v>
      </c>
      <c r="L215" s="35"/>
      <c r="M215" s="36"/>
      <c r="N215" s="26"/>
      <c r="O215" s="26"/>
      <c r="P215" s="174"/>
      <c r="Q215" s="179"/>
      <c r="R215" s="180"/>
      <c r="S215" s="180"/>
      <c r="T215" s="180"/>
      <c r="U215" s="180"/>
      <c r="V215" s="180"/>
      <c r="W215" s="180"/>
      <c r="X215" s="180"/>
      <c r="Y215" s="181"/>
      <c r="AA215" s="42">
        <f t="shared" si="7"/>
        <v>0</v>
      </c>
      <c r="AC215" s="28"/>
    </row>
    <row r="216" spans="2:29" ht="15.75" x14ac:dyDescent="0.25">
      <c r="B216" s="78" t="str">
        <f>'CCG Financial Totals'!A217</f>
        <v>Unspecified drugs</v>
      </c>
      <c r="D216" s="24"/>
      <c r="E216" s="25"/>
      <c r="F216" s="24"/>
      <c r="G216" s="25"/>
      <c r="H216" s="25"/>
      <c r="I216" s="24"/>
      <c r="J216" s="24"/>
      <c r="K216" s="40" t="e">
        <f t="shared" si="6"/>
        <v>#DIV/0!</v>
      </c>
      <c r="L216" s="35"/>
      <c r="M216" s="36"/>
      <c r="N216" s="26"/>
      <c r="O216" s="26"/>
      <c r="P216" s="174"/>
      <c r="Q216" s="179"/>
      <c r="R216" s="180"/>
      <c r="S216" s="180"/>
      <c r="T216" s="180"/>
      <c r="U216" s="180"/>
      <c r="V216" s="180"/>
      <c r="W216" s="180"/>
      <c r="X216" s="180"/>
      <c r="Y216" s="181"/>
      <c r="AA216" s="42">
        <f t="shared" si="7"/>
        <v>0</v>
      </c>
      <c r="AC216" s="28"/>
    </row>
    <row r="217" spans="2:29" ht="15.75" x14ac:dyDescent="0.25">
      <c r="B217" s="78" t="str">
        <f>'CCG Financial Totals'!A218</f>
        <v>Specials</v>
      </c>
      <c r="D217" s="24"/>
      <c r="E217" s="25"/>
      <c r="F217" s="24"/>
      <c r="G217" s="25"/>
      <c r="H217" s="25"/>
      <c r="I217" s="24"/>
      <c r="J217" s="24"/>
      <c r="K217" s="40" t="e">
        <f t="shared" si="6"/>
        <v>#DIV/0!</v>
      </c>
      <c r="L217" s="35"/>
      <c r="M217" s="36"/>
      <c r="N217" s="26"/>
      <c r="O217" s="26"/>
      <c r="P217" s="174"/>
      <c r="Q217" s="179"/>
      <c r="R217" s="180"/>
      <c r="S217" s="180"/>
      <c r="T217" s="180"/>
      <c r="U217" s="180"/>
      <c r="V217" s="180"/>
      <c r="W217" s="180"/>
      <c r="X217" s="180"/>
      <c r="Y217" s="181"/>
      <c r="AA217" s="42">
        <f t="shared" si="7"/>
        <v>0</v>
      </c>
      <c r="AC217" s="28"/>
    </row>
    <row r="218" spans="2:29" ht="15.75" x14ac:dyDescent="0.25">
      <c r="B218" s="78" t="str">
        <f>'CCG Financial Totals'!A219</f>
        <v>Review of Red Drugs</v>
      </c>
      <c r="D218" s="24"/>
      <c r="E218" s="25"/>
      <c r="F218" s="24"/>
      <c r="G218" s="25"/>
      <c r="H218" s="25"/>
      <c r="I218" s="24"/>
      <c r="J218" s="24"/>
      <c r="K218" s="40" t="e">
        <f t="shared" si="6"/>
        <v>#DIV/0!</v>
      </c>
      <c r="L218" s="35"/>
      <c r="M218" s="36"/>
      <c r="N218" s="26"/>
      <c r="O218" s="26"/>
      <c r="P218" s="174"/>
      <c r="Q218" s="179"/>
      <c r="R218" s="180"/>
      <c r="S218" s="180"/>
      <c r="T218" s="180"/>
      <c r="U218" s="180"/>
      <c r="V218" s="180"/>
      <c r="W218" s="180"/>
      <c r="X218" s="180"/>
      <c r="Y218" s="181"/>
      <c r="AA218" s="42">
        <f t="shared" si="7"/>
        <v>0</v>
      </c>
      <c r="AC218" s="28"/>
    </row>
    <row r="219" spans="2:29" ht="15.75" x14ac:dyDescent="0.25">
      <c r="B219" s="78">
        <f>'CCG Financial Totals'!A220</f>
        <v>0</v>
      </c>
      <c r="D219" s="24"/>
      <c r="E219" s="25"/>
      <c r="F219" s="24"/>
      <c r="G219" s="25"/>
      <c r="H219" s="25"/>
      <c r="I219" s="24"/>
      <c r="J219" s="24"/>
      <c r="K219" s="40" t="e">
        <f t="shared" si="6"/>
        <v>#DIV/0!</v>
      </c>
      <c r="L219" s="35"/>
      <c r="M219" s="36"/>
      <c r="N219" s="26"/>
      <c r="O219" s="26"/>
      <c r="P219" s="174"/>
      <c r="Q219" s="179"/>
      <c r="R219" s="180"/>
      <c r="S219" s="180"/>
      <c r="T219" s="180"/>
      <c r="U219" s="180"/>
      <c r="V219" s="180"/>
      <c r="W219" s="180"/>
      <c r="X219" s="180"/>
      <c r="Y219" s="181"/>
      <c r="AA219" s="42">
        <f t="shared" si="7"/>
        <v>0</v>
      </c>
      <c r="AC219" s="28"/>
    </row>
    <row r="220" spans="2:29" ht="15.75" x14ac:dyDescent="0.25">
      <c r="B220" s="78">
        <f>'CCG Financial Totals'!A221</f>
        <v>0</v>
      </c>
      <c r="D220" s="24"/>
      <c r="E220" s="25"/>
      <c r="F220" s="24"/>
      <c r="G220" s="25"/>
      <c r="H220" s="25"/>
      <c r="I220" s="24"/>
      <c r="J220" s="24"/>
      <c r="K220" s="40" t="e">
        <f t="shared" si="6"/>
        <v>#DIV/0!</v>
      </c>
      <c r="L220" s="35"/>
      <c r="M220" s="36"/>
      <c r="N220" s="26"/>
      <c r="O220" s="26"/>
      <c r="P220" s="174"/>
      <c r="Q220" s="179"/>
      <c r="R220" s="180"/>
      <c r="S220" s="180"/>
      <c r="T220" s="180"/>
      <c r="U220" s="180"/>
      <c r="V220" s="180"/>
      <c r="W220" s="180"/>
      <c r="X220" s="180"/>
      <c r="Y220" s="181"/>
      <c r="AA220" s="42">
        <f t="shared" si="7"/>
        <v>0</v>
      </c>
      <c r="AC220" s="28"/>
    </row>
    <row r="221" spans="2:29" ht="15.75" x14ac:dyDescent="0.25">
      <c r="B221" s="78">
        <f>'CCG Financial Totals'!A222</f>
        <v>0</v>
      </c>
      <c r="D221" s="24"/>
      <c r="E221" s="25"/>
      <c r="F221" s="24"/>
      <c r="G221" s="25"/>
      <c r="H221" s="25"/>
      <c r="I221" s="24"/>
      <c r="J221" s="24"/>
      <c r="K221" s="40" t="e">
        <f t="shared" si="6"/>
        <v>#DIV/0!</v>
      </c>
      <c r="L221" s="35"/>
      <c r="M221" s="36"/>
      <c r="N221" s="26"/>
      <c r="O221" s="26"/>
      <c r="P221" s="174"/>
      <c r="Q221" s="179"/>
      <c r="R221" s="180"/>
      <c r="S221" s="180"/>
      <c r="T221" s="180"/>
      <c r="U221" s="180"/>
      <c r="V221" s="180"/>
      <c r="W221" s="180"/>
      <c r="X221" s="180"/>
      <c r="Y221" s="181"/>
      <c r="AA221" s="42">
        <f t="shared" si="7"/>
        <v>0</v>
      </c>
      <c r="AC221" s="28"/>
    </row>
    <row r="222" spans="2:29" ht="15.75" x14ac:dyDescent="0.25">
      <c r="B222" s="78">
        <f>'CCG Financial Totals'!A223</f>
        <v>0</v>
      </c>
      <c r="D222" s="24"/>
      <c r="E222" s="25"/>
      <c r="F222" s="24"/>
      <c r="G222" s="25"/>
      <c r="H222" s="25"/>
      <c r="I222" s="24"/>
      <c r="J222" s="24"/>
      <c r="K222" s="40" t="e">
        <f t="shared" si="6"/>
        <v>#DIV/0!</v>
      </c>
      <c r="L222" s="35"/>
      <c r="M222" s="36"/>
      <c r="N222" s="26"/>
      <c r="O222" s="26"/>
      <c r="P222" s="174"/>
      <c r="Q222" s="179"/>
      <c r="R222" s="180"/>
      <c r="S222" s="180"/>
      <c r="T222" s="180"/>
      <c r="U222" s="180"/>
      <c r="V222" s="180"/>
      <c r="W222" s="180"/>
      <c r="X222" s="180"/>
      <c r="Y222" s="181"/>
      <c r="AA222" s="42">
        <f t="shared" si="7"/>
        <v>0</v>
      </c>
      <c r="AC222" s="28"/>
    </row>
    <row r="223" spans="2:29" ht="15.75" x14ac:dyDescent="0.25">
      <c r="B223" s="78" t="str">
        <f>'CCG Financial Totals'!A224</f>
        <v>Other</v>
      </c>
      <c r="D223" s="24"/>
      <c r="E223" s="25"/>
      <c r="F223" s="24"/>
      <c r="G223" s="25"/>
      <c r="H223" s="25"/>
      <c r="I223" s="24"/>
      <c r="J223" s="24"/>
      <c r="K223" s="40" t="e">
        <f t="shared" si="6"/>
        <v>#DIV/0!</v>
      </c>
      <c r="L223" s="35"/>
      <c r="M223" s="36"/>
      <c r="N223" s="26"/>
      <c r="O223" s="26"/>
      <c r="P223" s="174"/>
      <c r="Q223" s="179"/>
      <c r="R223" s="180"/>
      <c r="S223" s="180"/>
      <c r="T223" s="180"/>
      <c r="U223" s="180"/>
      <c r="V223" s="180"/>
      <c r="W223" s="180"/>
      <c r="X223" s="180"/>
      <c r="Y223" s="181"/>
      <c r="AA223" s="42">
        <f t="shared" si="7"/>
        <v>0</v>
      </c>
      <c r="AC223" s="28"/>
    </row>
    <row r="224" spans="2:29" x14ac:dyDescent="0.25">
      <c r="B224"/>
      <c r="J224" s="121"/>
      <c r="Q224" s="182"/>
      <c r="R224" s="183"/>
      <c r="S224" s="183"/>
      <c r="T224" s="183"/>
      <c r="U224" s="183"/>
      <c r="V224" s="183"/>
      <c r="W224" s="183"/>
      <c r="X224" s="183"/>
      <c r="Y224" s="184"/>
    </row>
    <row r="225" spans="1:30" ht="15.75" customHeight="1" x14ac:dyDescent="0.25">
      <c r="A225" s="5"/>
      <c r="B225" s="5" t="s">
        <v>93</v>
      </c>
      <c r="C225"/>
      <c r="D225"/>
      <c r="E225"/>
      <c r="F225"/>
      <c r="G225"/>
      <c r="H225"/>
      <c r="I225"/>
      <c r="J225" s="121"/>
      <c r="K225"/>
      <c r="L225"/>
      <c r="M225"/>
      <c r="N225" s="41">
        <f t="shared" ref="N225:Y225" si="8">SUM(N9:N223)</f>
        <v>0</v>
      </c>
      <c r="O225" s="41">
        <f t="shared" si="8"/>
        <v>1058.08</v>
      </c>
      <c r="P225" s="175">
        <f t="shared" si="8"/>
        <v>0</v>
      </c>
      <c r="Q225" s="185">
        <f t="shared" si="8"/>
        <v>0</v>
      </c>
      <c r="R225" s="186">
        <f t="shared" si="8"/>
        <v>0</v>
      </c>
      <c r="S225" s="186">
        <f t="shared" si="8"/>
        <v>0</v>
      </c>
      <c r="T225" s="186">
        <f t="shared" si="8"/>
        <v>0</v>
      </c>
      <c r="U225" s="186">
        <f t="shared" si="8"/>
        <v>0</v>
      </c>
      <c r="V225" s="186">
        <f t="shared" si="8"/>
        <v>0</v>
      </c>
      <c r="W225" s="186">
        <f t="shared" si="8"/>
        <v>0</v>
      </c>
      <c r="X225" s="186">
        <f t="shared" si="8"/>
        <v>0</v>
      </c>
      <c r="Y225" s="187">
        <f t="shared" si="8"/>
        <v>0</v>
      </c>
      <c r="Z225"/>
      <c r="AA225" s="97">
        <f>SUM(N225:Y225)</f>
        <v>1058.08</v>
      </c>
      <c r="AB225" s="226" t="s">
        <v>94</v>
      </c>
      <c r="AC225" s="227"/>
      <c r="AD225" s="134"/>
    </row>
    <row r="226" spans="1:30" ht="15.75" x14ac:dyDescent="0.25">
      <c r="A226" s="133"/>
      <c r="B226" s="133"/>
      <c r="C226"/>
      <c r="D226"/>
      <c r="E226"/>
      <c r="F226"/>
      <c r="G226"/>
      <c r="H226"/>
      <c r="I226"/>
      <c r="J226" s="121"/>
      <c r="K226"/>
      <c r="L226"/>
      <c r="M226"/>
      <c r="N226"/>
      <c r="O226"/>
      <c r="P226"/>
      <c r="Q226" s="182"/>
      <c r="R226" s="183"/>
      <c r="S226" s="183"/>
      <c r="T226" s="183"/>
      <c r="U226" s="183"/>
      <c r="V226" s="183"/>
      <c r="W226" s="183"/>
      <c r="X226" s="183"/>
      <c r="Y226" s="184"/>
      <c r="Z226"/>
      <c r="AA226"/>
      <c r="AB226" s="135"/>
      <c r="AC226" s="135"/>
      <c r="AD226" s="134"/>
    </row>
    <row r="227" spans="1:30" ht="15.75" customHeight="1" x14ac:dyDescent="0.25">
      <c r="A227" s="228" t="s">
        <v>95</v>
      </c>
      <c r="B227" s="228"/>
      <c r="N227" s="41">
        <f>SUM(N225)</f>
        <v>0</v>
      </c>
      <c r="O227" s="41">
        <f>SUM((O225/12)*11)</f>
        <v>969.90666666666664</v>
      </c>
      <c r="P227" s="175">
        <f>SUM((P225/12)*10)</f>
        <v>0</v>
      </c>
      <c r="Q227" s="188">
        <f>SUM((Q225/12)*9)</f>
        <v>0</v>
      </c>
      <c r="R227" s="189">
        <f>SUM((R225/12)*8)</f>
        <v>0</v>
      </c>
      <c r="S227" s="189">
        <f>SUM((S225/12)*7)</f>
        <v>0</v>
      </c>
      <c r="T227" s="189">
        <f>SUM((T225/12)*6)</f>
        <v>0</v>
      </c>
      <c r="U227" s="189">
        <f>SUM((U225/12)*5)</f>
        <v>0</v>
      </c>
      <c r="V227" s="189">
        <f>SUM((V225/12)*4)</f>
        <v>0</v>
      </c>
      <c r="W227" s="189">
        <f>SUM((W225/12)*3)</f>
        <v>0</v>
      </c>
      <c r="X227" s="189">
        <f>SUM((X225/12)*2)</f>
        <v>0</v>
      </c>
      <c r="Y227" s="190">
        <f>SUM((Y225/12))</f>
        <v>0</v>
      </c>
      <c r="AA227" s="97">
        <f>SUM(N227:Y227)</f>
        <v>969.90666666666664</v>
      </c>
      <c r="AB227" s="226" t="s">
        <v>96</v>
      </c>
      <c r="AC227" s="227"/>
    </row>
    <row r="228" spans="1:30" ht="15" customHeight="1" x14ac:dyDescent="0.25">
      <c r="A228" s="136"/>
      <c r="B228" s="136"/>
    </row>
  </sheetData>
  <mergeCells count="24">
    <mergeCell ref="AB225:AC225"/>
    <mergeCell ref="A227:B227"/>
    <mergeCell ref="AB227:AC227"/>
    <mergeCell ref="A129:B129"/>
    <mergeCell ref="A136:B136"/>
    <mergeCell ref="A149:B149"/>
    <mergeCell ref="A161:B161"/>
    <mergeCell ref="A170:B170"/>
    <mergeCell ref="A179:B179"/>
    <mergeCell ref="A188:B188"/>
    <mergeCell ref="A198:B198"/>
    <mergeCell ref="A207:B207"/>
    <mergeCell ref="A116:B116"/>
    <mergeCell ref="B1:H1"/>
    <mergeCell ref="D3:E3"/>
    <mergeCell ref="B4:B5"/>
    <mergeCell ref="N5:Y5"/>
    <mergeCell ref="A6:B6"/>
    <mergeCell ref="A8:B8"/>
    <mergeCell ref="A25:B25"/>
    <mergeCell ref="A41:B41"/>
    <mergeCell ref="A56:B56"/>
    <mergeCell ref="A90:B90"/>
    <mergeCell ref="A103:B103"/>
  </mergeCells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Data</vt:lpstr>
      <vt:lpstr>CCG Financial Totals</vt:lpstr>
      <vt:lpstr>Practice Visit Record</vt:lpstr>
      <vt:lpstr>Population reviewed</vt:lpstr>
      <vt:lpstr>CCG Month Breakdown</vt:lpstr>
      <vt:lpstr>CCG Topic Details</vt:lpstr>
      <vt:lpstr>Beech Grove</vt:lpstr>
      <vt:lpstr>Beech Tree</vt:lpstr>
      <vt:lpstr>CMP</vt:lpstr>
      <vt:lpstr>Dalton T</vt:lpstr>
      <vt:lpstr>East Parade</vt:lpstr>
      <vt:lpstr>Elvington</vt:lpstr>
      <vt:lpstr>Escrick</vt:lpstr>
      <vt:lpstr>Front St</vt:lpstr>
      <vt:lpstr>Haxby</vt:lpstr>
      <vt:lpstr>Helmsley</vt:lpstr>
      <vt:lpstr>Jorvik G</vt:lpstr>
      <vt:lpstr>Kirkbymoorside</vt:lpstr>
      <vt:lpstr>Millfield</vt:lpstr>
      <vt:lpstr>My Health</vt:lpstr>
      <vt:lpstr>OSM</vt:lpstr>
      <vt:lpstr>Petergate</vt:lpstr>
      <vt:lpstr>Pickering</vt:lpstr>
      <vt:lpstr>Pocklington</vt:lpstr>
      <vt:lpstr>Posterngate</vt:lpstr>
      <vt:lpstr>Priory</vt:lpstr>
      <vt:lpstr>Scott Rd</vt:lpstr>
      <vt:lpstr>Sherburn</vt:lpstr>
      <vt:lpstr>South Milford</vt:lpstr>
      <vt:lpstr>Stillington</vt:lpstr>
      <vt:lpstr>Tadcaster</vt:lpstr>
      <vt:lpstr>Terrington</vt:lpstr>
      <vt:lpstr>Tollerton</vt:lpstr>
      <vt:lpstr>Unity</vt:lpstr>
      <vt:lpstr>YMG</vt:lpstr>
    </vt:vector>
  </TitlesOfParts>
  <Company>IT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Joanna Parker</cp:lastModifiedBy>
  <dcterms:created xsi:type="dcterms:W3CDTF">2014-04-18T10:05:49Z</dcterms:created>
  <dcterms:modified xsi:type="dcterms:W3CDTF">2017-05-04T12:22:23Z</dcterms:modified>
</cp:coreProperties>
</file>