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600" yWindow="-15" windowWidth="19320" windowHeight="10845"/>
  </bookViews>
  <sheets>
    <sheet name="PRACTICE" sheetId="1" r:id="rId1"/>
    <sheet name="LA Income" sheetId="2" r:id="rId2"/>
    <sheet name="Clifton &amp; Petergate Merged YMG" sheetId="3" state="hidden" r:id="rId3"/>
    <sheet name="Beech Grove &amp; Front Street Merg" sheetId="4" state="hidden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1" hidden="1">'LA Income'!$A$3:$I$3447</definedName>
    <definedName name="_xlnm._FilterDatabase" localSheetId="0" hidden="1">PRACTICE!$C$4:$C$34</definedName>
    <definedName name="_xlnm.Criteria" localSheetId="0">PRACTICE!$C$5:$C$29</definedName>
  </definedNames>
  <calcPr calcId="145621"/>
</workbook>
</file>

<file path=xl/calcChain.xml><?xml version="1.0" encoding="utf-8"?>
<calcChain xmlns="http://schemas.openxmlformats.org/spreadsheetml/2006/main">
  <c r="H3447" i="2" l="1"/>
  <c r="F3447" i="2"/>
  <c r="G3447" i="2" s="1"/>
  <c r="H3446" i="2"/>
  <c r="F3446" i="2"/>
  <c r="G3446" i="2" s="1"/>
  <c r="I3446" i="2" s="1"/>
  <c r="H3445" i="2"/>
  <c r="I3445" i="2" s="1"/>
  <c r="F3445" i="2"/>
  <c r="G3445" i="2" s="1"/>
  <c r="H3444" i="2"/>
  <c r="F3444" i="2"/>
  <c r="G3444" i="2" s="1"/>
  <c r="H3443" i="2"/>
  <c r="F3443" i="2"/>
  <c r="G3443" i="2" s="1"/>
  <c r="H3442" i="2"/>
  <c r="F3442" i="2"/>
  <c r="G3442" i="2" s="1"/>
  <c r="I3442" i="2" s="1"/>
  <c r="H3441" i="2"/>
  <c r="F3441" i="2"/>
  <c r="G3441" i="2" s="1"/>
  <c r="H3440" i="2"/>
  <c r="F3440" i="2"/>
  <c r="G3440" i="2" s="1"/>
  <c r="H3439" i="2"/>
  <c r="F3439" i="2"/>
  <c r="G3439" i="2" s="1"/>
  <c r="H3438" i="2"/>
  <c r="G3438" i="2"/>
  <c r="I3438" i="2" s="1"/>
  <c r="F3438" i="2"/>
  <c r="H3437" i="2"/>
  <c r="F3437" i="2"/>
  <c r="G3437" i="2" s="1"/>
  <c r="H3436" i="2"/>
  <c r="F3436" i="2"/>
  <c r="G3436" i="2" s="1"/>
  <c r="H3435" i="2"/>
  <c r="F3435" i="2"/>
  <c r="G3435" i="2" s="1"/>
  <c r="H3434" i="2"/>
  <c r="F3434" i="2"/>
  <c r="G3434" i="2" s="1"/>
  <c r="H3433" i="2"/>
  <c r="F3433" i="2"/>
  <c r="G3433" i="2" s="1"/>
  <c r="H3432" i="2"/>
  <c r="F3432" i="2"/>
  <c r="G3432" i="2" s="1"/>
  <c r="H3431" i="2"/>
  <c r="F3431" i="2"/>
  <c r="G3431" i="2" s="1"/>
  <c r="I3431" i="2" s="1"/>
  <c r="H3430" i="2"/>
  <c r="G3430" i="2"/>
  <c r="F3430" i="2"/>
  <c r="H3429" i="2"/>
  <c r="F3429" i="2"/>
  <c r="G3429" i="2" s="1"/>
  <c r="H3428" i="2"/>
  <c r="F3428" i="2"/>
  <c r="G3428" i="2" s="1"/>
  <c r="H3427" i="2"/>
  <c r="F3427" i="2"/>
  <c r="G3427" i="2" s="1"/>
  <c r="H3426" i="2"/>
  <c r="F3426" i="2"/>
  <c r="G3426" i="2" s="1"/>
  <c r="H3425" i="2"/>
  <c r="F3425" i="2"/>
  <c r="G3425" i="2" s="1"/>
  <c r="H3424" i="2"/>
  <c r="F3424" i="2"/>
  <c r="G3424" i="2" s="1"/>
  <c r="H3423" i="2"/>
  <c r="F3423" i="2"/>
  <c r="G3423" i="2" s="1"/>
  <c r="I3423" i="2" s="1"/>
  <c r="H3422" i="2"/>
  <c r="F3422" i="2"/>
  <c r="G3422" i="2" s="1"/>
  <c r="I3422" i="2" s="1"/>
  <c r="H3421" i="2"/>
  <c r="I3421" i="2" s="1"/>
  <c r="F3421" i="2"/>
  <c r="G3421" i="2" s="1"/>
  <c r="H3420" i="2"/>
  <c r="F3420" i="2"/>
  <c r="G3420" i="2" s="1"/>
  <c r="H3419" i="2"/>
  <c r="F3419" i="2"/>
  <c r="G3419" i="2" s="1"/>
  <c r="H3418" i="2"/>
  <c r="F3418" i="2"/>
  <c r="G3418" i="2" s="1"/>
  <c r="I3418" i="2" s="1"/>
  <c r="H3417" i="2"/>
  <c r="F3417" i="2"/>
  <c r="G3417" i="2" s="1"/>
  <c r="H3416" i="2"/>
  <c r="F3416" i="2"/>
  <c r="G3416" i="2" s="1"/>
  <c r="I3416" i="2" s="1"/>
  <c r="H3415" i="2"/>
  <c r="F3415" i="2"/>
  <c r="G3415" i="2" s="1"/>
  <c r="H3414" i="2"/>
  <c r="F3414" i="2"/>
  <c r="G3414" i="2" s="1"/>
  <c r="I3414" i="2" s="1"/>
  <c r="H3413" i="2"/>
  <c r="F3413" i="2"/>
  <c r="G3413" i="2" s="1"/>
  <c r="H3412" i="2"/>
  <c r="F3412" i="2"/>
  <c r="G3412" i="2" s="1"/>
  <c r="H3411" i="2"/>
  <c r="F3411" i="2"/>
  <c r="G3411" i="2" s="1"/>
  <c r="H3410" i="2"/>
  <c r="F3410" i="2"/>
  <c r="G3410" i="2" s="1"/>
  <c r="I3410" i="2" s="1"/>
  <c r="H3409" i="2"/>
  <c r="F3409" i="2"/>
  <c r="G3409" i="2" s="1"/>
  <c r="H3408" i="2"/>
  <c r="F3408" i="2"/>
  <c r="G3408" i="2" s="1"/>
  <c r="I3408" i="2" s="1"/>
  <c r="H3407" i="2"/>
  <c r="F3407" i="2"/>
  <c r="G3407" i="2" s="1"/>
  <c r="H3406" i="2"/>
  <c r="G3406" i="2"/>
  <c r="I3406" i="2" s="1"/>
  <c r="F3406" i="2"/>
  <c r="H3405" i="2"/>
  <c r="F3405" i="2"/>
  <c r="G3405" i="2" s="1"/>
  <c r="H3404" i="2"/>
  <c r="F3404" i="2"/>
  <c r="G3404" i="2" s="1"/>
  <c r="H3403" i="2"/>
  <c r="F3403" i="2"/>
  <c r="G3403" i="2" s="1"/>
  <c r="H3402" i="2"/>
  <c r="F3402" i="2"/>
  <c r="G3402" i="2" s="1"/>
  <c r="H3401" i="2"/>
  <c r="F3401" i="2"/>
  <c r="G3401" i="2" s="1"/>
  <c r="I3401" i="2" s="1"/>
  <c r="H3400" i="2"/>
  <c r="F3400" i="2"/>
  <c r="G3400" i="2" s="1"/>
  <c r="H3399" i="2"/>
  <c r="F3399" i="2"/>
  <c r="G3399" i="2" s="1"/>
  <c r="I3399" i="2" s="1"/>
  <c r="H3398" i="2"/>
  <c r="F3398" i="2"/>
  <c r="G3398" i="2" s="1"/>
  <c r="H3397" i="2"/>
  <c r="F3397" i="2"/>
  <c r="G3397" i="2" s="1"/>
  <c r="I3397" i="2" s="1"/>
  <c r="H3396" i="2"/>
  <c r="G3396" i="2"/>
  <c r="F3396" i="2"/>
  <c r="H3395" i="2"/>
  <c r="F3395" i="2"/>
  <c r="G3395" i="2" s="1"/>
  <c r="H3394" i="2"/>
  <c r="F3394" i="2"/>
  <c r="G3394" i="2" s="1"/>
  <c r="H3393" i="2"/>
  <c r="F3393" i="2"/>
  <c r="G3393" i="2" s="1"/>
  <c r="H3392" i="2"/>
  <c r="F3392" i="2"/>
  <c r="G3392" i="2" s="1"/>
  <c r="H3391" i="2"/>
  <c r="F3391" i="2"/>
  <c r="G3391" i="2" s="1"/>
  <c r="H3390" i="2"/>
  <c r="F3390" i="2"/>
  <c r="G3390" i="2" s="1"/>
  <c r="H3389" i="2"/>
  <c r="F3389" i="2"/>
  <c r="G3389" i="2" s="1"/>
  <c r="I3389" i="2" s="1"/>
  <c r="H3388" i="2"/>
  <c r="F3388" i="2"/>
  <c r="G3388" i="2" s="1"/>
  <c r="H3387" i="2"/>
  <c r="F3387" i="2"/>
  <c r="G3387" i="2" s="1"/>
  <c r="I3387" i="2" s="1"/>
  <c r="H3386" i="2"/>
  <c r="F3386" i="2"/>
  <c r="G3386" i="2" s="1"/>
  <c r="H3385" i="2"/>
  <c r="F3385" i="2"/>
  <c r="G3385" i="2" s="1"/>
  <c r="I3385" i="2" s="1"/>
  <c r="H3384" i="2"/>
  <c r="F3384" i="2"/>
  <c r="G3384" i="2" s="1"/>
  <c r="I3384" i="2" s="1"/>
  <c r="H3383" i="2"/>
  <c r="F3383" i="2"/>
  <c r="G3383" i="2" s="1"/>
  <c r="H3382" i="2"/>
  <c r="F3382" i="2"/>
  <c r="G3382" i="2" s="1"/>
  <c r="H3381" i="2"/>
  <c r="F3381" i="2"/>
  <c r="G3381" i="2" s="1"/>
  <c r="H3380" i="2"/>
  <c r="F3380" i="2"/>
  <c r="G3380" i="2" s="1"/>
  <c r="I3380" i="2" s="1"/>
  <c r="H3379" i="2"/>
  <c r="F3379" i="2"/>
  <c r="G3379" i="2" s="1"/>
  <c r="H3378" i="2"/>
  <c r="F3378" i="2"/>
  <c r="G3378" i="2" s="1"/>
  <c r="H3377" i="2"/>
  <c r="F3377" i="2"/>
  <c r="G3377" i="2" s="1"/>
  <c r="H3376" i="2"/>
  <c r="F3376" i="2"/>
  <c r="G3376" i="2" s="1"/>
  <c r="I3376" i="2" s="1"/>
  <c r="H3375" i="2"/>
  <c r="G3375" i="2"/>
  <c r="F3375" i="2"/>
  <c r="H3374" i="2"/>
  <c r="F3374" i="2"/>
  <c r="G3374" i="2" s="1"/>
  <c r="H3373" i="2"/>
  <c r="F3373" i="2"/>
  <c r="G3373" i="2" s="1"/>
  <c r="H3372" i="2"/>
  <c r="F3372" i="2"/>
  <c r="G3372" i="2" s="1"/>
  <c r="H3371" i="2"/>
  <c r="F3371" i="2"/>
  <c r="G3371" i="2" s="1"/>
  <c r="H3370" i="2"/>
  <c r="F3370" i="2"/>
  <c r="G3370" i="2" s="1"/>
  <c r="H3369" i="2"/>
  <c r="F3369" i="2"/>
  <c r="G3369" i="2" s="1"/>
  <c r="H3368" i="2"/>
  <c r="F3368" i="2"/>
  <c r="G3368" i="2" s="1"/>
  <c r="I3368" i="2" s="1"/>
  <c r="H3367" i="2"/>
  <c r="F3367" i="2"/>
  <c r="G3367" i="2" s="1"/>
  <c r="H3366" i="2"/>
  <c r="G3366" i="2"/>
  <c r="I3366" i="2" s="1"/>
  <c r="F3366" i="2"/>
  <c r="H3365" i="2"/>
  <c r="F3365" i="2"/>
  <c r="G3365" i="2" s="1"/>
  <c r="H3364" i="2"/>
  <c r="F3364" i="2"/>
  <c r="G3364" i="2" s="1"/>
  <c r="H3363" i="2"/>
  <c r="F3363" i="2"/>
  <c r="G3363" i="2" s="1"/>
  <c r="H3362" i="2"/>
  <c r="F3362" i="2"/>
  <c r="G3362" i="2" s="1"/>
  <c r="H3361" i="2"/>
  <c r="F3361" i="2"/>
  <c r="G3361" i="2" s="1"/>
  <c r="H3360" i="2"/>
  <c r="F3360" i="2"/>
  <c r="G3360" i="2" s="1"/>
  <c r="H3359" i="2"/>
  <c r="F3359" i="2"/>
  <c r="G3359" i="2" s="1"/>
  <c r="I3359" i="2" s="1"/>
  <c r="H3358" i="2"/>
  <c r="F3358" i="2"/>
  <c r="G3358" i="2" s="1"/>
  <c r="H3357" i="2"/>
  <c r="F3357" i="2"/>
  <c r="G3357" i="2" s="1"/>
  <c r="I3357" i="2" s="1"/>
  <c r="H3356" i="2"/>
  <c r="G3356" i="2"/>
  <c r="F3356" i="2"/>
  <c r="H3355" i="2"/>
  <c r="F3355" i="2"/>
  <c r="G3355" i="2" s="1"/>
  <c r="H3354" i="2"/>
  <c r="F3354" i="2"/>
  <c r="G3354" i="2" s="1"/>
  <c r="H3353" i="2"/>
  <c r="F3353" i="2"/>
  <c r="G3353" i="2" s="1"/>
  <c r="H3352" i="2"/>
  <c r="F3352" i="2"/>
  <c r="G3352" i="2" s="1"/>
  <c r="H3351" i="2"/>
  <c r="F3351" i="2"/>
  <c r="G3351" i="2" s="1"/>
  <c r="H3350" i="2"/>
  <c r="F3350" i="2"/>
  <c r="G3350" i="2" s="1"/>
  <c r="H3349" i="2"/>
  <c r="F3349" i="2"/>
  <c r="G3349" i="2" s="1"/>
  <c r="I3349" i="2" s="1"/>
  <c r="H3348" i="2"/>
  <c r="F3348" i="2"/>
  <c r="G3348" i="2" s="1"/>
  <c r="H3347" i="2"/>
  <c r="G3347" i="2"/>
  <c r="I3347" i="2" s="1"/>
  <c r="F3347" i="2"/>
  <c r="H3346" i="2"/>
  <c r="F3346" i="2"/>
  <c r="G3346" i="2" s="1"/>
  <c r="H3345" i="2"/>
  <c r="F3345" i="2"/>
  <c r="G3345" i="2" s="1"/>
  <c r="H3344" i="2"/>
  <c r="F3344" i="2"/>
  <c r="G3344" i="2" s="1"/>
  <c r="H3343" i="2"/>
  <c r="F3343" i="2"/>
  <c r="G3343" i="2" s="1"/>
  <c r="H3342" i="2"/>
  <c r="F3342" i="2"/>
  <c r="G3342" i="2" s="1"/>
  <c r="H3341" i="2"/>
  <c r="F3341" i="2"/>
  <c r="G3341" i="2" s="1"/>
  <c r="H3340" i="2"/>
  <c r="F3340" i="2"/>
  <c r="G3340" i="2" s="1"/>
  <c r="H3339" i="2"/>
  <c r="F3339" i="2"/>
  <c r="G3339" i="2" s="1"/>
  <c r="H3338" i="2"/>
  <c r="F3338" i="2"/>
  <c r="G3338" i="2" s="1"/>
  <c r="I3338" i="2" s="1"/>
  <c r="H3337" i="2"/>
  <c r="G3337" i="2"/>
  <c r="F3337" i="2"/>
  <c r="H3336" i="2"/>
  <c r="F3336" i="2"/>
  <c r="G3336" i="2" s="1"/>
  <c r="H3335" i="2"/>
  <c r="F3335" i="2"/>
  <c r="G3335" i="2" s="1"/>
  <c r="H3334" i="2"/>
  <c r="F3334" i="2"/>
  <c r="G3334" i="2" s="1"/>
  <c r="H3333" i="2"/>
  <c r="F3333" i="2"/>
  <c r="G3333" i="2" s="1"/>
  <c r="H3332" i="2"/>
  <c r="F3332" i="2"/>
  <c r="G3332" i="2" s="1"/>
  <c r="H3331" i="2"/>
  <c r="F3331" i="2"/>
  <c r="G3331" i="2" s="1"/>
  <c r="H3330" i="2"/>
  <c r="F3330" i="2"/>
  <c r="G3330" i="2" s="1"/>
  <c r="H3329" i="2"/>
  <c r="F3329" i="2"/>
  <c r="G3329" i="2" s="1"/>
  <c r="H3328" i="2"/>
  <c r="F3328" i="2"/>
  <c r="G3328" i="2" s="1"/>
  <c r="I3328" i="2" s="1"/>
  <c r="H3327" i="2"/>
  <c r="F3327" i="2"/>
  <c r="G3327" i="2" s="1"/>
  <c r="I3327" i="2" s="1"/>
  <c r="H3326" i="2"/>
  <c r="F3326" i="2"/>
  <c r="G3326" i="2" s="1"/>
  <c r="H3325" i="2"/>
  <c r="F3325" i="2"/>
  <c r="G3325" i="2" s="1"/>
  <c r="H3324" i="2"/>
  <c r="F3324" i="2"/>
  <c r="G3324" i="2" s="1"/>
  <c r="H3323" i="2"/>
  <c r="F3323" i="2"/>
  <c r="G3323" i="2" s="1"/>
  <c r="H3322" i="2"/>
  <c r="F3322" i="2"/>
  <c r="G3322" i="2" s="1"/>
  <c r="H3321" i="2"/>
  <c r="F3321" i="2"/>
  <c r="G3321" i="2" s="1"/>
  <c r="I3321" i="2" s="1"/>
  <c r="H3320" i="2"/>
  <c r="F3320" i="2"/>
  <c r="G3320" i="2" s="1"/>
  <c r="H3319" i="2"/>
  <c r="F3319" i="2"/>
  <c r="G3319" i="2" s="1"/>
  <c r="I3319" i="2" s="1"/>
  <c r="H3318" i="2"/>
  <c r="F3318" i="2"/>
  <c r="G3318" i="2" s="1"/>
  <c r="H3317" i="2"/>
  <c r="F3317" i="2"/>
  <c r="G3317" i="2" s="1"/>
  <c r="H3316" i="2"/>
  <c r="F3316" i="2"/>
  <c r="G3316" i="2" s="1"/>
  <c r="H3315" i="2"/>
  <c r="F3315" i="2"/>
  <c r="G3315" i="2" s="1"/>
  <c r="I3315" i="2" s="1"/>
  <c r="H3314" i="2"/>
  <c r="F3314" i="2"/>
  <c r="G3314" i="2" s="1"/>
  <c r="H3313" i="2"/>
  <c r="F3313" i="2"/>
  <c r="G3313" i="2" s="1"/>
  <c r="I3313" i="2" s="1"/>
  <c r="H3312" i="2"/>
  <c r="F3312" i="2"/>
  <c r="G3312" i="2" s="1"/>
  <c r="H3311" i="2"/>
  <c r="G3311" i="2"/>
  <c r="I3311" i="2" s="1"/>
  <c r="F3311" i="2"/>
  <c r="H3310" i="2"/>
  <c r="F3310" i="2"/>
  <c r="G3310" i="2" s="1"/>
  <c r="H3309" i="2"/>
  <c r="F3309" i="2"/>
  <c r="G3309" i="2" s="1"/>
  <c r="H3308" i="2"/>
  <c r="F3308" i="2"/>
  <c r="G3308" i="2" s="1"/>
  <c r="H3307" i="2"/>
  <c r="F3307" i="2"/>
  <c r="G3307" i="2" s="1"/>
  <c r="H3306" i="2"/>
  <c r="F3306" i="2"/>
  <c r="G3306" i="2" s="1"/>
  <c r="H3305" i="2"/>
  <c r="F3305" i="2"/>
  <c r="G3305" i="2" s="1"/>
  <c r="H3304" i="2"/>
  <c r="F3304" i="2"/>
  <c r="G3304" i="2" s="1"/>
  <c r="I3304" i="2" s="1"/>
  <c r="H3303" i="2"/>
  <c r="G3303" i="2"/>
  <c r="F3303" i="2"/>
  <c r="H3302" i="2"/>
  <c r="F3302" i="2"/>
  <c r="G3302" i="2" s="1"/>
  <c r="H3301" i="2"/>
  <c r="F3301" i="2"/>
  <c r="G3301" i="2" s="1"/>
  <c r="H3300" i="2"/>
  <c r="F3300" i="2"/>
  <c r="G3300" i="2" s="1"/>
  <c r="H3299" i="2"/>
  <c r="F3299" i="2"/>
  <c r="G3299" i="2" s="1"/>
  <c r="H3298" i="2"/>
  <c r="F3298" i="2"/>
  <c r="G3298" i="2" s="1"/>
  <c r="H3297" i="2"/>
  <c r="F3297" i="2"/>
  <c r="G3297" i="2" s="1"/>
  <c r="H3296" i="2"/>
  <c r="F3296" i="2"/>
  <c r="G3296" i="2" s="1"/>
  <c r="I3296" i="2" s="1"/>
  <c r="H3295" i="2"/>
  <c r="F3295" i="2"/>
  <c r="G3295" i="2" s="1"/>
  <c r="I3295" i="2" s="1"/>
  <c r="H3294" i="2"/>
  <c r="F3294" i="2"/>
  <c r="G3294" i="2" s="1"/>
  <c r="H3293" i="2"/>
  <c r="F3293" i="2"/>
  <c r="G3293" i="2" s="1"/>
  <c r="H3292" i="2"/>
  <c r="F3292" i="2"/>
  <c r="G3292" i="2" s="1"/>
  <c r="H3291" i="2"/>
  <c r="F3291" i="2"/>
  <c r="G3291" i="2" s="1"/>
  <c r="H3290" i="2"/>
  <c r="F3290" i="2"/>
  <c r="G3290" i="2" s="1"/>
  <c r="H3289" i="2"/>
  <c r="F3289" i="2"/>
  <c r="G3289" i="2" s="1"/>
  <c r="I3289" i="2" s="1"/>
  <c r="H3288" i="2"/>
  <c r="F3288" i="2"/>
  <c r="G3288" i="2" s="1"/>
  <c r="H3287" i="2"/>
  <c r="F3287" i="2"/>
  <c r="G3287" i="2" s="1"/>
  <c r="I3287" i="2" s="1"/>
  <c r="H3286" i="2"/>
  <c r="F3286" i="2"/>
  <c r="G3286" i="2" s="1"/>
  <c r="H3285" i="2"/>
  <c r="F3285" i="2"/>
  <c r="G3285" i="2" s="1"/>
  <c r="H3284" i="2"/>
  <c r="F3284" i="2"/>
  <c r="G3284" i="2" s="1"/>
  <c r="H3283" i="2"/>
  <c r="F3283" i="2"/>
  <c r="G3283" i="2" s="1"/>
  <c r="I3283" i="2" s="1"/>
  <c r="H3282" i="2"/>
  <c r="F3282" i="2"/>
  <c r="G3282" i="2" s="1"/>
  <c r="H3281" i="2"/>
  <c r="F3281" i="2"/>
  <c r="G3281" i="2" s="1"/>
  <c r="I3281" i="2" s="1"/>
  <c r="H3280" i="2"/>
  <c r="F3280" i="2"/>
  <c r="G3280" i="2" s="1"/>
  <c r="H3279" i="2"/>
  <c r="G3279" i="2"/>
  <c r="I3279" i="2" s="1"/>
  <c r="F3279" i="2"/>
  <c r="H3278" i="2"/>
  <c r="F3278" i="2"/>
  <c r="G3278" i="2" s="1"/>
  <c r="H3277" i="2"/>
  <c r="F3277" i="2"/>
  <c r="G3277" i="2" s="1"/>
  <c r="H3276" i="2"/>
  <c r="F3276" i="2"/>
  <c r="G3276" i="2" s="1"/>
  <c r="H3275" i="2"/>
  <c r="F3275" i="2"/>
  <c r="G3275" i="2" s="1"/>
  <c r="H3274" i="2"/>
  <c r="F3274" i="2"/>
  <c r="G3274" i="2" s="1"/>
  <c r="H3273" i="2"/>
  <c r="F3273" i="2"/>
  <c r="G3273" i="2" s="1"/>
  <c r="H3272" i="2"/>
  <c r="F3272" i="2"/>
  <c r="G3272" i="2" s="1"/>
  <c r="I3272" i="2" s="1"/>
  <c r="H3271" i="2"/>
  <c r="G3271" i="2"/>
  <c r="F3271" i="2"/>
  <c r="H3270" i="2"/>
  <c r="F3270" i="2"/>
  <c r="G3270" i="2" s="1"/>
  <c r="H3269" i="2"/>
  <c r="F3269" i="2"/>
  <c r="G3269" i="2" s="1"/>
  <c r="H3268" i="2"/>
  <c r="F3268" i="2"/>
  <c r="G3268" i="2" s="1"/>
  <c r="H3267" i="2"/>
  <c r="F3267" i="2"/>
  <c r="G3267" i="2" s="1"/>
  <c r="H3266" i="2"/>
  <c r="F3266" i="2"/>
  <c r="G3266" i="2" s="1"/>
  <c r="H3265" i="2"/>
  <c r="F3265" i="2"/>
  <c r="G3265" i="2" s="1"/>
  <c r="H3264" i="2"/>
  <c r="F3264" i="2"/>
  <c r="G3264" i="2" s="1"/>
  <c r="I3264" i="2" s="1"/>
  <c r="H3263" i="2"/>
  <c r="F3263" i="2"/>
  <c r="G3263" i="2" s="1"/>
  <c r="I3263" i="2" s="1"/>
  <c r="H3262" i="2"/>
  <c r="F3262" i="2"/>
  <c r="G3262" i="2" s="1"/>
  <c r="H3261" i="2"/>
  <c r="F3261" i="2"/>
  <c r="G3261" i="2" s="1"/>
  <c r="H3260" i="2"/>
  <c r="F3260" i="2"/>
  <c r="G3260" i="2" s="1"/>
  <c r="H3259" i="2"/>
  <c r="F3259" i="2"/>
  <c r="G3259" i="2" s="1"/>
  <c r="H3258" i="2"/>
  <c r="F3258" i="2"/>
  <c r="G3258" i="2" s="1"/>
  <c r="H3257" i="2"/>
  <c r="F3257" i="2"/>
  <c r="G3257" i="2" s="1"/>
  <c r="I3257" i="2" s="1"/>
  <c r="H3256" i="2"/>
  <c r="F3256" i="2"/>
  <c r="G3256" i="2" s="1"/>
  <c r="H3255" i="2"/>
  <c r="F3255" i="2"/>
  <c r="G3255" i="2" s="1"/>
  <c r="I3255" i="2" s="1"/>
  <c r="H3254" i="2"/>
  <c r="F3254" i="2"/>
  <c r="G3254" i="2" s="1"/>
  <c r="H3253" i="2"/>
  <c r="F3253" i="2"/>
  <c r="G3253" i="2" s="1"/>
  <c r="H3252" i="2"/>
  <c r="F3252" i="2"/>
  <c r="G3252" i="2" s="1"/>
  <c r="H3251" i="2"/>
  <c r="F3251" i="2"/>
  <c r="G3251" i="2" s="1"/>
  <c r="I3251" i="2" s="1"/>
  <c r="H3250" i="2"/>
  <c r="F3250" i="2"/>
  <c r="G3250" i="2" s="1"/>
  <c r="H3249" i="2"/>
  <c r="F3249" i="2"/>
  <c r="G3249" i="2" s="1"/>
  <c r="I3249" i="2" s="1"/>
  <c r="H3248" i="2"/>
  <c r="F3248" i="2"/>
  <c r="G3248" i="2" s="1"/>
  <c r="H3247" i="2"/>
  <c r="G3247" i="2"/>
  <c r="I3247" i="2" s="1"/>
  <c r="F3247" i="2"/>
  <c r="H3246" i="2"/>
  <c r="F3246" i="2"/>
  <c r="G3246" i="2" s="1"/>
  <c r="H3245" i="2"/>
  <c r="F3245" i="2"/>
  <c r="G3245" i="2" s="1"/>
  <c r="H3244" i="2"/>
  <c r="F3244" i="2"/>
  <c r="G3244" i="2" s="1"/>
  <c r="H3243" i="2"/>
  <c r="F3243" i="2"/>
  <c r="G3243" i="2" s="1"/>
  <c r="H3242" i="2"/>
  <c r="F3242" i="2"/>
  <c r="G3242" i="2" s="1"/>
  <c r="H3241" i="2"/>
  <c r="F3241" i="2"/>
  <c r="G3241" i="2" s="1"/>
  <c r="H3240" i="2"/>
  <c r="F3240" i="2"/>
  <c r="G3240" i="2" s="1"/>
  <c r="I3240" i="2" s="1"/>
  <c r="H3239" i="2"/>
  <c r="G3239" i="2"/>
  <c r="F3239" i="2"/>
  <c r="H3238" i="2"/>
  <c r="F3238" i="2"/>
  <c r="G3238" i="2" s="1"/>
  <c r="H3237" i="2"/>
  <c r="F3237" i="2"/>
  <c r="G3237" i="2" s="1"/>
  <c r="H3236" i="2"/>
  <c r="F3236" i="2"/>
  <c r="G3236" i="2" s="1"/>
  <c r="H3235" i="2"/>
  <c r="F3235" i="2"/>
  <c r="G3235" i="2" s="1"/>
  <c r="H3234" i="2"/>
  <c r="F3234" i="2"/>
  <c r="G3234" i="2" s="1"/>
  <c r="H3233" i="2"/>
  <c r="F3233" i="2"/>
  <c r="G3233" i="2" s="1"/>
  <c r="H3232" i="2"/>
  <c r="F3232" i="2"/>
  <c r="G3232" i="2" s="1"/>
  <c r="I3232" i="2" s="1"/>
  <c r="H3231" i="2"/>
  <c r="F3231" i="2"/>
  <c r="G3231" i="2" s="1"/>
  <c r="I3231" i="2" s="1"/>
  <c r="H3230" i="2"/>
  <c r="F3230" i="2"/>
  <c r="G3230" i="2" s="1"/>
  <c r="H3229" i="2"/>
  <c r="F3229" i="2"/>
  <c r="G3229" i="2" s="1"/>
  <c r="H3228" i="2"/>
  <c r="F3228" i="2"/>
  <c r="G3228" i="2" s="1"/>
  <c r="H3227" i="2"/>
  <c r="F3227" i="2"/>
  <c r="G3227" i="2" s="1"/>
  <c r="I3227" i="2" s="1"/>
  <c r="H3226" i="2"/>
  <c r="F3226" i="2"/>
  <c r="G3226" i="2" s="1"/>
  <c r="H3225" i="2"/>
  <c r="F3225" i="2"/>
  <c r="G3225" i="2" s="1"/>
  <c r="I3225" i="2" s="1"/>
  <c r="H3224" i="2"/>
  <c r="F3224" i="2"/>
  <c r="G3224" i="2" s="1"/>
  <c r="H3223" i="2"/>
  <c r="F3223" i="2"/>
  <c r="G3223" i="2" s="1"/>
  <c r="I3223" i="2" s="1"/>
  <c r="H3222" i="2"/>
  <c r="F3222" i="2"/>
  <c r="G3222" i="2" s="1"/>
  <c r="H3221" i="2"/>
  <c r="F3221" i="2"/>
  <c r="G3221" i="2" s="1"/>
  <c r="H3220" i="2"/>
  <c r="F3220" i="2"/>
  <c r="G3220" i="2" s="1"/>
  <c r="H3219" i="2"/>
  <c r="F3219" i="2"/>
  <c r="G3219" i="2" s="1"/>
  <c r="I3219" i="2" s="1"/>
  <c r="H3218" i="2"/>
  <c r="F3218" i="2"/>
  <c r="G3218" i="2" s="1"/>
  <c r="H3217" i="2"/>
  <c r="F3217" i="2"/>
  <c r="G3217" i="2" s="1"/>
  <c r="I3217" i="2" s="1"/>
  <c r="H3216" i="2"/>
  <c r="F3216" i="2"/>
  <c r="G3216" i="2" s="1"/>
  <c r="H3215" i="2"/>
  <c r="G3215" i="2"/>
  <c r="I3215" i="2" s="1"/>
  <c r="F3215" i="2"/>
  <c r="H3214" i="2"/>
  <c r="F3214" i="2"/>
  <c r="G3214" i="2" s="1"/>
  <c r="H3213" i="2"/>
  <c r="F3213" i="2"/>
  <c r="G3213" i="2" s="1"/>
  <c r="H3212" i="2"/>
  <c r="F3212" i="2"/>
  <c r="G3212" i="2" s="1"/>
  <c r="H3211" i="2"/>
  <c r="F3211" i="2"/>
  <c r="G3211" i="2" s="1"/>
  <c r="H3210" i="2"/>
  <c r="F3210" i="2"/>
  <c r="G3210" i="2" s="1"/>
  <c r="H3209" i="2"/>
  <c r="F3209" i="2"/>
  <c r="G3209" i="2" s="1"/>
  <c r="H3208" i="2"/>
  <c r="F3208" i="2"/>
  <c r="G3208" i="2" s="1"/>
  <c r="I3208" i="2" s="1"/>
  <c r="H3207" i="2"/>
  <c r="G3207" i="2"/>
  <c r="F3207" i="2"/>
  <c r="H3206" i="2"/>
  <c r="F3206" i="2"/>
  <c r="G3206" i="2" s="1"/>
  <c r="H3205" i="2"/>
  <c r="F3205" i="2"/>
  <c r="G3205" i="2" s="1"/>
  <c r="H3204" i="2"/>
  <c r="F3204" i="2"/>
  <c r="G3204" i="2" s="1"/>
  <c r="H3203" i="2"/>
  <c r="F3203" i="2"/>
  <c r="G3203" i="2" s="1"/>
  <c r="H3202" i="2"/>
  <c r="F3202" i="2"/>
  <c r="G3202" i="2" s="1"/>
  <c r="H3201" i="2"/>
  <c r="F3201" i="2"/>
  <c r="G3201" i="2" s="1"/>
  <c r="H3200" i="2"/>
  <c r="F3200" i="2"/>
  <c r="G3200" i="2" s="1"/>
  <c r="I3200" i="2" s="1"/>
  <c r="H3199" i="2"/>
  <c r="F3199" i="2"/>
  <c r="G3199" i="2" s="1"/>
  <c r="I3199" i="2" s="1"/>
  <c r="H3198" i="2"/>
  <c r="F3198" i="2"/>
  <c r="G3198" i="2" s="1"/>
  <c r="H3197" i="2"/>
  <c r="F3197" i="2"/>
  <c r="G3197" i="2" s="1"/>
  <c r="H3196" i="2"/>
  <c r="F3196" i="2"/>
  <c r="G3196" i="2" s="1"/>
  <c r="H3195" i="2"/>
  <c r="F3195" i="2"/>
  <c r="G3195" i="2" s="1"/>
  <c r="H3194" i="2"/>
  <c r="F3194" i="2"/>
  <c r="G3194" i="2" s="1"/>
  <c r="H3193" i="2"/>
  <c r="F3193" i="2"/>
  <c r="G3193" i="2" s="1"/>
  <c r="H3192" i="2"/>
  <c r="F3192" i="2"/>
  <c r="G3192" i="2" s="1"/>
  <c r="H3191" i="2"/>
  <c r="F3191" i="2"/>
  <c r="G3191" i="2" s="1"/>
  <c r="I3191" i="2" s="1"/>
  <c r="H3190" i="2"/>
  <c r="G3190" i="2"/>
  <c r="F3190" i="2"/>
  <c r="H3189" i="2"/>
  <c r="F3189" i="2"/>
  <c r="G3189" i="2" s="1"/>
  <c r="H3188" i="2"/>
  <c r="F3188" i="2"/>
  <c r="G3188" i="2" s="1"/>
  <c r="H3187" i="2"/>
  <c r="F3187" i="2"/>
  <c r="G3187" i="2" s="1"/>
  <c r="H3186" i="2"/>
  <c r="F3186" i="2"/>
  <c r="G3186" i="2" s="1"/>
  <c r="H3185" i="2"/>
  <c r="F3185" i="2"/>
  <c r="G3185" i="2" s="1"/>
  <c r="H3184" i="2"/>
  <c r="F3184" i="2"/>
  <c r="G3184" i="2" s="1"/>
  <c r="H3183" i="2"/>
  <c r="F3183" i="2"/>
  <c r="G3183" i="2" s="1"/>
  <c r="I3183" i="2" s="1"/>
  <c r="H3182" i="2"/>
  <c r="F3182" i="2"/>
  <c r="G3182" i="2" s="1"/>
  <c r="I3182" i="2" s="1"/>
  <c r="H3181" i="2"/>
  <c r="F3181" i="2"/>
  <c r="G3181" i="2" s="1"/>
  <c r="H3180" i="2"/>
  <c r="F3180" i="2"/>
  <c r="G3180" i="2" s="1"/>
  <c r="H3179" i="2"/>
  <c r="F3179" i="2"/>
  <c r="G3179" i="2" s="1"/>
  <c r="H3178" i="2"/>
  <c r="F3178" i="2"/>
  <c r="G3178" i="2" s="1"/>
  <c r="I3178" i="2" s="1"/>
  <c r="H3177" i="2"/>
  <c r="F3177" i="2"/>
  <c r="G3177" i="2" s="1"/>
  <c r="H3176" i="2"/>
  <c r="F3176" i="2"/>
  <c r="G3176" i="2" s="1"/>
  <c r="I3176" i="2" s="1"/>
  <c r="H3175" i="2"/>
  <c r="F3175" i="2"/>
  <c r="G3175" i="2" s="1"/>
  <c r="H3174" i="2"/>
  <c r="F3174" i="2"/>
  <c r="G3174" i="2" s="1"/>
  <c r="I3174" i="2" s="1"/>
  <c r="H3173" i="2"/>
  <c r="F3173" i="2"/>
  <c r="G3173" i="2" s="1"/>
  <c r="H3172" i="2"/>
  <c r="F3172" i="2"/>
  <c r="G3172" i="2" s="1"/>
  <c r="H3171" i="2"/>
  <c r="F3171" i="2"/>
  <c r="G3171" i="2" s="1"/>
  <c r="H3170" i="2"/>
  <c r="F3170" i="2"/>
  <c r="G3170" i="2" s="1"/>
  <c r="I3170" i="2" s="1"/>
  <c r="H3169" i="2"/>
  <c r="F3169" i="2"/>
  <c r="G3169" i="2" s="1"/>
  <c r="H3168" i="2"/>
  <c r="F3168" i="2"/>
  <c r="G3168" i="2" s="1"/>
  <c r="I3168" i="2" s="1"/>
  <c r="H3167" i="2"/>
  <c r="F3167" i="2"/>
  <c r="G3167" i="2" s="1"/>
  <c r="H3166" i="2"/>
  <c r="G3166" i="2"/>
  <c r="F3166" i="2"/>
  <c r="H3165" i="2"/>
  <c r="F3165" i="2"/>
  <c r="G3165" i="2" s="1"/>
  <c r="H3164" i="2"/>
  <c r="F3164" i="2"/>
  <c r="G3164" i="2" s="1"/>
  <c r="H3163" i="2"/>
  <c r="F3163" i="2"/>
  <c r="G3163" i="2" s="1"/>
  <c r="H3162" i="2"/>
  <c r="F3162" i="2"/>
  <c r="G3162" i="2" s="1"/>
  <c r="H3161" i="2"/>
  <c r="F3161" i="2"/>
  <c r="G3161" i="2" s="1"/>
  <c r="H3160" i="2"/>
  <c r="F3160" i="2"/>
  <c r="G3160" i="2" s="1"/>
  <c r="H3159" i="2"/>
  <c r="F3159" i="2"/>
  <c r="G3159" i="2" s="1"/>
  <c r="I3159" i="2" s="1"/>
  <c r="H3158" i="2"/>
  <c r="G3158" i="2"/>
  <c r="F3158" i="2"/>
  <c r="H3157" i="2"/>
  <c r="F3157" i="2"/>
  <c r="G3157" i="2" s="1"/>
  <c r="H3156" i="2"/>
  <c r="F3156" i="2"/>
  <c r="G3156" i="2" s="1"/>
  <c r="H3155" i="2"/>
  <c r="F3155" i="2"/>
  <c r="G3155" i="2" s="1"/>
  <c r="H3154" i="2"/>
  <c r="F3154" i="2"/>
  <c r="G3154" i="2" s="1"/>
  <c r="H3153" i="2"/>
  <c r="F3153" i="2"/>
  <c r="G3153" i="2" s="1"/>
  <c r="H3152" i="2"/>
  <c r="F3152" i="2"/>
  <c r="G3152" i="2" s="1"/>
  <c r="H3151" i="2"/>
  <c r="F3151" i="2"/>
  <c r="G3151" i="2" s="1"/>
  <c r="H3150" i="2"/>
  <c r="F3150" i="2"/>
  <c r="G3150" i="2" s="1"/>
  <c r="I3150" i="2" s="1"/>
  <c r="H3149" i="2"/>
  <c r="F3149" i="2"/>
  <c r="G3149" i="2" s="1"/>
  <c r="H3148" i="2"/>
  <c r="F3148" i="2"/>
  <c r="G3148" i="2" s="1"/>
  <c r="H3147" i="2"/>
  <c r="F3147" i="2"/>
  <c r="G3147" i="2" s="1"/>
  <c r="H3146" i="2"/>
  <c r="F3146" i="2"/>
  <c r="G3146" i="2" s="1"/>
  <c r="I3146" i="2" s="1"/>
  <c r="H3145" i="2"/>
  <c r="F3145" i="2"/>
  <c r="G3145" i="2" s="1"/>
  <c r="H3144" i="2"/>
  <c r="F3144" i="2"/>
  <c r="G3144" i="2" s="1"/>
  <c r="H3143" i="2"/>
  <c r="F3143" i="2"/>
  <c r="G3143" i="2" s="1"/>
  <c r="H3142" i="2"/>
  <c r="F3142" i="2"/>
  <c r="G3142" i="2" s="1"/>
  <c r="I3142" i="2" s="1"/>
  <c r="H3141" i="2"/>
  <c r="G3141" i="2"/>
  <c r="F3141" i="2"/>
  <c r="H3140" i="2"/>
  <c r="F3140" i="2"/>
  <c r="G3140" i="2" s="1"/>
  <c r="H3139" i="2"/>
  <c r="F3139" i="2"/>
  <c r="G3139" i="2" s="1"/>
  <c r="H3138" i="2"/>
  <c r="F3138" i="2"/>
  <c r="G3138" i="2" s="1"/>
  <c r="H3137" i="2"/>
  <c r="F3137" i="2"/>
  <c r="G3137" i="2" s="1"/>
  <c r="H3136" i="2"/>
  <c r="F3136" i="2"/>
  <c r="G3136" i="2" s="1"/>
  <c r="H3135" i="2"/>
  <c r="F3135" i="2"/>
  <c r="G3135" i="2" s="1"/>
  <c r="H3134" i="2"/>
  <c r="F3134" i="2"/>
  <c r="G3134" i="2" s="1"/>
  <c r="H3133" i="2"/>
  <c r="F3133" i="2"/>
  <c r="G3133" i="2" s="1"/>
  <c r="I3133" i="2" s="1"/>
  <c r="H3132" i="2"/>
  <c r="F3132" i="2"/>
  <c r="G3132" i="2" s="1"/>
  <c r="H3131" i="2"/>
  <c r="F3131" i="2"/>
  <c r="G3131" i="2" s="1"/>
  <c r="H3130" i="2"/>
  <c r="F3130" i="2"/>
  <c r="G3130" i="2" s="1"/>
  <c r="H3129" i="2"/>
  <c r="F3129" i="2"/>
  <c r="G3129" i="2" s="1"/>
  <c r="I3129" i="2" s="1"/>
  <c r="H3128" i="2"/>
  <c r="F3128" i="2"/>
  <c r="G3128" i="2" s="1"/>
  <c r="H3127" i="2"/>
  <c r="F3127" i="2"/>
  <c r="G3127" i="2" s="1"/>
  <c r="I3127" i="2" s="1"/>
  <c r="H3126" i="2"/>
  <c r="F3126" i="2"/>
  <c r="G3126" i="2" s="1"/>
  <c r="H3125" i="2"/>
  <c r="F3125" i="2"/>
  <c r="G3125" i="2" s="1"/>
  <c r="I3125" i="2" s="1"/>
  <c r="H3124" i="2"/>
  <c r="F3124" i="2"/>
  <c r="G3124" i="2" s="1"/>
  <c r="H3123" i="2"/>
  <c r="F3123" i="2"/>
  <c r="G3123" i="2" s="1"/>
  <c r="H3122" i="2"/>
  <c r="F3122" i="2"/>
  <c r="G3122" i="2" s="1"/>
  <c r="H3121" i="2"/>
  <c r="F3121" i="2"/>
  <c r="G3121" i="2" s="1"/>
  <c r="I3121" i="2" s="1"/>
  <c r="H3120" i="2"/>
  <c r="F3120" i="2"/>
  <c r="G3120" i="2" s="1"/>
  <c r="H3119" i="2"/>
  <c r="F3119" i="2"/>
  <c r="G3119" i="2" s="1"/>
  <c r="I3119" i="2" s="1"/>
  <c r="H3118" i="2"/>
  <c r="F3118" i="2"/>
  <c r="G3118" i="2" s="1"/>
  <c r="H3117" i="2"/>
  <c r="G3117" i="2"/>
  <c r="I3117" i="2" s="1"/>
  <c r="F3117" i="2"/>
  <c r="H3116" i="2"/>
  <c r="F3116" i="2"/>
  <c r="G3116" i="2" s="1"/>
  <c r="H3115" i="2"/>
  <c r="F3115" i="2"/>
  <c r="G3115" i="2" s="1"/>
  <c r="H3114" i="2"/>
  <c r="F3114" i="2"/>
  <c r="G3114" i="2" s="1"/>
  <c r="H3113" i="2"/>
  <c r="F3113" i="2"/>
  <c r="G3113" i="2" s="1"/>
  <c r="H3112" i="2"/>
  <c r="F3112" i="2"/>
  <c r="G3112" i="2" s="1"/>
  <c r="H3111" i="2"/>
  <c r="F3111" i="2"/>
  <c r="G3111" i="2" s="1"/>
  <c r="H3110" i="2"/>
  <c r="F3110" i="2"/>
  <c r="G3110" i="2" s="1"/>
  <c r="I3110" i="2" s="1"/>
  <c r="H3109" i="2"/>
  <c r="G3109" i="2"/>
  <c r="F3109" i="2"/>
  <c r="H3108" i="2"/>
  <c r="F3108" i="2"/>
  <c r="G3108" i="2" s="1"/>
  <c r="H3107" i="2"/>
  <c r="F3107" i="2"/>
  <c r="G3107" i="2" s="1"/>
  <c r="H3106" i="2"/>
  <c r="F3106" i="2"/>
  <c r="G3106" i="2" s="1"/>
  <c r="H3105" i="2"/>
  <c r="F3105" i="2"/>
  <c r="G3105" i="2" s="1"/>
  <c r="H3104" i="2"/>
  <c r="F3104" i="2"/>
  <c r="G3104" i="2" s="1"/>
  <c r="H3103" i="2"/>
  <c r="F3103" i="2"/>
  <c r="G3103" i="2" s="1"/>
  <c r="H3102" i="2"/>
  <c r="F3102" i="2"/>
  <c r="G3102" i="2" s="1"/>
  <c r="I3102" i="2" s="1"/>
  <c r="H3101" i="2"/>
  <c r="F3101" i="2"/>
  <c r="G3101" i="2" s="1"/>
  <c r="I3101" i="2" s="1"/>
  <c r="H3100" i="2"/>
  <c r="F3100" i="2"/>
  <c r="G3100" i="2" s="1"/>
  <c r="H3099" i="2"/>
  <c r="F3099" i="2"/>
  <c r="G3099" i="2" s="1"/>
  <c r="H3098" i="2"/>
  <c r="F3098" i="2"/>
  <c r="G3098" i="2" s="1"/>
  <c r="H3097" i="2"/>
  <c r="F3097" i="2"/>
  <c r="G3097" i="2" s="1"/>
  <c r="I3097" i="2" s="1"/>
  <c r="H3096" i="2"/>
  <c r="F3096" i="2"/>
  <c r="G3096" i="2" s="1"/>
  <c r="H3095" i="2"/>
  <c r="F3095" i="2"/>
  <c r="G3095" i="2" s="1"/>
  <c r="H3094" i="2"/>
  <c r="F3094" i="2"/>
  <c r="G3094" i="2" s="1"/>
  <c r="H3093" i="2"/>
  <c r="F3093" i="2"/>
  <c r="G3093" i="2" s="1"/>
  <c r="I3093" i="2" s="1"/>
  <c r="H3092" i="2"/>
  <c r="F3092" i="2"/>
  <c r="G3092" i="2" s="1"/>
  <c r="H3091" i="2"/>
  <c r="F3091" i="2"/>
  <c r="G3091" i="2" s="1"/>
  <c r="I3091" i="2" s="1"/>
  <c r="H3090" i="2"/>
  <c r="F3090" i="2"/>
  <c r="G3090" i="2" s="1"/>
  <c r="H3089" i="2"/>
  <c r="F3089" i="2"/>
  <c r="G3089" i="2" s="1"/>
  <c r="I3089" i="2" s="1"/>
  <c r="H3088" i="2"/>
  <c r="F3088" i="2"/>
  <c r="G3088" i="2" s="1"/>
  <c r="H3087" i="2"/>
  <c r="F3087" i="2"/>
  <c r="G3087" i="2" s="1"/>
  <c r="H3086" i="2"/>
  <c r="F3086" i="2"/>
  <c r="G3086" i="2" s="1"/>
  <c r="H3085" i="2"/>
  <c r="F3085" i="2"/>
  <c r="G3085" i="2" s="1"/>
  <c r="I3085" i="2" s="1"/>
  <c r="H3084" i="2"/>
  <c r="F3084" i="2"/>
  <c r="G3084" i="2" s="1"/>
  <c r="H3083" i="2"/>
  <c r="F3083" i="2"/>
  <c r="G3083" i="2" s="1"/>
  <c r="I3083" i="2" s="1"/>
  <c r="H3082" i="2"/>
  <c r="F3082" i="2"/>
  <c r="G3082" i="2" s="1"/>
  <c r="H3081" i="2"/>
  <c r="G3081" i="2"/>
  <c r="I3081" i="2" s="1"/>
  <c r="F3081" i="2"/>
  <c r="H3080" i="2"/>
  <c r="F3080" i="2"/>
  <c r="G3080" i="2" s="1"/>
  <c r="H3079" i="2"/>
  <c r="F3079" i="2"/>
  <c r="G3079" i="2" s="1"/>
  <c r="H3078" i="2"/>
  <c r="F3078" i="2"/>
  <c r="G3078" i="2" s="1"/>
  <c r="H3077" i="2"/>
  <c r="F3077" i="2"/>
  <c r="G3077" i="2" s="1"/>
  <c r="H3076" i="2"/>
  <c r="F3076" i="2"/>
  <c r="G3076" i="2" s="1"/>
  <c r="H3075" i="2"/>
  <c r="F3075" i="2"/>
  <c r="G3075" i="2" s="1"/>
  <c r="H3074" i="2"/>
  <c r="F3074" i="2"/>
  <c r="G3074" i="2" s="1"/>
  <c r="I3074" i="2" s="1"/>
  <c r="H3073" i="2"/>
  <c r="G3073" i="2"/>
  <c r="F3073" i="2"/>
  <c r="H3072" i="2"/>
  <c r="F3072" i="2"/>
  <c r="G3072" i="2" s="1"/>
  <c r="H3071" i="2"/>
  <c r="F3071" i="2"/>
  <c r="G3071" i="2" s="1"/>
  <c r="H3070" i="2"/>
  <c r="F3070" i="2"/>
  <c r="G3070" i="2" s="1"/>
  <c r="H3069" i="2"/>
  <c r="F3069" i="2"/>
  <c r="G3069" i="2" s="1"/>
  <c r="H3068" i="2"/>
  <c r="F3068" i="2"/>
  <c r="G3068" i="2" s="1"/>
  <c r="H3067" i="2"/>
  <c r="F3067" i="2"/>
  <c r="G3067" i="2" s="1"/>
  <c r="H3066" i="2"/>
  <c r="F3066" i="2"/>
  <c r="G3066" i="2" s="1"/>
  <c r="I3066" i="2" s="1"/>
  <c r="H3065" i="2"/>
  <c r="F3065" i="2"/>
  <c r="G3065" i="2" s="1"/>
  <c r="I3065" i="2" s="1"/>
  <c r="H3064" i="2"/>
  <c r="F3064" i="2"/>
  <c r="G3064" i="2" s="1"/>
  <c r="H3063" i="2"/>
  <c r="F3063" i="2"/>
  <c r="G3063" i="2" s="1"/>
  <c r="H3062" i="2"/>
  <c r="F3062" i="2"/>
  <c r="G3062" i="2" s="1"/>
  <c r="H3061" i="2"/>
  <c r="F3061" i="2"/>
  <c r="G3061" i="2" s="1"/>
  <c r="I3061" i="2" s="1"/>
  <c r="H3060" i="2"/>
  <c r="F3060" i="2"/>
  <c r="G3060" i="2" s="1"/>
  <c r="H3059" i="2"/>
  <c r="F3059" i="2"/>
  <c r="G3059" i="2" s="1"/>
  <c r="I3059" i="2" s="1"/>
  <c r="H3058" i="2"/>
  <c r="F3058" i="2"/>
  <c r="G3058" i="2" s="1"/>
  <c r="H3057" i="2"/>
  <c r="F3057" i="2"/>
  <c r="G3057" i="2" s="1"/>
  <c r="I3057" i="2" s="1"/>
  <c r="H3056" i="2"/>
  <c r="F3056" i="2"/>
  <c r="G3056" i="2" s="1"/>
  <c r="H3055" i="2"/>
  <c r="F3055" i="2"/>
  <c r="G3055" i="2" s="1"/>
  <c r="H3054" i="2"/>
  <c r="F3054" i="2"/>
  <c r="G3054" i="2" s="1"/>
  <c r="H3053" i="2"/>
  <c r="F3053" i="2"/>
  <c r="G3053" i="2" s="1"/>
  <c r="I3053" i="2" s="1"/>
  <c r="H3052" i="2"/>
  <c r="F3052" i="2"/>
  <c r="G3052" i="2" s="1"/>
  <c r="H3051" i="2"/>
  <c r="F3051" i="2"/>
  <c r="G3051" i="2" s="1"/>
  <c r="I3051" i="2" s="1"/>
  <c r="H3050" i="2"/>
  <c r="F3050" i="2"/>
  <c r="G3050" i="2" s="1"/>
  <c r="H3049" i="2"/>
  <c r="G3049" i="2"/>
  <c r="I3049" i="2" s="1"/>
  <c r="F3049" i="2"/>
  <c r="H3048" i="2"/>
  <c r="F3048" i="2"/>
  <c r="G3048" i="2" s="1"/>
  <c r="H3047" i="2"/>
  <c r="F3047" i="2"/>
  <c r="G3047" i="2" s="1"/>
  <c r="H3046" i="2"/>
  <c r="F3046" i="2"/>
  <c r="G3046" i="2" s="1"/>
  <c r="H3045" i="2"/>
  <c r="F3045" i="2"/>
  <c r="G3045" i="2" s="1"/>
  <c r="H3044" i="2"/>
  <c r="F3044" i="2"/>
  <c r="G3044" i="2" s="1"/>
  <c r="H3043" i="2"/>
  <c r="F3043" i="2"/>
  <c r="G3043" i="2" s="1"/>
  <c r="H3042" i="2"/>
  <c r="F3042" i="2"/>
  <c r="G3042" i="2" s="1"/>
  <c r="I3042" i="2" s="1"/>
  <c r="H3041" i="2"/>
  <c r="G3041" i="2"/>
  <c r="F3041" i="2"/>
  <c r="H3040" i="2"/>
  <c r="F3040" i="2"/>
  <c r="G3040" i="2" s="1"/>
  <c r="H3039" i="2"/>
  <c r="F3039" i="2"/>
  <c r="G3039" i="2" s="1"/>
  <c r="H3038" i="2"/>
  <c r="F3038" i="2"/>
  <c r="G3038" i="2" s="1"/>
  <c r="H3037" i="2"/>
  <c r="F3037" i="2"/>
  <c r="G3037" i="2" s="1"/>
  <c r="H3036" i="2"/>
  <c r="F3036" i="2"/>
  <c r="G3036" i="2" s="1"/>
  <c r="H3035" i="2"/>
  <c r="F3035" i="2"/>
  <c r="G3035" i="2" s="1"/>
  <c r="H3034" i="2"/>
  <c r="F3034" i="2"/>
  <c r="G3034" i="2" s="1"/>
  <c r="I3034" i="2" s="1"/>
  <c r="H3033" i="2"/>
  <c r="F3033" i="2"/>
  <c r="G3033" i="2" s="1"/>
  <c r="I3033" i="2" s="1"/>
  <c r="H3032" i="2"/>
  <c r="F3032" i="2"/>
  <c r="G3032" i="2" s="1"/>
  <c r="H3031" i="2"/>
  <c r="F3031" i="2"/>
  <c r="G3031" i="2" s="1"/>
  <c r="H3030" i="2"/>
  <c r="F3030" i="2"/>
  <c r="G3030" i="2" s="1"/>
  <c r="H3029" i="2"/>
  <c r="F3029" i="2"/>
  <c r="G3029" i="2" s="1"/>
  <c r="I3029" i="2" s="1"/>
  <c r="H3028" i="2"/>
  <c r="F3028" i="2"/>
  <c r="G3028" i="2" s="1"/>
  <c r="H3027" i="2"/>
  <c r="F3027" i="2"/>
  <c r="G3027" i="2" s="1"/>
  <c r="I3027" i="2" s="1"/>
  <c r="H3026" i="2"/>
  <c r="F3026" i="2"/>
  <c r="G3026" i="2" s="1"/>
  <c r="I3026" i="2" s="1"/>
  <c r="H3025" i="2"/>
  <c r="G3025" i="2"/>
  <c r="I3025" i="2" s="1"/>
  <c r="F3025" i="2"/>
  <c r="H3024" i="2"/>
  <c r="F3024" i="2"/>
  <c r="G3024" i="2" s="1"/>
  <c r="H3023" i="2"/>
  <c r="F3023" i="2"/>
  <c r="G3023" i="2" s="1"/>
  <c r="H3022" i="2"/>
  <c r="F3022" i="2"/>
  <c r="G3022" i="2" s="1"/>
  <c r="H3021" i="2"/>
  <c r="F3021" i="2"/>
  <c r="G3021" i="2" s="1"/>
  <c r="H3020" i="2"/>
  <c r="F3020" i="2"/>
  <c r="G3020" i="2" s="1"/>
  <c r="H3019" i="2"/>
  <c r="F3019" i="2"/>
  <c r="G3019" i="2" s="1"/>
  <c r="H3018" i="2"/>
  <c r="F3018" i="2"/>
  <c r="G3018" i="2" s="1"/>
  <c r="H3017" i="2"/>
  <c r="F3017" i="2"/>
  <c r="G3017" i="2" s="1"/>
  <c r="I3017" i="2" s="1"/>
  <c r="H3016" i="2"/>
  <c r="F3016" i="2"/>
  <c r="G3016" i="2" s="1"/>
  <c r="H3015" i="2"/>
  <c r="F3015" i="2"/>
  <c r="G3015" i="2" s="1"/>
  <c r="H3014" i="2"/>
  <c r="F3014" i="2"/>
  <c r="G3014" i="2" s="1"/>
  <c r="H3013" i="2"/>
  <c r="F3013" i="2"/>
  <c r="G3013" i="2" s="1"/>
  <c r="I3013" i="2" s="1"/>
  <c r="H3012" i="2"/>
  <c r="F3012" i="2"/>
  <c r="G3012" i="2" s="1"/>
  <c r="H3011" i="2"/>
  <c r="F3011" i="2"/>
  <c r="G3011" i="2" s="1"/>
  <c r="I3011" i="2" s="1"/>
  <c r="H3010" i="2"/>
  <c r="F3010" i="2"/>
  <c r="G3010" i="2" s="1"/>
  <c r="I3010" i="2" s="1"/>
  <c r="H3009" i="2"/>
  <c r="G3009" i="2"/>
  <c r="I3009" i="2" s="1"/>
  <c r="F3009" i="2"/>
  <c r="H3008" i="2"/>
  <c r="F3008" i="2"/>
  <c r="G3008" i="2" s="1"/>
  <c r="H3007" i="2"/>
  <c r="F3007" i="2"/>
  <c r="G3007" i="2" s="1"/>
  <c r="H3006" i="2"/>
  <c r="F3006" i="2"/>
  <c r="G3006" i="2" s="1"/>
  <c r="H3005" i="2"/>
  <c r="F3005" i="2"/>
  <c r="G3005" i="2" s="1"/>
  <c r="H3004" i="2"/>
  <c r="F3004" i="2"/>
  <c r="G3004" i="2" s="1"/>
  <c r="H3003" i="2"/>
  <c r="F3003" i="2"/>
  <c r="G3003" i="2" s="1"/>
  <c r="H3002" i="2"/>
  <c r="F3002" i="2"/>
  <c r="G3002" i="2" s="1"/>
  <c r="H3001" i="2"/>
  <c r="F3001" i="2"/>
  <c r="G3001" i="2" s="1"/>
  <c r="H3000" i="2"/>
  <c r="F3000" i="2"/>
  <c r="G3000" i="2" s="1"/>
  <c r="H2999" i="2"/>
  <c r="F2999" i="2"/>
  <c r="G2999" i="2" s="1"/>
  <c r="H2998" i="2"/>
  <c r="F2998" i="2"/>
  <c r="G2998" i="2" s="1"/>
  <c r="H2997" i="2"/>
  <c r="F2997" i="2"/>
  <c r="G2997" i="2" s="1"/>
  <c r="I2997" i="2" s="1"/>
  <c r="H2996" i="2"/>
  <c r="F2996" i="2"/>
  <c r="G2996" i="2" s="1"/>
  <c r="H2995" i="2"/>
  <c r="F2995" i="2"/>
  <c r="G2995" i="2" s="1"/>
  <c r="I2995" i="2" s="1"/>
  <c r="H2994" i="2"/>
  <c r="F2994" i="2"/>
  <c r="G2994" i="2" s="1"/>
  <c r="H2993" i="2"/>
  <c r="F2993" i="2"/>
  <c r="G2993" i="2" s="1"/>
  <c r="I2993" i="2" s="1"/>
  <c r="H2992" i="2"/>
  <c r="F2992" i="2"/>
  <c r="G2992" i="2" s="1"/>
  <c r="H2991" i="2"/>
  <c r="F2991" i="2"/>
  <c r="G2991" i="2" s="1"/>
  <c r="H2990" i="2"/>
  <c r="F2990" i="2"/>
  <c r="G2990" i="2" s="1"/>
  <c r="H2989" i="2"/>
  <c r="F2989" i="2"/>
  <c r="G2989" i="2" s="1"/>
  <c r="I2989" i="2" s="1"/>
  <c r="H2988" i="2"/>
  <c r="F2988" i="2"/>
  <c r="G2988" i="2" s="1"/>
  <c r="H2987" i="2"/>
  <c r="F2987" i="2"/>
  <c r="G2987" i="2" s="1"/>
  <c r="I2987" i="2" s="1"/>
  <c r="H2986" i="2"/>
  <c r="F2986" i="2"/>
  <c r="G2986" i="2" s="1"/>
  <c r="H2985" i="2"/>
  <c r="G2985" i="2"/>
  <c r="I2985" i="2" s="1"/>
  <c r="F2985" i="2"/>
  <c r="H2984" i="2"/>
  <c r="F2984" i="2"/>
  <c r="G2984" i="2" s="1"/>
  <c r="H2983" i="2"/>
  <c r="F2983" i="2"/>
  <c r="G2983" i="2" s="1"/>
  <c r="H2982" i="2"/>
  <c r="F2982" i="2"/>
  <c r="G2982" i="2" s="1"/>
  <c r="H2981" i="2"/>
  <c r="F2981" i="2"/>
  <c r="G2981" i="2" s="1"/>
  <c r="H2980" i="2"/>
  <c r="F2980" i="2"/>
  <c r="G2980" i="2" s="1"/>
  <c r="H2979" i="2"/>
  <c r="F2979" i="2"/>
  <c r="G2979" i="2" s="1"/>
  <c r="H2978" i="2"/>
  <c r="F2978" i="2"/>
  <c r="G2978" i="2" s="1"/>
  <c r="I2978" i="2" s="1"/>
  <c r="H2977" i="2"/>
  <c r="G2977" i="2"/>
  <c r="F2977" i="2"/>
  <c r="H2976" i="2"/>
  <c r="F2976" i="2"/>
  <c r="G2976" i="2" s="1"/>
  <c r="H2975" i="2"/>
  <c r="F2975" i="2"/>
  <c r="G2975" i="2" s="1"/>
  <c r="H2974" i="2"/>
  <c r="F2974" i="2"/>
  <c r="G2974" i="2" s="1"/>
  <c r="H2973" i="2"/>
  <c r="F2973" i="2"/>
  <c r="G2973" i="2" s="1"/>
  <c r="H2972" i="2"/>
  <c r="F2972" i="2"/>
  <c r="G2972" i="2" s="1"/>
  <c r="H2971" i="2"/>
  <c r="F2971" i="2"/>
  <c r="G2971" i="2" s="1"/>
  <c r="H2970" i="2"/>
  <c r="F2970" i="2"/>
  <c r="G2970" i="2" s="1"/>
  <c r="I2970" i="2" s="1"/>
  <c r="H2969" i="2"/>
  <c r="F2969" i="2"/>
  <c r="G2969" i="2" s="1"/>
  <c r="H2968" i="2"/>
  <c r="F2968" i="2"/>
  <c r="G2968" i="2" s="1"/>
  <c r="H2967" i="2"/>
  <c r="F2967" i="2"/>
  <c r="G2967" i="2" s="1"/>
  <c r="H2966" i="2"/>
  <c r="F2966" i="2"/>
  <c r="G2966" i="2" s="1"/>
  <c r="H2965" i="2"/>
  <c r="F2965" i="2"/>
  <c r="G2965" i="2" s="1"/>
  <c r="I2965" i="2" s="1"/>
  <c r="H2964" i="2"/>
  <c r="F2964" i="2"/>
  <c r="G2964" i="2" s="1"/>
  <c r="H2963" i="2"/>
  <c r="F2963" i="2"/>
  <c r="G2963" i="2" s="1"/>
  <c r="I2963" i="2" s="1"/>
  <c r="H2962" i="2"/>
  <c r="F2962" i="2"/>
  <c r="G2962" i="2" s="1"/>
  <c r="I2962" i="2" s="1"/>
  <c r="H2961" i="2"/>
  <c r="G2961" i="2"/>
  <c r="I2961" i="2" s="1"/>
  <c r="F2961" i="2"/>
  <c r="H2960" i="2"/>
  <c r="F2960" i="2"/>
  <c r="G2960" i="2" s="1"/>
  <c r="H2959" i="2"/>
  <c r="F2959" i="2"/>
  <c r="G2959" i="2" s="1"/>
  <c r="H2958" i="2"/>
  <c r="F2958" i="2"/>
  <c r="G2958" i="2" s="1"/>
  <c r="H2957" i="2"/>
  <c r="F2957" i="2"/>
  <c r="G2957" i="2" s="1"/>
  <c r="H2956" i="2"/>
  <c r="F2956" i="2"/>
  <c r="G2956" i="2" s="1"/>
  <c r="H2955" i="2"/>
  <c r="F2955" i="2"/>
  <c r="G2955" i="2" s="1"/>
  <c r="H2954" i="2"/>
  <c r="F2954" i="2"/>
  <c r="G2954" i="2" s="1"/>
  <c r="H2953" i="2"/>
  <c r="F2953" i="2"/>
  <c r="G2953" i="2" s="1"/>
  <c r="I2953" i="2" s="1"/>
  <c r="H2952" i="2"/>
  <c r="F2952" i="2"/>
  <c r="G2952" i="2" s="1"/>
  <c r="H2951" i="2"/>
  <c r="F2951" i="2"/>
  <c r="G2951" i="2" s="1"/>
  <c r="H2950" i="2"/>
  <c r="F2950" i="2"/>
  <c r="G2950" i="2" s="1"/>
  <c r="H2949" i="2"/>
  <c r="F2949" i="2"/>
  <c r="G2949" i="2" s="1"/>
  <c r="I2949" i="2" s="1"/>
  <c r="H2948" i="2"/>
  <c r="F2948" i="2"/>
  <c r="G2948" i="2" s="1"/>
  <c r="H2947" i="2"/>
  <c r="F2947" i="2"/>
  <c r="G2947" i="2" s="1"/>
  <c r="I2947" i="2" s="1"/>
  <c r="H2946" i="2"/>
  <c r="F2946" i="2"/>
  <c r="G2946" i="2" s="1"/>
  <c r="I2946" i="2" s="1"/>
  <c r="H2945" i="2"/>
  <c r="G2945" i="2"/>
  <c r="I2945" i="2" s="1"/>
  <c r="F2945" i="2"/>
  <c r="H2944" i="2"/>
  <c r="F2944" i="2"/>
  <c r="G2944" i="2" s="1"/>
  <c r="H2943" i="2"/>
  <c r="F2943" i="2"/>
  <c r="G2943" i="2" s="1"/>
  <c r="H2942" i="2"/>
  <c r="F2942" i="2"/>
  <c r="G2942" i="2" s="1"/>
  <c r="H2941" i="2"/>
  <c r="F2941" i="2"/>
  <c r="G2941" i="2" s="1"/>
  <c r="H2940" i="2"/>
  <c r="F2940" i="2"/>
  <c r="G2940" i="2" s="1"/>
  <c r="H2939" i="2"/>
  <c r="F2939" i="2"/>
  <c r="G2939" i="2" s="1"/>
  <c r="H2938" i="2"/>
  <c r="F2938" i="2"/>
  <c r="G2938" i="2" s="1"/>
  <c r="H2937" i="2"/>
  <c r="F2937" i="2"/>
  <c r="G2937" i="2" s="1"/>
  <c r="H2936" i="2"/>
  <c r="F2936" i="2"/>
  <c r="G2936" i="2" s="1"/>
  <c r="H2935" i="2"/>
  <c r="F2935" i="2"/>
  <c r="G2935" i="2" s="1"/>
  <c r="H2934" i="2"/>
  <c r="F2934" i="2"/>
  <c r="G2934" i="2" s="1"/>
  <c r="H2933" i="2"/>
  <c r="F2933" i="2"/>
  <c r="G2933" i="2" s="1"/>
  <c r="I2933" i="2" s="1"/>
  <c r="H2932" i="2"/>
  <c r="F2932" i="2"/>
  <c r="G2932" i="2" s="1"/>
  <c r="H2931" i="2"/>
  <c r="F2931" i="2"/>
  <c r="G2931" i="2" s="1"/>
  <c r="I2931" i="2" s="1"/>
  <c r="H2930" i="2"/>
  <c r="F2930" i="2"/>
  <c r="G2930" i="2" s="1"/>
  <c r="H2929" i="2"/>
  <c r="F2929" i="2"/>
  <c r="G2929" i="2" s="1"/>
  <c r="I2929" i="2" s="1"/>
  <c r="H2928" i="2"/>
  <c r="F2928" i="2"/>
  <c r="G2928" i="2" s="1"/>
  <c r="H2927" i="2"/>
  <c r="F2927" i="2"/>
  <c r="G2927" i="2" s="1"/>
  <c r="H2926" i="2"/>
  <c r="F2926" i="2"/>
  <c r="G2926" i="2" s="1"/>
  <c r="H2925" i="2"/>
  <c r="F2925" i="2"/>
  <c r="G2925" i="2" s="1"/>
  <c r="I2925" i="2" s="1"/>
  <c r="H2924" i="2"/>
  <c r="F2924" i="2"/>
  <c r="G2924" i="2" s="1"/>
  <c r="H2923" i="2"/>
  <c r="F2923" i="2"/>
  <c r="G2923" i="2" s="1"/>
  <c r="I2923" i="2" s="1"/>
  <c r="H2922" i="2"/>
  <c r="F2922" i="2"/>
  <c r="G2922" i="2" s="1"/>
  <c r="H2921" i="2"/>
  <c r="G2921" i="2"/>
  <c r="I2921" i="2" s="1"/>
  <c r="F2921" i="2"/>
  <c r="H2920" i="2"/>
  <c r="F2920" i="2"/>
  <c r="G2920" i="2" s="1"/>
  <c r="H2919" i="2"/>
  <c r="F2919" i="2"/>
  <c r="G2919" i="2" s="1"/>
  <c r="H2918" i="2"/>
  <c r="F2918" i="2"/>
  <c r="G2918" i="2" s="1"/>
  <c r="H2917" i="2"/>
  <c r="F2917" i="2"/>
  <c r="G2917" i="2" s="1"/>
  <c r="H2916" i="2"/>
  <c r="F2916" i="2"/>
  <c r="G2916" i="2" s="1"/>
  <c r="H2915" i="2"/>
  <c r="F2915" i="2"/>
  <c r="G2915" i="2" s="1"/>
  <c r="H2914" i="2"/>
  <c r="F2914" i="2"/>
  <c r="G2914" i="2" s="1"/>
  <c r="I2914" i="2" s="1"/>
  <c r="H2913" i="2"/>
  <c r="G2913" i="2"/>
  <c r="F2913" i="2"/>
  <c r="H2912" i="2"/>
  <c r="F2912" i="2"/>
  <c r="G2912" i="2" s="1"/>
  <c r="H2911" i="2"/>
  <c r="F2911" i="2"/>
  <c r="G2911" i="2" s="1"/>
  <c r="H2910" i="2"/>
  <c r="F2910" i="2"/>
  <c r="G2910" i="2" s="1"/>
  <c r="H2909" i="2"/>
  <c r="F2909" i="2"/>
  <c r="G2909" i="2" s="1"/>
  <c r="H2908" i="2"/>
  <c r="F2908" i="2"/>
  <c r="G2908" i="2" s="1"/>
  <c r="H2907" i="2"/>
  <c r="F2907" i="2"/>
  <c r="G2907" i="2" s="1"/>
  <c r="H2906" i="2"/>
  <c r="F2906" i="2"/>
  <c r="G2906" i="2" s="1"/>
  <c r="I2906" i="2" s="1"/>
  <c r="H2905" i="2"/>
  <c r="F2905" i="2"/>
  <c r="G2905" i="2" s="1"/>
  <c r="I2905" i="2" s="1"/>
  <c r="H2904" i="2"/>
  <c r="F2904" i="2"/>
  <c r="G2904" i="2" s="1"/>
  <c r="H2903" i="2"/>
  <c r="F2903" i="2"/>
  <c r="G2903" i="2" s="1"/>
  <c r="H2902" i="2"/>
  <c r="F2902" i="2"/>
  <c r="G2902" i="2" s="1"/>
  <c r="H2901" i="2"/>
  <c r="F2901" i="2"/>
  <c r="G2901" i="2" s="1"/>
  <c r="I2901" i="2" s="1"/>
  <c r="H2900" i="2"/>
  <c r="F2900" i="2"/>
  <c r="G2900" i="2" s="1"/>
  <c r="H2899" i="2"/>
  <c r="F2899" i="2"/>
  <c r="G2899" i="2" s="1"/>
  <c r="I2899" i="2" s="1"/>
  <c r="H2898" i="2"/>
  <c r="F2898" i="2"/>
  <c r="G2898" i="2" s="1"/>
  <c r="I2898" i="2" s="1"/>
  <c r="H2897" i="2"/>
  <c r="G2897" i="2"/>
  <c r="I2897" i="2" s="1"/>
  <c r="F2897" i="2"/>
  <c r="H2896" i="2"/>
  <c r="F2896" i="2"/>
  <c r="G2896" i="2" s="1"/>
  <c r="H2895" i="2"/>
  <c r="F2895" i="2"/>
  <c r="G2895" i="2" s="1"/>
  <c r="H2894" i="2"/>
  <c r="F2894" i="2"/>
  <c r="G2894" i="2" s="1"/>
  <c r="H2893" i="2"/>
  <c r="F2893" i="2"/>
  <c r="G2893" i="2" s="1"/>
  <c r="H2892" i="2"/>
  <c r="F2892" i="2"/>
  <c r="G2892" i="2" s="1"/>
  <c r="H2891" i="2"/>
  <c r="F2891" i="2"/>
  <c r="G2891" i="2" s="1"/>
  <c r="H2890" i="2"/>
  <c r="F2890" i="2"/>
  <c r="G2890" i="2" s="1"/>
  <c r="H2889" i="2"/>
  <c r="F2889" i="2"/>
  <c r="G2889" i="2" s="1"/>
  <c r="I2889" i="2" s="1"/>
  <c r="H2888" i="2"/>
  <c r="F2888" i="2"/>
  <c r="G2888" i="2" s="1"/>
  <c r="H2887" i="2"/>
  <c r="F2887" i="2"/>
  <c r="G2887" i="2" s="1"/>
  <c r="H2886" i="2"/>
  <c r="F2886" i="2"/>
  <c r="G2886" i="2" s="1"/>
  <c r="H2885" i="2"/>
  <c r="F2885" i="2"/>
  <c r="G2885" i="2" s="1"/>
  <c r="I2885" i="2" s="1"/>
  <c r="H2884" i="2"/>
  <c r="F2884" i="2"/>
  <c r="G2884" i="2" s="1"/>
  <c r="H2883" i="2"/>
  <c r="F2883" i="2"/>
  <c r="G2883" i="2" s="1"/>
  <c r="I2883" i="2" s="1"/>
  <c r="H2882" i="2"/>
  <c r="F2882" i="2"/>
  <c r="G2882" i="2" s="1"/>
  <c r="I2882" i="2" s="1"/>
  <c r="H2881" i="2"/>
  <c r="G2881" i="2"/>
  <c r="I2881" i="2" s="1"/>
  <c r="F2881" i="2"/>
  <c r="H2880" i="2"/>
  <c r="F2880" i="2"/>
  <c r="G2880" i="2" s="1"/>
  <c r="H2879" i="2"/>
  <c r="F2879" i="2"/>
  <c r="G2879" i="2" s="1"/>
  <c r="H2878" i="2"/>
  <c r="F2878" i="2"/>
  <c r="G2878" i="2" s="1"/>
  <c r="H2877" i="2"/>
  <c r="F2877" i="2"/>
  <c r="G2877" i="2" s="1"/>
  <c r="H2876" i="2"/>
  <c r="F2876" i="2"/>
  <c r="G2876" i="2" s="1"/>
  <c r="H2875" i="2"/>
  <c r="F2875" i="2"/>
  <c r="G2875" i="2" s="1"/>
  <c r="H2874" i="2"/>
  <c r="F2874" i="2"/>
  <c r="G2874" i="2" s="1"/>
  <c r="H2873" i="2"/>
  <c r="F2873" i="2"/>
  <c r="G2873" i="2" s="1"/>
  <c r="H2872" i="2"/>
  <c r="F2872" i="2"/>
  <c r="G2872" i="2" s="1"/>
  <c r="H2871" i="2"/>
  <c r="F2871" i="2"/>
  <c r="G2871" i="2" s="1"/>
  <c r="H2870" i="2"/>
  <c r="F2870" i="2"/>
  <c r="G2870" i="2" s="1"/>
  <c r="H2869" i="2"/>
  <c r="F2869" i="2"/>
  <c r="G2869" i="2" s="1"/>
  <c r="I2869" i="2" s="1"/>
  <c r="H2868" i="2"/>
  <c r="F2868" i="2"/>
  <c r="G2868" i="2" s="1"/>
  <c r="H2867" i="2"/>
  <c r="F2867" i="2"/>
  <c r="G2867" i="2" s="1"/>
  <c r="I2867" i="2" s="1"/>
  <c r="H2866" i="2"/>
  <c r="F2866" i="2"/>
  <c r="G2866" i="2" s="1"/>
  <c r="H2865" i="2"/>
  <c r="F2865" i="2"/>
  <c r="G2865" i="2" s="1"/>
  <c r="I2865" i="2" s="1"/>
  <c r="H2864" i="2"/>
  <c r="F2864" i="2"/>
  <c r="G2864" i="2" s="1"/>
  <c r="H2863" i="2"/>
  <c r="F2863" i="2"/>
  <c r="G2863" i="2" s="1"/>
  <c r="H2862" i="2"/>
  <c r="F2862" i="2"/>
  <c r="G2862" i="2" s="1"/>
  <c r="H2861" i="2"/>
  <c r="F2861" i="2"/>
  <c r="G2861" i="2" s="1"/>
  <c r="I2861" i="2" s="1"/>
  <c r="H2860" i="2"/>
  <c r="F2860" i="2"/>
  <c r="G2860" i="2" s="1"/>
  <c r="H2859" i="2"/>
  <c r="F2859" i="2"/>
  <c r="G2859" i="2" s="1"/>
  <c r="I2859" i="2" s="1"/>
  <c r="H2858" i="2"/>
  <c r="F2858" i="2"/>
  <c r="G2858" i="2" s="1"/>
  <c r="H2857" i="2"/>
  <c r="G2857" i="2"/>
  <c r="I2857" i="2" s="1"/>
  <c r="F2857" i="2"/>
  <c r="H2856" i="2"/>
  <c r="F2856" i="2"/>
  <c r="G2856" i="2" s="1"/>
  <c r="H2855" i="2"/>
  <c r="F2855" i="2"/>
  <c r="G2855" i="2" s="1"/>
  <c r="H2854" i="2"/>
  <c r="F2854" i="2"/>
  <c r="G2854" i="2" s="1"/>
  <c r="H2853" i="2"/>
  <c r="F2853" i="2"/>
  <c r="G2853" i="2" s="1"/>
  <c r="H2852" i="2"/>
  <c r="F2852" i="2"/>
  <c r="G2852" i="2" s="1"/>
  <c r="H2851" i="2"/>
  <c r="F2851" i="2"/>
  <c r="G2851" i="2" s="1"/>
  <c r="H2850" i="2"/>
  <c r="F2850" i="2"/>
  <c r="G2850" i="2" s="1"/>
  <c r="H2849" i="2"/>
  <c r="G2849" i="2"/>
  <c r="F2849" i="2"/>
  <c r="H2848" i="2"/>
  <c r="F2848" i="2"/>
  <c r="G2848" i="2" s="1"/>
  <c r="H2847" i="2"/>
  <c r="F2847" i="2"/>
  <c r="G2847" i="2" s="1"/>
  <c r="H2846" i="2"/>
  <c r="F2846" i="2"/>
  <c r="G2846" i="2" s="1"/>
  <c r="H2845" i="2"/>
  <c r="F2845" i="2"/>
  <c r="G2845" i="2" s="1"/>
  <c r="H2844" i="2"/>
  <c r="F2844" i="2"/>
  <c r="G2844" i="2" s="1"/>
  <c r="H2843" i="2"/>
  <c r="F2843" i="2"/>
  <c r="G2843" i="2" s="1"/>
  <c r="H2842" i="2"/>
  <c r="F2842" i="2"/>
  <c r="G2842" i="2" s="1"/>
  <c r="I2842" i="2" s="1"/>
  <c r="H2841" i="2"/>
  <c r="G2841" i="2"/>
  <c r="F2841" i="2"/>
  <c r="H2840" i="2"/>
  <c r="F2840" i="2"/>
  <c r="G2840" i="2" s="1"/>
  <c r="H2839" i="2"/>
  <c r="F2839" i="2"/>
  <c r="G2839" i="2" s="1"/>
  <c r="H2838" i="2"/>
  <c r="F2838" i="2"/>
  <c r="G2838" i="2" s="1"/>
  <c r="H2837" i="2"/>
  <c r="F2837" i="2"/>
  <c r="G2837" i="2" s="1"/>
  <c r="H2836" i="2"/>
  <c r="F2836" i="2"/>
  <c r="G2836" i="2" s="1"/>
  <c r="H2835" i="2"/>
  <c r="F2835" i="2"/>
  <c r="G2835" i="2" s="1"/>
  <c r="H2834" i="2"/>
  <c r="F2834" i="2"/>
  <c r="G2834" i="2" s="1"/>
  <c r="H2833" i="2"/>
  <c r="F2833" i="2"/>
  <c r="G2833" i="2" s="1"/>
  <c r="I2833" i="2" s="1"/>
  <c r="H2832" i="2"/>
  <c r="F2832" i="2"/>
  <c r="G2832" i="2" s="1"/>
  <c r="H2831" i="2"/>
  <c r="F2831" i="2"/>
  <c r="G2831" i="2" s="1"/>
  <c r="H2830" i="2"/>
  <c r="F2830" i="2"/>
  <c r="G2830" i="2" s="1"/>
  <c r="H2829" i="2"/>
  <c r="F2829" i="2"/>
  <c r="G2829" i="2" s="1"/>
  <c r="I2829" i="2" s="1"/>
  <c r="H2828" i="2"/>
  <c r="F2828" i="2"/>
  <c r="G2828" i="2" s="1"/>
  <c r="H2827" i="2"/>
  <c r="F2827" i="2"/>
  <c r="G2827" i="2" s="1"/>
  <c r="H2826" i="2"/>
  <c r="F2826" i="2"/>
  <c r="G2826" i="2" s="1"/>
  <c r="H2825" i="2"/>
  <c r="G2825" i="2"/>
  <c r="I2825" i="2" s="1"/>
  <c r="F2825" i="2"/>
  <c r="H2824" i="2"/>
  <c r="F2824" i="2"/>
  <c r="G2824" i="2" s="1"/>
  <c r="H2823" i="2"/>
  <c r="F2823" i="2"/>
  <c r="G2823" i="2" s="1"/>
  <c r="H2822" i="2"/>
  <c r="F2822" i="2"/>
  <c r="G2822" i="2" s="1"/>
  <c r="H2821" i="2"/>
  <c r="F2821" i="2"/>
  <c r="G2821" i="2" s="1"/>
  <c r="H2820" i="2"/>
  <c r="F2820" i="2"/>
  <c r="G2820" i="2" s="1"/>
  <c r="H2819" i="2"/>
  <c r="F2819" i="2"/>
  <c r="G2819" i="2" s="1"/>
  <c r="H2818" i="2"/>
  <c r="F2818" i="2"/>
  <c r="G2818" i="2" s="1"/>
  <c r="H2817" i="2"/>
  <c r="G2817" i="2"/>
  <c r="F2817" i="2"/>
  <c r="H2816" i="2"/>
  <c r="F2816" i="2"/>
  <c r="G2816" i="2" s="1"/>
  <c r="H2815" i="2"/>
  <c r="F2815" i="2"/>
  <c r="G2815" i="2" s="1"/>
  <c r="H2814" i="2"/>
  <c r="F2814" i="2"/>
  <c r="G2814" i="2" s="1"/>
  <c r="H2813" i="2"/>
  <c r="F2813" i="2"/>
  <c r="G2813" i="2" s="1"/>
  <c r="H2812" i="2"/>
  <c r="F2812" i="2"/>
  <c r="G2812" i="2" s="1"/>
  <c r="H2811" i="2"/>
  <c r="F2811" i="2"/>
  <c r="G2811" i="2" s="1"/>
  <c r="H2810" i="2"/>
  <c r="F2810" i="2"/>
  <c r="G2810" i="2" s="1"/>
  <c r="I2810" i="2" s="1"/>
  <c r="H2809" i="2"/>
  <c r="G2809" i="2"/>
  <c r="F2809" i="2"/>
  <c r="H2808" i="2"/>
  <c r="F2808" i="2"/>
  <c r="G2808" i="2" s="1"/>
  <c r="H2807" i="2"/>
  <c r="F2807" i="2"/>
  <c r="G2807" i="2" s="1"/>
  <c r="H2806" i="2"/>
  <c r="F2806" i="2"/>
  <c r="G2806" i="2" s="1"/>
  <c r="H2805" i="2"/>
  <c r="F2805" i="2"/>
  <c r="G2805" i="2" s="1"/>
  <c r="H2804" i="2"/>
  <c r="F2804" i="2"/>
  <c r="G2804" i="2" s="1"/>
  <c r="H2803" i="2"/>
  <c r="F2803" i="2"/>
  <c r="G2803" i="2" s="1"/>
  <c r="H2802" i="2"/>
  <c r="F2802" i="2"/>
  <c r="G2802" i="2" s="1"/>
  <c r="H2801" i="2"/>
  <c r="F2801" i="2"/>
  <c r="G2801" i="2" s="1"/>
  <c r="H2800" i="2"/>
  <c r="G2800" i="2"/>
  <c r="F2800" i="2"/>
  <c r="H2799" i="2"/>
  <c r="F2799" i="2"/>
  <c r="G2799" i="2" s="1"/>
  <c r="H2798" i="2"/>
  <c r="F2798" i="2"/>
  <c r="G2798" i="2" s="1"/>
  <c r="H2797" i="2"/>
  <c r="F2797" i="2"/>
  <c r="G2797" i="2" s="1"/>
  <c r="H2796" i="2"/>
  <c r="F2796" i="2"/>
  <c r="G2796" i="2" s="1"/>
  <c r="H2795" i="2"/>
  <c r="F2795" i="2"/>
  <c r="G2795" i="2" s="1"/>
  <c r="H2794" i="2"/>
  <c r="F2794" i="2"/>
  <c r="G2794" i="2" s="1"/>
  <c r="H2793" i="2"/>
  <c r="F2793" i="2"/>
  <c r="G2793" i="2" s="1"/>
  <c r="I2793" i="2" s="1"/>
  <c r="H2792" i="2"/>
  <c r="G2792" i="2"/>
  <c r="F2792" i="2"/>
  <c r="H2791" i="2"/>
  <c r="F2791" i="2"/>
  <c r="G2791" i="2" s="1"/>
  <c r="H2790" i="2"/>
  <c r="F2790" i="2"/>
  <c r="G2790" i="2" s="1"/>
  <c r="H2789" i="2"/>
  <c r="F2789" i="2"/>
  <c r="G2789" i="2" s="1"/>
  <c r="H2788" i="2"/>
  <c r="F2788" i="2"/>
  <c r="G2788" i="2" s="1"/>
  <c r="H2787" i="2"/>
  <c r="F2787" i="2"/>
  <c r="G2787" i="2" s="1"/>
  <c r="H2786" i="2"/>
  <c r="F2786" i="2"/>
  <c r="G2786" i="2" s="1"/>
  <c r="H2785" i="2"/>
  <c r="F2785" i="2"/>
  <c r="G2785" i="2" s="1"/>
  <c r="H2784" i="2"/>
  <c r="F2784" i="2"/>
  <c r="G2784" i="2" s="1"/>
  <c r="I2784" i="2" s="1"/>
  <c r="H2783" i="2"/>
  <c r="F2783" i="2"/>
  <c r="G2783" i="2" s="1"/>
  <c r="H2782" i="2"/>
  <c r="F2782" i="2"/>
  <c r="G2782" i="2" s="1"/>
  <c r="H2781" i="2"/>
  <c r="F2781" i="2"/>
  <c r="G2781" i="2" s="1"/>
  <c r="H2780" i="2"/>
  <c r="F2780" i="2"/>
  <c r="G2780" i="2" s="1"/>
  <c r="I2780" i="2" s="1"/>
  <c r="H2779" i="2"/>
  <c r="F2779" i="2"/>
  <c r="G2779" i="2" s="1"/>
  <c r="H2778" i="2"/>
  <c r="F2778" i="2"/>
  <c r="G2778" i="2" s="1"/>
  <c r="H2777" i="2"/>
  <c r="F2777" i="2"/>
  <c r="G2777" i="2" s="1"/>
  <c r="H2776" i="2"/>
  <c r="G2776" i="2"/>
  <c r="I2776" i="2" s="1"/>
  <c r="F2776" i="2"/>
  <c r="H2775" i="2"/>
  <c r="F2775" i="2"/>
  <c r="G2775" i="2" s="1"/>
  <c r="H2774" i="2"/>
  <c r="F2774" i="2"/>
  <c r="G2774" i="2" s="1"/>
  <c r="H2773" i="2"/>
  <c r="F2773" i="2"/>
  <c r="G2773" i="2" s="1"/>
  <c r="H2772" i="2"/>
  <c r="F2772" i="2"/>
  <c r="G2772" i="2" s="1"/>
  <c r="H2771" i="2"/>
  <c r="F2771" i="2"/>
  <c r="G2771" i="2" s="1"/>
  <c r="H2770" i="2"/>
  <c r="F2770" i="2"/>
  <c r="G2770" i="2" s="1"/>
  <c r="H2769" i="2"/>
  <c r="F2769" i="2"/>
  <c r="G2769" i="2" s="1"/>
  <c r="H2768" i="2"/>
  <c r="G2768" i="2"/>
  <c r="F2768" i="2"/>
  <c r="H2767" i="2"/>
  <c r="F2767" i="2"/>
  <c r="G2767" i="2" s="1"/>
  <c r="H2766" i="2"/>
  <c r="F2766" i="2"/>
  <c r="G2766" i="2" s="1"/>
  <c r="H2765" i="2"/>
  <c r="F2765" i="2"/>
  <c r="G2765" i="2" s="1"/>
  <c r="H2764" i="2"/>
  <c r="F2764" i="2"/>
  <c r="G2764" i="2" s="1"/>
  <c r="H2763" i="2"/>
  <c r="F2763" i="2"/>
  <c r="G2763" i="2" s="1"/>
  <c r="H2762" i="2"/>
  <c r="F2762" i="2"/>
  <c r="G2762" i="2" s="1"/>
  <c r="H2761" i="2"/>
  <c r="F2761" i="2"/>
  <c r="G2761" i="2" s="1"/>
  <c r="I2761" i="2" s="1"/>
  <c r="H2760" i="2"/>
  <c r="G2760" i="2"/>
  <c r="F2760" i="2"/>
  <c r="H2759" i="2"/>
  <c r="F2759" i="2"/>
  <c r="G2759" i="2" s="1"/>
  <c r="H2758" i="2"/>
  <c r="F2758" i="2"/>
  <c r="G2758" i="2" s="1"/>
  <c r="H2757" i="2"/>
  <c r="F2757" i="2"/>
  <c r="G2757" i="2" s="1"/>
  <c r="H2756" i="2"/>
  <c r="F2756" i="2"/>
  <c r="G2756" i="2" s="1"/>
  <c r="H2755" i="2"/>
  <c r="F2755" i="2"/>
  <c r="G2755" i="2" s="1"/>
  <c r="H2754" i="2"/>
  <c r="F2754" i="2"/>
  <c r="G2754" i="2" s="1"/>
  <c r="H2753" i="2"/>
  <c r="F2753" i="2"/>
  <c r="G2753" i="2" s="1"/>
  <c r="H2752" i="2"/>
  <c r="F2752" i="2"/>
  <c r="G2752" i="2" s="1"/>
  <c r="I2752" i="2" s="1"/>
  <c r="H2751" i="2"/>
  <c r="F2751" i="2"/>
  <c r="G2751" i="2" s="1"/>
  <c r="H2750" i="2"/>
  <c r="F2750" i="2"/>
  <c r="G2750" i="2" s="1"/>
  <c r="H2749" i="2"/>
  <c r="F2749" i="2"/>
  <c r="G2749" i="2" s="1"/>
  <c r="H2748" i="2"/>
  <c r="F2748" i="2"/>
  <c r="G2748" i="2" s="1"/>
  <c r="I2748" i="2" s="1"/>
  <c r="H2747" i="2"/>
  <c r="F2747" i="2"/>
  <c r="G2747" i="2" s="1"/>
  <c r="H2746" i="2"/>
  <c r="F2746" i="2"/>
  <c r="G2746" i="2" s="1"/>
  <c r="H2745" i="2"/>
  <c r="F2745" i="2"/>
  <c r="G2745" i="2" s="1"/>
  <c r="H2744" i="2"/>
  <c r="G2744" i="2"/>
  <c r="I2744" i="2" s="1"/>
  <c r="F2744" i="2"/>
  <c r="H2743" i="2"/>
  <c r="F2743" i="2"/>
  <c r="G2743" i="2" s="1"/>
  <c r="H2742" i="2"/>
  <c r="F2742" i="2"/>
  <c r="G2742" i="2" s="1"/>
  <c r="H2741" i="2"/>
  <c r="F2741" i="2"/>
  <c r="G2741" i="2" s="1"/>
  <c r="H2740" i="2"/>
  <c r="F2740" i="2"/>
  <c r="G2740" i="2" s="1"/>
  <c r="H2739" i="2"/>
  <c r="F2739" i="2"/>
  <c r="G2739" i="2" s="1"/>
  <c r="H2738" i="2"/>
  <c r="F2738" i="2"/>
  <c r="G2738" i="2" s="1"/>
  <c r="H2737" i="2"/>
  <c r="F2737" i="2"/>
  <c r="G2737" i="2" s="1"/>
  <c r="H2736" i="2"/>
  <c r="F2736" i="2"/>
  <c r="G2736" i="2" s="1"/>
  <c r="I2736" i="2" s="1"/>
  <c r="H2735" i="2"/>
  <c r="F2735" i="2"/>
  <c r="G2735" i="2" s="1"/>
  <c r="H2734" i="2"/>
  <c r="F2734" i="2"/>
  <c r="G2734" i="2" s="1"/>
  <c r="H2733" i="2"/>
  <c r="F2733" i="2"/>
  <c r="G2733" i="2" s="1"/>
  <c r="H2732" i="2"/>
  <c r="F2732" i="2"/>
  <c r="G2732" i="2" s="1"/>
  <c r="I2732" i="2" s="1"/>
  <c r="H2731" i="2"/>
  <c r="F2731" i="2"/>
  <c r="G2731" i="2" s="1"/>
  <c r="H2730" i="2"/>
  <c r="F2730" i="2"/>
  <c r="G2730" i="2" s="1"/>
  <c r="H2729" i="2"/>
  <c r="F2729" i="2"/>
  <c r="G2729" i="2" s="1"/>
  <c r="I2729" i="2" s="1"/>
  <c r="H2728" i="2"/>
  <c r="G2728" i="2"/>
  <c r="I2728" i="2" s="1"/>
  <c r="F2728" i="2"/>
  <c r="H2727" i="2"/>
  <c r="F2727" i="2"/>
  <c r="G2727" i="2" s="1"/>
  <c r="H2726" i="2"/>
  <c r="F2726" i="2"/>
  <c r="G2726" i="2" s="1"/>
  <c r="H2725" i="2"/>
  <c r="F2725" i="2"/>
  <c r="G2725" i="2" s="1"/>
  <c r="H2724" i="2"/>
  <c r="F2724" i="2"/>
  <c r="G2724" i="2" s="1"/>
  <c r="H2723" i="2"/>
  <c r="F2723" i="2"/>
  <c r="G2723" i="2" s="1"/>
  <c r="H2722" i="2"/>
  <c r="F2722" i="2"/>
  <c r="G2722" i="2" s="1"/>
  <c r="H2721" i="2"/>
  <c r="F2721" i="2"/>
  <c r="G2721" i="2" s="1"/>
  <c r="H2720" i="2"/>
  <c r="F2720" i="2"/>
  <c r="G2720" i="2" s="1"/>
  <c r="I2720" i="2" s="1"/>
  <c r="H2719" i="2"/>
  <c r="F2719" i="2"/>
  <c r="G2719" i="2" s="1"/>
  <c r="H2718" i="2"/>
  <c r="F2718" i="2"/>
  <c r="G2718" i="2" s="1"/>
  <c r="H2717" i="2"/>
  <c r="F2717" i="2"/>
  <c r="G2717" i="2" s="1"/>
  <c r="H2716" i="2"/>
  <c r="F2716" i="2"/>
  <c r="G2716" i="2" s="1"/>
  <c r="I2716" i="2" s="1"/>
  <c r="H2715" i="2"/>
  <c r="F2715" i="2"/>
  <c r="G2715" i="2" s="1"/>
  <c r="H2714" i="2"/>
  <c r="F2714" i="2"/>
  <c r="G2714" i="2" s="1"/>
  <c r="H2713" i="2"/>
  <c r="F2713" i="2"/>
  <c r="G2713" i="2" s="1"/>
  <c r="I2713" i="2" s="1"/>
  <c r="H2712" i="2"/>
  <c r="G2712" i="2"/>
  <c r="I2712" i="2" s="1"/>
  <c r="F2712" i="2"/>
  <c r="H2711" i="2"/>
  <c r="F2711" i="2"/>
  <c r="G2711" i="2" s="1"/>
  <c r="H2710" i="2"/>
  <c r="F2710" i="2"/>
  <c r="G2710" i="2" s="1"/>
  <c r="H2709" i="2"/>
  <c r="F2709" i="2"/>
  <c r="G2709" i="2" s="1"/>
  <c r="H2708" i="2"/>
  <c r="F2708" i="2"/>
  <c r="G2708" i="2" s="1"/>
  <c r="H2707" i="2"/>
  <c r="F2707" i="2"/>
  <c r="G2707" i="2" s="1"/>
  <c r="H2706" i="2"/>
  <c r="F2706" i="2"/>
  <c r="G2706" i="2" s="1"/>
  <c r="H2705" i="2"/>
  <c r="F2705" i="2"/>
  <c r="G2705" i="2" s="1"/>
  <c r="H2704" i="2"/>
  <c r="F2704" i="2"/>
  <c r="G2704" i="2" s="1"/>
  <c r="I2704" i="2" s="1"/>
  <c r="H2703" i="2"/>
  <c r="F2703" i="2"/>
  <c r="G2703" i="2" s="1"/>
  <c r="H2702" i="2"/>
  <c r="F2702" i="2"/>
  <c r="G2702" i="2" s="1"/>
  <c r="H2701" i="2"/>
  <c r="F2701" i="2"/>
  <c r="G2701" i="2" s="1"/>
  <c r="H2700" i="2"/>
  <c r="F2700" i="2"/>
  <c r="G2700" i="2" s="1"/>
  <c r="I2700" i="2" s="1"/>
  <c r="H2699" i="2"/>
  <c r="F2699" i="2"/>
  <c r="G2699" i="2" s="1"/>
  <c r="H2698" i="2"/>
  <c r="F2698" i="2"/>
  <c r="G2698" i="2" s="1"/>
  <c r="I2698" i="2" s="1"/>
  <c r="H2697" i="2"/>
  <c r="F2697" i="2"/>
  <c r="G2697" i="2" s="1"/>
  <c r="I2697" i="2" s="1"/>
  <c r="H2696" i="2"/>
  <c r="G2696" i="2"/>
  <c r="I2696" i="2" s="1"/>
  <c r="F2696" i="2"/>
  <c r="H2695" i="2"/>
  <c r="F2695" i="2"/>
  <c r="G2695" i="2" s="1"/>
  <c r="H2694" i="2"/>
  <c r="F2694" i="2"/>
  <c r="G2694" i="2" s="1"/>
  <c r="H2693" i="2"/>
  <c r="F2693" i="2"/>
  <c r="G2693" i="2" s="1"/>
  <c r="H2692" i="2"/>
  <c r="F2692" i="2"/>
  <c r="G2692" i="2" s="1"/>
  <c r="H2691" i="2"/>
  <c r="F2691" i="2"/>
  <c r="G2691" i="2" s="1"/>
  <c r="H2690" i="2"/>
  <c r="F2690" i="2"/>
  <c r="G2690" i="2" s="1"/>
  <c r="H2689" i="2"/>
  <c r="F2689" i="2"/>
  <c r="G2689" i="2" s="1"/>
  <c r="H2688" i="2"/>
  <c r="F2688" i="2"/>
  <c r="G2688" i="2" s="1"/>
  <c r="I2688" i="2" s="1"/>
  <c r="H2687" i="2"/>
  <c r="F2687" i="2"/>
  <c r="G2687" i="2" s="1"/>
  <c r="H2686" i="2"/>
  <c r="F2686" i="2"/>
  <c r="G2686" i="2" s="1"/>
  <c r="H2685" i="2"/>
  <c r="F2685" i="2"/>
  <c r="G2685" i="2" s="1"/>
  <c r="H2684" i="2"/>
  <c r="F2684" i="2"/>
  <c r="G2684" i="2" s="1"/>
  <c r="H2683" i="2"/>
  <c r="F2683" i="2"/>
  <c r="G2683" i="2" s="1"/>
  <c r="H2682" i="2"/>
  <c r="F2682" i="2"/>
  <c r="G2682" i="2" s="1"/>
  <c r="I2682" i="2" s="1"/>
  <c r="H2681" i="2"/>
  <c r="F2681" i="2"/>
  <c r="G2681" i="2" s="1"/>
  <c r="I2681" i="2" s="1"/>
  <c r="H2680" i="2"/>
  <c r="G2680" i="2"/>
  <c r="I2680" i="2" s="1"/>
  <c r="F2680" i="2"/>
  <c r="H2679" i="2"/>
  <c r="F2679" i="2"/>
  <c r="G2679" i="2" s="1"/>
  <c r="H2678" i="2"/>
  <c r="F2678" i="2"/>
  <c r="G2678" i="2" s="1"/>
  <c r="H2677" i="2"/>
  <c r="F2677" i="2"/>
  <c r="G2677" i="2" s="1"/>
  <c r="H2676" i="2"/>
  <c r="F2676" i="2"/>
  <c r="G2676" i="2" s="1"/>
  <c r="H2675" i="2"/>
  <c r="F2675" i="2"/>
  <c r="G2675" i="2" s="1"/>
  <c r="H2674" i="2"/>
  <c r="F2674" i="2"/>
  <c r="G2674" i="2" s="1"/>
  <c r="H2673" i="2"/>
  <c r="F2673" i="2"/>
  <c r="G2673" i="2" s="1"/>
  <c r="H2672" i="2"/>
  <c r="F2672" i="2"/>
  <c r="G2672" i="2" s="1"/>
  <c r="I2672" i="2" s="1"/>
  <c r="H2671" i="2"/>
  <c r="F2671" i="2"/>
  <c r="G2671" i="2" s="1"/>
  <c r="H2670" i="2"/>
  <c r="F2670" i="2"/>
  <c r="G2670" i="2" s="1"/>
  <c r="H2669" i="2"/>
  <c r="F2669" i="2"/>
  <c r="G2669" i="2" s="1"/>
  <c r="H2668" i="2"/>
  <c r="F2668" i="2"/>
  <c r="G2668" i="2" s="1"/>
  <c r="I2668" i="2" s="1"/>
  <c r="H2667" i="2"/>
  <c r="F2667" i="2"/>
  <c r="G2667" i="2" s="1"/>
  <c r="H2666" i="2"/>
  <c r="F2666" i="2"/>
  <c r="G2666" i="2" s="1"/>
  <c r="I2666" i="2" s="1"/>
  <c r="H2665" i="2"/>
  <c r="F2665" i="2"/>
  <c r="G2665" i="2" s="1"/>
  <c r="I2665" i="2" s="1"/>
  <c r="H2664" i="2"/>
  <c r="G2664" i="2"/>
  <c r="I2664" i="2" s="1"/>
  <c r="F2664" i="2"/>
  <c r="H2663" i="2"/>
  <c r="F2663" i="2"/>
  <c r="G2663" i="2" s="1"/>
  <c r="H2662" i="2"/>
  <c r="F2662" i="2"/>
  <c r="G2662" i="2" s="1"/>
  <c r="H2661" i="2"/>
  <c r="F2661" i="2"/>
  <c r="G2661" i="2" s="1"/>
  <c r="H2660" i="2"/>
  <c r="F2660" i="2"/>
  <c r="G2660" i="2" s="1"/>
  <c r="H2659" i="2"/>
  <c r="F2659" i="2"/>
  <c r="G2659" i="2" s="1"/>
  <c r="H2658" i="2"/>
  <c r="F2658" i="2"/>
  <c r="G2658" i="2" s="1"/>
  <c r="H2657" i="2"/>
  <c r="F2657" i="2"/>
  <c r="G2657" i="2" s="1"/>
  <c r="I2657" i="2" s="1"/>
  <c r="H2656" i="2"/>
  <c r="F2656" i="2"/>
  <c r="G2656" i="2" s="1"/>
  <c r="I2656" i="2" s="1"/>
  <c r="H2655" i="2"/>
  <c r="F2655" i="2"/>
  <c r="G2655" i="2" s="1"/>
  <c r="H2654" i="2"/>
  <c r="F2654" i="2"/>
  <c r="G2654" i="2" s="1"/>
  <c r="H2653" i="2"/>
  <c r="F2653" i="2"/>
  <c r="G2653" i="2" s="1"/>
  <c r="H2652" i="2"/>
  <c r="F2652" i="2"/>
  <c r="G2652" i="2" s="1"/>
  <c r="I2652" i="2" s="1"/>
  <c r="H2651" i="2"/>
  <c r="F2651" i="2"/>
  <c r="G2651" i="2" s="1"/>
  <c r="H2650" i="2"/>
  <c r="F2650" i="2"/>
  <c r="G2650" i="2" s="1"/>
  <c r="I2650" i="2" s="1"/>
  <c r="H2649" i="2"/>
  <c r="F2649" i="2"/>
  <c r="G2649" i="2" s="1"/>
  <c r="I2649" i="2" s="1"/>
  <c r="H2648" i="2"/>
  <c r="F2648" i="2"/>
  <c r="G2648" i="2" s="1"/>
  <c r="I2648" i="2" s="1"/>
  <c r="H2647" i="2"/>
  <c r="F2647" i="2"/>
  <c r="G2647" i="2" s="1"/>
  <c r="I2658" i="2" l="1"/>
  <c r="I2673" i="2"/>
  <c r="I2690" i="2"/>
  <c r="I2692" i="2"/>
  <c r="I2705" i="2"/>
  <c r="I2724" i="2"/>
  <c r="I2737" i="2"/>
  <c r="I2756" i="2"/>
  <c r="I2769" i="2"/>
  <c r="I2788" i="2"/>
  <c r="I2801" i="2"/>
  <c r="I2818" i="2"/>
  <c r="I2837" i="2"/>
  <c r="I2850" i="2"/>
  <c r="I2873" i="2"/>
  <c r="I2913" i="2"/>
  <c r="I2915" i="2"/>
  <c r="I2917" i="2"/>
  <c r="I2930" i="2"/>
  <c r="I2938" i="2"/>
  <c r="I2955" i="2"/>
  <c r="I2957" i="2"/>
  <c r="I3001" i="2"/>
  <c r="I2745" i="2"/>
  <c r="I2760" i="2"/>
  <c r="I2764" i="2"/>
  <c r="I2777" i="2"/>
  <c r="I2792" i="2"/>
  <c r="I2796" i="2"/>
  <c r="I2809" i="2"/>
  <c r="I2813" i="2"/>
  <c r="I2826" i="2"/>
  <c r="I2841" i="2"/>
  <c r="I2843" i="2"/>
  <c r="I2845" i="2"/>
  <c r="I2969" i="2"/>
  <c r="I3151" i="2"/>
  <c r="I3166" i="2"/>
  <c r="I2674" i="2"/>
  <c r="I2689" i="2"/>
  <c r="I2708" i="2"/>
  <c r="I2721" i="2"/>
  <c r="I2740" i="2"/>
  <c r="I2753" i="2"/>
  <c r="I2768" i="2"/>
  <c r="I2772" i="2"/>
  <c r="I2785" i="2"/>
  <c r="I2800" i="2"/>
  <c r="I2804" i="2"/>
  <c r="I2817" i="2"/>
  <c r="I2821" i="2"/>
  <c r="I2834" i="2"/>
  <c r="I2849" i="2"/>
  <c r="I2851" i="2"/>
  <c r="I2853" i="2"/>
  <c r="I2866" i="2"/>
  <c r="I2874" i="2"/>
  <c r="I2891" i="2"/>
  <c r="I2893" i="2"/>
  <c r="I2937" i="2"/>
  <c r="I2977" i="2"/>
  <c r="I2979" i="2"/>
  <c r="I2981" i="2"/>
  <c r="I2994" i="2"/>
  <c r="I3002" i="2"/>
  <c r="I3019" i="2"/>
  <c r="I3021" i="2"/>
  <c r="I3134" i="2"/>
  <c r="I3041" i="2"/>
  <c r="I3043" i="2"/>
  <c r="I3045" i="2"/>
  <c r="I3058" i="2"/>
  <c r="I3073" i="2"/>
  <c r="I3075" i="2"/>
  <c r="I3077" i="2"/>
  <c r="I3090" i="2"/>
  <c r="I3109" i="2"/>
  <c r="I3111" i="2"/>
  <c r="I3113" i="2"/>
  <c r="I3126" i="2"/>
  <c r="I3141" i="2"/>
  <c r="I3143" i="2"/>
  <c r="I3158" i="2"/>
  <c r="I3160" i="2"/>
  <c r="I3162" i="2"/>
  <c r="I3175" i="2"/>
  <c r="I3190" i="2"/>
  <c r="I3192" i="2"/>
  <c r="I3194" i="2"/>
  <c r="I3207" i="2"/>
  <c r="I3209" i="2"/>
  <c r="I3211" i="2"/>
  <c r="I3224" i="2"/>
  <c r="I3239" i="2"/>
  <c r="I3241" i="2"/>
  <c r="I3256" i="2"/>
  <c r="I3271" i="2"/>
  <c r="I3273" i="2"/>
  <c r="I3288" i="2"/>
  <c r="I3303" i="2"/>
  <c r="I3305" i="2"/>
  <c r="I3320" i="2"/>
  <c r="I3337" i="2"/>
  <c r="I3339" i="2"/>
  <c r="I3356" i="2"/>
  <c r="I3358" i="2"/>
  <c r="I3360" i="2"/>
  <c r="I3362" i="2"/>
  <c r="I3375" i="2"/>
  <c r="I3377" i="2"/>
  <c r="I3379" i="2"/>
  <c r="I3396" i="2"/>
  <c r="I3398" i="2"/>
  <c r="I3400" i="2"/>
  <c r="I3402" i="2"/>
  <c r="I3415" i="2"/>
  <c r="I3430" i="2"/>
  <c r="I3432" i="2"/>
  <c r="I3434" i="2"/>
  <c r="I3447" i="2"/>
  <c r="I3429" i="2"/>
  <c r="I2858" i="2"/>
  <c r="I2875" i="2"/>
  <c r="I2877" i="2"/>
  <c r="I2890" i="2"/>
  <c r="I2907" i="2"/>
  <c r="I2909" i="2"/>
  <c r="I2922" i="2"/>
  <c r="I2939" i="2"/>
  <c r="I2941" i="2"/>
  <c r="I2954" i="2"/>
  <c r="I2971" i="2"/>
  <c r="I2973" i="2"/>
  <c r="I2986" i="2"/>
  <c r="I3003" i="2"/>
  <c r="I3005" i="2"/>
  <c r="I3018" i="2"/>
  <c r="I3035" i="2"/>
  <c r="I3037" i="2"/>
  <c r="I3050" i="2"/>
  <c r="I3067" i="2"/>
  <c r="I3069" i="2"/>
  <c r="I3082" i="2"/>
  <c r="I3103" i="2"/>
  <c r="I3105" i="2"/>
  <c r="I3118" i="2"/>
  <c r="I3135" i="2"/>
  <c r="I3137" i="2"/>
  <c r="I3152" i="2"/>
  <c r="I3154" i="2"/>
  <c r="I3167" i="2"/>
  <c r="I3184" i="2"/>
  <c r="I3186" i="2"/>
  <c r="I3201" i="2"/>
  <c r="I3203" i="2"/>
  <c r="I3216" i="2"/>
  <c r="I3233" i="2"/>
  <c r="I3235" i="2"/>
  <c r="I3248" i="2"/>
  <c r="I3265" i="2"/>
  <c r="I3267" i="2"/>
  <c r="I3280" i="2"/>
  <c r="I3297" i="2"/>
  <c r="I3299" i="2"/>
  <c r="I3312" i="2"/>
  <c r="I3329" i="2"/>
  <c r="I3348" i="2"/>
  <c r="I3352" i="2"/>
  <c r="I3367" i="2"/>
  <c r="I3369" i="2"/>
  <c r="I3371" i="2"/>
  <c r="I3386" i="2"/>
  <c r="I3388" i="2"/>
  <c r="I3390" i="2"/>
  <c r="I3407" i="2"/>
  <c r="I3409" i="2"/>
  <c r="I3424" i="2"/>
  <c r="I3426" i="2"/>
  <c r="I3437" i="2"/>
  <c r="I3439" i="2"/>
  <c r="I2660" i="2"/>
  <c r="I2676" i="2"/>
  <c r="I2684" i="2"/>
  <c r="I3098" i="2"/>
  <c r="I3099" i="2"/>
  <c r="I3106" i="2"/>
  <c r="I3107" i="2"/>
  <c r="I3114" i="2"/>
  <c r="I3115" i="2"/>
  <c r="I3122" i="2"/>
  <c r="I3123" i="2"/>
  <c r="I3130" i="2"/>
  <c r="I3131" i="2"/>
  <c r="I3138" i="2"/>
  <c r="I3139" i="2"/>
  <c r="I3147" i="2"/>
  <c r="I3148" i="2"/>
  <c r="I3155" i="2"/>
  <c r="I3156" i="2"/>
  <c r="I3163" i="2"/>
  <c r="I3164" i="2"/>
  <c r="I3171" i="2"/>
  <c r="I3172" i="2"/>
  <c r="I3179" i="2"/>
  <c r="I3180" i="2"/>
  <c r="I3187" i="2"/>
  <c r="I3188" i="2"/>
  <c r="I3195" i="2"/>
  <c r="I3196" i="2"/>
  <c r="I3204" i="2"/>
  <c r="I3205" i="2"/>
  <c r="I3212" i="2"/>
  <c r="I3213" i="2"/>
  <c r="I3220" i="2"/>
  <c r="I3221" i="2"/>
  <c r="I3228" i="2"/>
  <c r="I3243" i="2"/>
  <c r="I3259" i="2"/>
  <c r="I3275" i="2"/>
  <c r="I3291" i="2"/>
  <c r="I3307" i="2"/>
  <c r="I3323" i="2"/>
  <c r="I3341" i="2"/>
  <c r="I2653" i="2"/>
  <c r="I2654" i="2"/>
  <c r="I2661" i="2"/>
  <c r="I2662" i="2"/>
  <c r="I2669" i="2"/>
  <c r="I2670" i="2"/>
  <c r="I2677" i="2"/>
  <c r="I2678" i="2"/>
  <c r="I2685" i="2"/>
  <c r="I2686" i="2"/>
  <c r="I2693" i="2"/>
  <c r="I2694" i="2"/>
  <c r="I2701" i="2"/>
  <c r="I2702" i="2"/>
  <c r="I2709" i="2"/>
  <c r="I2710" i="2"/>
  <c r="I2717" i="2"/>
  <c r="I2718" i="2"/>
  <c r="I2725" i="2"/>
  <c r="I2726" i="2"/>
  <c r="I2733" i="2"/>
  <c r="I2734" i="2"/>
  <c r="I2741" i="2"/>
  <c r="I2742" i="2"/>
  <c r="I2749" i="2"/>
  <c r="I2750" i="2"/>
  <c r="I2757" i="2"/>
  <c r="I2758" i="2"/>
  <c r="I2765" i="2"/>
  <c r="I2766" i="2"/>
  <c r="I2773" i="2"/>
  <c r="I2774" i="2"/>
  <c r="I2781" i="2"/>
  <c r="I2782" i="2"/>
  <c r="I2789" i="2"/>
  <c r="I2790" i="2"/>
  <c r="I2797" i="2"/>
  <c r="I2798" i="2"/>
  <c r="I2805" i="2"/>
  <c r="I2806" i="2"/>
  <c r="I2807" i="2"/>
  <c r="I2814" i="2"/>
  <c r="I2815" i="2"/>
  <c r="I2822" i="2"/>
  <c r="I2823" i="2"/>
  <c r="I2830" i="2"/>
  <c r="I2831" i="2"/>
  <c r="I2838" i="2"/>
  <c r="I2839" i="2"/>
  <c r="I2846" i="2"/>
  <c r="I2847" i="2"/>
  <c r="I2854" i="2"/>
  <c r="I2855" i="2"/>
  <c r="I2862" i="2"/>
  <c r="I2863" i="2"/>
  <c r="I2870" i="2"/>
  <c r="I2871" i="2"/>
  <c r="I2878" i="2"/>
  <c r="I2879" i="2"/>
  <c r="I2886" i="2"/>
  <c r="I2887" i="2"/>
  <c r="I2894" i="2"/>
  <c r="I2895" i="2"/>
  <c r="I2902" i="2"/>
  <c r="I2903" i="2"/>
  <c r="I2910" i="2"/>
  <c r="I2911" i="2"/>
  <c r="I2918" i="2"/>
  <c r="I2919" i="2"/>
  <c r="I2926" i="2"/>
  <c r="I2927" i="2"/>
  <c r="I2934" i="2"/>
  <c r="I2935" i="2"/>
  <c r="I2942" i="2"/>
  <c r="I2943" i="2"/>
  <c r="I2950" i="2"/>
  <c r="I2951" i="2"/>
  <c r="I2958" i="2"/>
  <c r="I2959" i="2"/>
  <c r="I2966" i="2"/>
  <c r="I2967" i="2"/>
  <c r="I2974" i="2"/>
  <c r="I2975" i="2"/>
  <c r="I2982" i="2"/>
  <c r="I2983" i="2"/>
  <c r="I2990" i="2"/>
  <c r="I2991" i="2"/>
  <c r="I2998" i="2"/>
  <c r="I2999" i="2"/>
  <c r="I3006" i="2"/>
  <c r="I3007" i="2"/>
  <c r="I3014" i="2"/>
  <c r="I3015" i="2"/>
  <c r="I3022" i="2"/>
  <c r="I3023" i="2"/>
  <c r="I3030" i="2"/>
  <c r="I3031" i="2"/>
  <c r="I3038" i="2"/>
  <c r="I3039" i="2"/>
  <c r="I3046" i="2"/>
  <c r="I3047" i="2"/>
  <c r="I3054" i="2"/>
  <c r="I3055" i="2"/>
  <c r="I3062" i="2"/>
  <c r="I3063" i="2"/>
  <c r="I3070" i="2"/>
  <c r="I3071" i="2"/>
  <c r="I3078" i="2"/>
  <c r="I3079" i="2"/>
  <c r="I3086" i="2"/>
  <c r="I3087" i="2"/>
  <c r="I3094" i="2"/>
  <c r="I3095" i="2"/>
  <c r="I3331" i="2"/>
  <c r="I3229" i="2"/>
  <c r="I3236" i="2"/>
  <c r="I3237" i="2"/>
  <c r="I3244" i="2"/>
  <c r="I3245" i="2"/>
  <c r="I3252" i="2"/>
  <c r="I3253" i="2"/>
  <c r="I3260" i="2"/>
  <c r="I3261" i="2"/>
  <c r="I3268" i="2"/>
  <c r="I3269" i="2"/>
  <c r="I3276" i="2"/>
  <c r="I3277" i="2"/>
  <c r="I3284" i="2"/>
  <c r="I3285" i="2"/>
  <c r="I3292" i="2"/>
  <c r="I3293" i="2"/>
  <c r="I3300" i="2"/>
  <c r="I3301" i="2"/>
  <c r="I3308" i="2"/>
  <c r="I3309" i="2"/>
  <c r="I3316" i="2"/>
  <c r="I3317" i="2"/>
  <c r="I3324" i="2"/>
  <c r="I3325" i="2"/>
  <c r="I3332" i="2"/>
  <c r="I3333" i="2"/>
  <c r="I3335" i="2"/>
  <c r="I3342" i="2"/>
  <c r="I3343" i="2"/>
  <c r="I3344" i="2"/>
  <c r="I3345" i="2"/>
  <c r="I3353" i="2"/>
  <c r="I3354" i="2"/>
  <c r="I3363" i="2"/>
  <c r="I3364" i="2"/>
  <c r="I3372" i="2"/>
  <c r="I3373" i="2"/>
  <c r="I3381" i="2"/>
  <c r="I3382" i="2"/>
  <c r="I3383" i="2"/>
  <c r="I3391" i="2"/>
  <c r="I3392" i="2"/>
  <c r="I3393" i="2"/>
  <c r="I3394" i="2"/>
  <c r="I3395" i="2"/>
  <c r="I3403" i="2"/>
  <c r="I3404" i="2"/>
  <c r="I3405" i="2"/>
  <c r="I3411" i="2"/>
  <c r="I3412" i="2"/>
  <c r="I3413" i="2"/>
  <c r="I3417" i="2"/>
  <c r="I3419" i="2"/>
  <c r="I3425" i="2"/>
  <c r="I3427" i="2"/>
  <c r="I3433" i="2"/>
  <c r="I3435" i="2"/>
  <c r="I3441" i="2"/>
  <c r="I3443" i="2"/>
  <c r="I2647" i="2"/>
  <c r="I2651" i="2"/>
  <c r="I2655" i="2"/>
  <c r="I2659" i="2"/>
  <c r="I2663" i="2"/>
  <c r="I2667" i="2"/>
  <c r="I2671" i="2"/>
  <c r="I2675" i="2"/>
  <c r="I2679" i="2"/>
  <c r="I2683" i="2"/>
  <c r="I2687" i="2"/>
  <c r="I2691" i="2"/>
  <c r="I2695" i="2"/>
  <c r="I2699" i="2"/>
  <c r="I2706" i="2"/>
  <c r="I2714" i="2"/>
  <c r="I2722" i="2"/>
  <c r="I2730" i="2"/>
  <c r="I2738" i="2"/>
  <c r="I2746" i="2"/>
  <c r="I2754" i="2"/>
  <c r="I2762" i="2"/>
  <c r="I2770" i="2"/>
  <c r="I2778" i="2"/>
  <c r="I2786" i="2"/>
  <c r="I2794" i="2"/>
  <c r="I2802" i="2"/>
  <c r="I2811" i="2"/>
  <c r="I2819" i="2"/>
  <c r="I2827" i="2"/>
  <c r="I2835" i="2"/>
  <c r="I3336" i="2"/>
  <c r="I3340" i="2"/>
  <c r="I3346" i="2"/>
  <c r="I3350" i="2"/>
  <c r="I3351" i="2"/>
  <c r="I3355" i="2"/>
  <c r="I3361" i="2"/>
  <c r="I3365" i="2"/>
  <c r="I3370" i="2"/>
  <c r="I3374" i="2"/>
  <c r="I3378" i="2"/>
  <c r="I3420" i="2"/>
  <c r="I3428" i="2"/>
  <c r="I3436" i="2"/>
  <c r="I3444" i="2"/>
  <c r="I2703" i="2"/>
  <c r="I2707" i="2"/>
  <c r="I2711" i="2"/>
  <c r="I2715" i="2"/>
  <c r="I2719" i="2"/>
  <c r="I2723" i="2"/>
  <c r="I2727" i="2"/>
  <c r="I2731" i="2"/>
  <c r="I2735" i="2"/>
  <c r="I2739" i="2"/>
  <c r="I2743" i="2"/>
  <c r="I2747" i="2"/>
  <c r="I2751" i="2"/>
  <c r="I2755" i="2"/>
  <c r="I2759" i="2"/>
  <c r="I2763" i="2"/>
  <c r="I2767" i="2"/>
  <c r="I2771" i="2"/>
  <c r="I2775" i="2"/>
  <c r="I2779" i="2"/>
  <c r="I2783" i="2"/>
  <c r="I2787" i="2"/>
  <c r="I2791" i="2"/>
  <c r="I2795" i="2"/>
  <c r="I2799" i="2"/>
  <c r="I2803" i="2"/>
  <c r="I2808" i="2"/>
  <c r="I2812" i="2"/>
  <c r="I2816" i="2"/>
  <c r="I2820" i="2"/>
  <c r="I2824" i="2"/>
  <c r="I2828" i="2"/>
  <c r="I2832" i="2"/>
  <c r="I2836" i="2"/>
  <c r="I2840" i="2"/>
  <c r="I2844" i="2"/>
  <c r="I2848" i="2"/>
  <c r="I2852" i="2"/>
  <c r="I2856" i="2"/>
  <c r="I2860" i="2"/>
  <c r="I2864" i="2"/>
  <c r="I2868" i="2"/>
  <c r="I2872" i="2"/>
  <c r="I2876" i="2"/>
  <c r="I2880" i="2"/>
  <c r="I2884" i="2"/>
  <c r="I2888" i="2"/>
  <c r="I2892" i="2"/>
  <c r="I2896" i="2"/>
  <c r="I2900" i="2"/>
  <c r="I2904" i="2"/>
  <c r="I2908" i="2"/>
  <c r="I2912" i="2"/>
  <c r="I2916" i="2"/>
  <c r="I2920" i="2"/>
  <c r="I2924" i="2"/>
  <c r="I2928" i="2"/>
  <c r="I2932" i="2"/>
  <c r="I2936" i="2"/>
  <c r="I2940" i="2"/>
  <c r="I2944" i="2"/>
  <c r="I2948" i="2"/>
  <c r="I2952" i="2"/>
  <c r="I2956" i="2"/>
  <c r="I2960" i="2"/>
  <c r="I2964" i="2"/>
  <c r="I2968" i="2"/>
  <c r="I2972" i="2"/>
  <c r="I2976" i="2"/>
  <c r="I2980" i="2"/>
  <c r="I2984" i="2"/>
  <c r="I2988" i="2"/>
  <c r="I2992" i="2"/>
  <c r="I2996" i="2"/>
  <c r="I3000" i="2"/>
  <c r="I3004" i="2"/>
  <c r="I3008" i="2"/>
  <c r="I3012" i="2"/>
  <c r="I3016" i="2"/>
  <c r="I3020" i="2"/>
  <c r="I3024" i="2"/>
  <c r="I3028" i="2"/>
  <c r="I3032" i="2"/>
  <c r="I3036" i="2"/>
  <c r="I3040" i="2"/>
  <c r="I3044" i="2"/>
  <c r="I3048" i="2"/>
  <c r="I3052" i="2"/>
  <c r="I3056" i="2"/>
  <c r="I3060" i="2"/>
  <c r="I3064" i="2"/>
  <c r="I3068" i="2"/>
  <c r="I3072" i="2"/>
  <c r="I3076" i="2"/>
  <c r="I3080" i="2"/>
  <c r="I3084" i="2"/>
  <c r="I3088" i="2"/>
  <c r="I3092" i="2"/>
  <c r="I3096" i="2"/>
  <c r="I3100" i="2"/>
  <c r="I3104" i="2"/>
  <c r="I3108" i="2"/>
  <c r="I3112" i="2"/>
  <c r="I3116" i="2"/>
  <c r="I3120" i="2"/>
  <c r="I3124" i="2"/>
  <c r="I3128" i="2"/>
  <c r="I3132" i="2"/>
  <c r="I3136" i="2"/>
  <c r="I3140" i="2"/>
  <c r="I3144" i="2"/>
  <c r="I3145" i="2"/>
  <c r="I3149" i="2"/>
  <c r="I3153" i="2"/>
  <c r="I3157" i="2"/>
  <c r="I3161" i="2"/>
  <c r="I3165" i="2"/>
  <c r="I3169" i="2"/>
  <c r="I3173" i="2"/>
  <c r="I3177" i="2"/>
  <c r="I3181" i="2"/>
  <c r="I3185" i="2"/>
  <c r="I3189" i="2"/>
  <c r="I3193" i="2"/>
  <c r="I3197" i="2"/>
  <c r="I3198" i="2"/>
  <c r="I3202" i="2"/>
  <c r="I3206" i="2"/>
  <c r="I3210" i="2"/>
  <c r="I3214" i="2"/>
  <c r="I3218" i="2"/>
  <c r="I3222" i="2"/>
  <c r="I3226" i="2"/>
  <c r="I3230" i="2"/>
  <c r="I3234" i="2"/>
  <c r="I3238" i="2"/>
  <c r="I3242" i="2"/>
  <c r="I3246" i="2"/>
  <c r="I3250" i="2"/>
  <c r="I3254" i="2"/>
  <c r="I3258" i="2"/>
  <c r="I3262" i="2"/>
  <c r="I3266" i="2"/>
  <c r="I3270" i="2"/>
  <c r="I3274" i="2"/>
  <c r="I3278" i="2"/>
  <c r="I3282" i="2"/>
  <c r="I3286" i="2"/>
  <c r="I3290" i="2"/>
  <c r="I3294" i="2"/>
  <c r="I3298" i="2"/>
  <c r="I3302" i="2"/>
  <c r="I3306" i="2"/>
  <c r="I3310" i="2"/>
  <c r="I3314" i="2"/>
  <c r="I3318" i="2"/>
  <c r="I3322" i="2"/>
  <c r="I3326" i="2"/>
  <c r="I3330" i="2"/>
  <c r="I3334" i="2"/>
  <c r="I3440" i="2"/>
  <c r="H2372" i="2" l="1"/>
  <c r="H2373" i="2"/>
  <c r="H2374" i="2"/>
  <c r="H2375" i="2"/>
  <c r="H2376" i="2"/>
  <c r="H2377" i="2"/>
  <c r="H2378" i="2"/>
  <c r="H2379" i="2"/>
  <c r="H2380" i="2"/>
  <c r="H2381" i="2"/>
  <c r="H2382" i="2"/>
  <c r="H2383" i="2"/>
  <c r="H2384" i="2"/>
  <c r="H2385" i="2"/>
  <c r="H2386" i="2"/>
  <c r="H2387" i="2"/>
  <c r="H2388" i="2"/>
  <c r="H2389" i="2"/>
  <c r="H2390" i="2"/>
  <c r="H2391" i="2"/>
  <c r="H2392" i="2"/>
  <c r="H2393" i="2"/>
  <c r="H2394" i="2"/>
  <c r="H2395" i="2"/>
  <c r="H2396" i="2"/>
  <c r="H2397" i="2"/>
  <c r="H2398" i="2"/>
  <c r="H2399" i="2"/>
  <c r="H2400" i="2"/>
  <c r="H2401" i="2"/>
  <c r="H2402" i="2"/>
  <c r="H2403" i="2"/>
  <c r="H2404" i="2"/>
  <c r="H2405" i="2"/>
  <c r="H2406" i="2"/>
  <c r="H2407" i="2"/>
  <c r="H2408" i="2"/>
  <c r="H2409" i="2"/>
  <c r="H2410" i="2"/>
  <c r="H2411" i="2"/>
  <c r="H2412" i="2"/>
  <c r="H2413" i="2"/>
  <c r="H2414" i="2"/>
  <c r="H2415" i="2"/>
  <c r="H2416" i="2"/>
  <c r="H2417" i="2"/>
  <c r="H2418" i="2"/>
  <c r="H2419" i="2"/>
  <c r="H2420" i="2"/>
  <c r="H2421" i="2"/>
  <c r="H2422" i="2"/>
  <c r="H2423" i="2"/>
  <c r="H2424" i="2"/>
  <c r="H2425" i="2"/>
  <c r="H2426" i="2"/>
  <c r="H2427" i="2"/>
  <c r="H2428" i="2"/>
  <c r="H2429" i="2"/>
  <c r="H2430" i="2"/>
  <c r="H2431" i="2"/>
  <c r="H2432" i="2"/>
  <c r="H2433" i="2"/>
  <c r="H2434" i="2"/>
  <c r="H2435" i="2"/>
  <c r="H2436" i="2"/>
  <c r="H2437" i="2"/>
  <c r="H2438" i="2"/>
  <c r="H2439" i="2"/>
  <c r="H2440" i="2"/>
  <c r="H2441" i="2"/>
  <c r="H2442" i="2"/>
  <c r="H2443" i="2"/>
  <c r="H2444" i="2"/>
  <c r="H2445" i="2"/>
  <c r="H2446" i="2"/>
  <c r="H2447" i="2"/>
  <c r="H2448" i="2"/>
  <c r="H2449" i="2"/>
  <c r="H2450" i="2"/>
  <c r="H2451" i="2"/>
  <c r="H2452" i="2"/>
  <c r="H2453" i="2"/>
  <c r="H2454" i="2"/>
  <c r="H2455" i="2"/>
  <c r="H2456" i="2"/>
  <c r="H2457" i="2"/>
  <c r="H2458" i="2"/>
  <c r="H2459" i="2"/>
  <c r="H2460" i="2"/>
  <c r="H2461" i="2"/>
  <c r="H2462" i="2"/>
  <c r="H2463" i="2"/>
  <c r="H2464" i="2"/>
  <c r="H2465" i="2"/>
  <c r="H2466" i="2"/>
  <c r="H2467" i="2"/>
  <c r="H2468" i="2"/>
  <c r="H2469" i="2"/>
  <c r="H2470" i="2"/>
  <c r="H2471" i="2"/>
  <c r="H2472" i="2"/>
  <c r="H2473" i="2"/>
  <c r="H2474" i="2"/>
  <c r="H2475" i="2"/>
  <c r="H2476" i="2"/>
  <c r="H2477" i="2"/>
  <c r="H2478" i="2"/>
  <c r="H2479" i="2"/>
  <c r="H2480" i="2"/>
  <c r="H2481" i="2"/>
  <c r="H2482" i="2"/>
  <c r="H2483" i="2"/>
  <c r="H2484" i="2"/>
  <c r="H2485" i="2"/>
  <c r="H2486" i="2"/>
  <c r="H2487" i="2"/>
  <c r="H2488" i="2"/>
  <c r="H2489" i="2"/>
  <c r="H2490" i="2"/>
  <c r="H2491" i="2"/>
  <c r="H2492" i="2"/>
  <c r="H2493" i="2"/>
  <c r="H2494" i="2"/>
  <c r="H2495" i="2"/>
  <c r="H2496" i="2"/>
  <c r="H2497" i="2"/>
  <c r="H2498" i="2"/>
  <c r="H2499" i="2"/>
  <c r="H2500" i="2"/>
  <c r="H2501" i="2"/>
  <c r="H2502" i="2"/>
  <c r="H2503" i="2"/>
  <c r="H2504" i="2"/>
  <c r="H2505" i="2"/>
  <c r="H2506" i="2"/>
  <c r="H2507" i="2"/>
  <c r="H2508" i="2"/>
  <c r="H2509" i="2"/>
  <c r="H2510" i="2"/>
  <c r="H2511" i="2"/>
  <c r="H2512" i="2"/>
  <c r="H2513" i="2"/>
  <c r="H2514" i="2"/>
  <c r="H2515" i="2"/>
  <c r="H2516" i="2"/>
  <c r="H2517" i="2"/>
  <c r="H2518" i="2"/>
  <c r="H2519" i="2"/>
  <c r="H2520" i="2"/>
  <c r="H2521" i="2"/>
  <c r="H2522" i="2"/>
  <c r="H2523" i="2"/>
  <c r="H2524" i="2"/>
  <c r="H2525" i="2"/>
  <c r="H2526" i="2"/>
  <c r="H2527" i="2"/>
  <c r="H2528" i="2"/>
  <c r="H2529" i="2"/>
  <c r="H2530" i="2"/>
  <c r="H2531" i="2"/>
  <c r="H2532" i="2"/>
  <c r="H2533" i="2"/>
  <c r="H2534" i="2"/>
  <c r="H2535" i="2"/>
  <c r="H2536" i="2"/>
  <c r="H2537" i="2"/>
  <c r="H2538" i="2"/>
  <c r="H2539" i="2"/>
  <c r="H2540" i="2"/>
  <c r="H2541" i="2"/>
  <c r="H2542" i="2"/>
  <c r="H2543" i="2"/>
  <c r="H2544" i="2"/>
  <c r="H2545" i="2"/>
  <c r="H2546" i="2"/>
  <c r="H2547" i="2"/>
  <c r="H2548" i="2"/>
  <c r="H2549" i="2"/>
  <c r="H2550" i="2"/>
  <c r="H2551" i="2"/>
  <c r="H2552" i="2"/>
  <c r="H2553" i="2"/>
  <c r="H2554" i="2"/>
  <c r="H2555" i="2"/>
  <c r="H2556" i="2"/>
  <c r="H2557" i="2"/>
  <c r="H2558" i="2"/>
  <c r="H2559" i="2"/>
  <c r="H2560" i="2"/>
  <c r="H2561" i="2"/>
  <c r="H2562" i="2"/>
  <c r="H2563" i="2"/>
  <c r="H2564" i="2"/>
  <c r="H2565" i="2"/>
  <c r="H2566" i="2"/>
  <c r="H2567" i="2"/>
  <c r="H2568" i="2"/>
  <c r="H2569" i="2"/>
  <c r="H2570" i="2"/>
  <c r="H2571" i="2"/>
  <c r="H2572" i="2"/>
  <c r="H2573" i="2"/>
  <c r="H2574" i="2"/>
  <c r="H2575" i="2"/>
  <c r="H2576" i="2"/>
  <c r="H2577" i="2"/>
  <c r="H2578" i="2"/>
  <c r="H2579" i="2"/>
  <c r="H2580" i="2"/>
  <c r="H2581" i="2"/>
  <c r="H2582" i="2"/>
  <c r="H2583" i="2"/>
  <c r="H2584" i="2"/>
  <c r="H2585" i="2"/>
  <c r="H2586" i="2"/>
  <c r="H2587" i="2"/>
  <c r="H2588" i="2"/>
  <c r="H2589" i="2"/>
  <c r="H2590" i="2"/>
  <c r="H2591" i="2"/>
  <c r="H2592" i="2"/>
  <c r="H2593" i="2"/>
  <c r="H2594" i="2"/>
  <c r="H2595" i="2"/>
  <c r="H2596" i="2"/>
  <c r="H2597" i="2"/>
  <c r="H2598" i="2"/>
  <c r="H2599" i="2"/>
  <c r="H2600" i="2"/>
  <c r="H2601" i="2"/>
  <c r="H2602" i="2"/>
  <c r="H2603" i="2"/>
  <c r="H2604" i="2"/>
  <c r="H2605" i="2"/>
  <c r="H2606" i="2"/>
  <c r="H2607" i="2"/>
  <c r="H2608" i="2"/>
  <c r="H2609" i="2"/>
  <c r="H2610" i="2"/>
  <c r="H2611" i="2"/>
  <c r="H2612" i="2"/>
  <c r="H2613" i="2"/>
  <c r="H2614" i="2"/>
  <c r="H2615" i="2"/>
  <c r="H2616" i="2"/>
  <c r="H2617" i="2"/>
  <c r="H2618" i="2"/>
  <c r="H2619" i="2"/>
  <c r="H2620" i="2"/>
  <c r="H2621" i="2"/>
  <c r="H2622" i="2"/>
  <c r="H2623" i="2"/>
  <c r="H2624" i="2"/>
  <c r="H2625" i="2"/>
  <c r="H2626" i="2"/>
  <c r="H2627" i="2"/>
  <c r="H2628" i="2"/>
  <c r="H2629" i="2"/>
  <c r="H2630" i="2"/>
  <c r="H2631" i="2"/>
  <c r="H2632" i="2"/>
  <c r="H2633" i="2"/>
  <c r="H2634" i="2"/>
  <c r="H2635" i="2"/>
  <c r="H2636" i="2"/>
  <c r="H2637" i="2"/>
  <c r="H2638" i="2"/>
  <c r="H2639" i="2"/>
  <c r="H2640" i="2"/>
  <c r="H2641" i="2"/>
  <c r="H2642" i="2"/>
  <c r="H2643" i="2"/>
  <c r="H2644" i="2"/>
  <c r="H2645" i="2"/>
  <c r="H2646" i="2"/>
  <c r="H2371" i="2"/>
  <c r="F2373" i="2"/>
  <c r="G2373" i="2" s="1"/>
  <c r="I2373" i="2" s="1"/>
  <c r="F2374" i="2"/>
  <c r="G2374" i="2" s="1"/>
  <c r="I2374" i="2" s="1"/>
  <c r="F2375" i="2"/>
  <c r="G2375" i="2" s="1"/>
  <c r="I2375" i="2" s="1"/>
  <c r="F2376" i="2"/>
  <c r="G2376" i="2" s="1"/>
  <c r="I2376" i="2" s="1"/>
  <c r="F2377" i="2"/>
  <c r="G2377" i="2" s="1"/>
  <c r="I2377" i="2" s="1"/>
  <c r="F2378" i="2"/>
  <c r="G2378" i="2" s="1"/>
  <c r="I2378" i="2" s="1"/>
  <c r="F2379" i="2"/>
  <c r="G2379" i="2" s="1"/>
  <c r="I2379" i="2" s="1"/>
  <c r="F2380" i="2"/>
  <c r="G2380" i="2" s="1"/>
  <c r="I2380" i="2" s="1"/>
  <c r="F2381" i="2"/>
  <c r="G2381" i="2" s="1"/>
  <c r="I2381" i="2" s="1"/>
  <c r="F2382" i="2"/>
  <c r="G2382" i="2" s="1"/>
  <c r="I2382" i="2" s="1"/>
  <c r="F2383" i="2"/>
  <c r="G2383" i="2" s="1"/>
  <c r="I2383" i="2" s="1"/>
  <c r="F2384" i="2"/>
  <c r="G2384" i="2" s="1"/>
  <c r="I2384" i="2" s="1"/>
  <c r="F2385" i="2"/>
  <c r="G2385" i="2" s="1"/>
  <c r="I2385" i="2" s="1"/>
  <c r="F2386" i="2"/>
  <c r="G2386" i="2" s="1"/>
  <c r="I2386" i="2" s="1"/>
  <c r="F2387" i="2"/>
  <c r="G2387" i="2" s="1"/>
  <c r="I2387" i="2" s="1"/>
  <c r="F2388" i="2"/>
  <c r="G2388" i="2" s="1"/>
  <c r="I2388" i="2" s="1"/>
  <c r="F2389" i="2"/>
  <c r="G2389" i="2" s="1"/>
  <c r="I2389" i="2" s="1"/>
  <c r="F2390" i="2"/>
  <c r="G2390" i="2" s="1"/>
  <c r="I2390" i="2" s="1"/>
  <c r="F2391" i="2"/>
  <c r="G2391" i="2" s="1"/>
  <c r="I2391" i="2" s="1"/>
  <c r="F2392" i="2"/>
  <c r="G2392" i="2" s="1"/>
  <c r="I2392" i="2" s="1"/>
  <c r="F2393" i="2"/>
  <c r="G2393" i="2" s="1"/>
  <c r="I2393" i="2" s="1"/>
  <c r="F2394" i="2"/>
  <c r="G2394" i="2" s="1"/>
  <c r="I2394" i="2" s="1"/>
  <c r="F2395" i="2"/>
  <c r="G2395" i="2" s="1"/>
  <c r="I2395" i="2" s="1"/>
  <c r="F2396" i="2"/>
  <c r="G2396" i="2" s="1"/>
  <c r="I2396" i="2" s="1"/>
  <c r="F2397" i="2"/>
  <c r="G2397" i="2" s="1"/>
  <c r="I2397" i="2" s="1"/>
  <c r="F2398" i="2"/>
  <c r="G2398" i="2" s="1"/>
  <c r="I2398" i="2" s="1"/>
  <c r="F2399" i="2"/>
  <c r="G2399" i="2" s="1"/>
  <c r="I2399" i="2" s="1"/>
  <c r="F2400" i="2"/>
  <c r="G2400" i="2" s="1"/>
  <c r="I2400" i="2" s="1"/>
  <c r="F2401" i="2"/>
  <c r="G2401" i="2" s="1"/>
  <c r="I2401" i="2" s="1"/>
  <c r="F2402" i="2"/>
  <c r="G2402" i="2" s="1"/>
  <c r="I2402" i="2" s="1"/>
  <c r="F2403" i="2"/>
  <c r="G2403" i="2" s="1"/>
  <c r="I2403" i="2" s="1"/>
  <c r="F2404" i="2"/>
  <c r="G2404" i="2" s="1"/>
  <c r="I2404" i="2" s="1"/>
  <c r="F2405" i="2"/>
  <c r="G2405" i="2" s="1"/>
  <c r="I2405" i="2" s="1"/>
  <c r="F2406" i="2"/>
  <c r="G2406" i="2" s="1"/>
  <c r="I2406" i="2" s="1"/>
  <c r="F2407" i="2"/>
  <c r="G2407" i="2" s="1"/>
  <c r="I2407" i="2" s="1"/>
  <c r="F2408" i="2"/>
  <c r="G2408" i="2" s="1"/>
  <c r="I2408" i="2" s="1"/>
  <c r="F2409" i="2"/>
  <c r="G2409" i="2" s="1"/>
  <c r="I2409" i="2" s="1"/>
  <c r="F2410" i="2"/>
  <c r="G2410" i="2" s="1"/>
  <c r="I2410" i="2" s="1"/>
  <c r="F2411" i="2"/>
  <c r="G2411" i="2" s="1"/>
  <c r="I2411" i="2" s="1"/>
  <c r="F2412" i="2"/>
  <c r="G2412" i="2" s="1"/>
  <c r="I2412" i="2" s="1"/>
  <c r="F2413" i="2"/>
  <c r="G2413" i="2" s="1"/>
  <c r="I2413" i="2" s="1"/>
  <c r="F2414" i="2"/>
  <c r="G2414" i="2" s="1"/>
  <c r="I2414" i="2" s="1"/>
  <c r="F2415" i="2"/>
  <c r="G2415" i="2" s="1"/>
  <c r="I2415" i="2" s="1"/>
  <c r="F2416" i="2"/>
  <c r="G2416" i="2" s="1"/>
  <c r="I2416" i="2" s="1"/>
  <c r="F2417" i="2"/>
  <c r="G2417" i="2" s="1"/>
  <c r="I2417" i="2" s="1"/>
  <c r="F2418" i="2"/>
  <c r="G2418" i="2" s="1"/>
  <c r="I2418" i="2" s="1"/>
  <c r="F2419" i="2"/>
  <c r="G2419" i="2" s="1"/>
  <c r="I2419" i="2" s="1"/>
  <c r="F2420" i="2"/>
  <c r="G2420" i="2" s="1"/>
  <c r="I2420" i="2" s="1"/>
  <c r="F2421" i="2"/>
  <c r="G2421" i="2" s="1"/>
  <c r="I2421" i="2" s="1"/>
  <c r="F2422" i="2"/>
  <c r="G2422" i="2" s="1"/>
  <c r="I2422" i="2" s="1"/>
  <c r="F2423" i="2"/>
  <c r="G2423" i="2" s="1"/>
  <c r="I2423" i="2" s="1"/>
  <c r="F2424" i="2"/>
  <c r="G2424" i="2" s="1"/>
  <c r="I2424" i="2" s="1"/>
  <c r="F2425" i="2"/>
  <c r="G2425" i="2" s="1"/>
  <c r="I2425" i="2" s="1"/>
  <c r="F2426" i="2"/>
  <c r="G2426" i="2" s="1"/>
  <c r="I2426" i="2" s="1"/>
  <c r="F2427" i="2"/>
  <c r="G2427" i="2" s="1"/>
  <c r="I2427" i="2" s="1"/>
  <c r="F2428" i="2"/>
  <c r="G2428" i="2" s="1"/>
  <c r="I2428" i="2" s="1"/>
  <c r="F2429" i="2"/>
  <c r="G2429" i="2" s="1"/>
  <c r="I2429" i="2" s="1"/>
  <c r="F2430" i="2"/>
  <c r="G2430" i="2" s="1"/>
  <c r="I2430" i="2" s="1"/>
  <c r="F2431" i="2"/>
  <c r="G2431" i="2" s="1"/>
  <c r="I2431" i="2" s="1"/>
  <c r="F2432" i="2"/>
  <c r="G2432" i="2" s="1"/>
  <c r="I2432" i="2" s="1"/>
  <c r="F2433" i="2"/>
  <c r="G2433" i="2" s="1"/>
  <c r="I2433" i="2" s="1"/>
  <c r="F2434" i="2"/>
  <c r="G2434" i="2" s="1"/>
  <c r="I2434" i="2" s="1"/>
  <c r="F2435" i="2"/>
  <c r="G2435" i="2" s="1"/>
  <c r="I2435" i="2" s="1"/>
  <c r="F2436" i="2"/>
  <c r="G2436" i="2" s="1"/>
  <c r="I2436" i="2" s="1"/>
  <c r="F2437" i="2"/>
  <c r="G2437" i="2" s="1"/>
  <c r="I2437" i="2" s="1"/>
  <c r="F2438" i="2"/>
  <c r="G2438" i="2" s="1"/>
  <c r="I2438" i="2" s="1"/>
  <c r="F2439" i="2"/>
  <c r="G2439" i="2" s="1"/>
  <c r="I2439" i="2" s="1"/>
  <c r="F2440" i="2"/>
  <c r="G2440" i="2" s="1"/>
  <c r="I2440" i="2" s="1"/>
  <c r="F2441" i="2"/>
  <c r="G2441" i="2" s="1"/>
  <c r="I2441" i="2" s="1"/>
  <c r="F2442" i="2"/>
  <c r="G2442" i="2" s="1"/>
  <c r="I2442" i="2" s="1"/>
  <c r="F2443" i="2"/>
  <c r="G2443" i="2" s="1"/>
  <c r="I2443" i="2" s="1"/>
  <c r="F2444" i="2"/>
  <c r="G2444" i="2" s="1"/>
  <c r="I2444" i="2" s="1"/>
  <c r="F2445" i="2"/>
  <c r="G2445" i="2" s="1"/>
  <c r="I2445" i="2" s="1"/>
  <c r="F2446" i="2"/>
  <c r="G2446" i="2" s="1"/>
  <c r="I2446" i="2" s="1"/>
  <c r="F2447" i="2"/>
  <c r="G2447" i="2" s="1"/>
  <c r="I2447" i="2" s="1"/>
  <c r="F2448" i="2"/>
  <c r="G2448" i="2" s="1"/>
  <c r="I2448" i="2" s="1"/>
  <c r="F2449" i="2"/>
  <c r="G2449" i="2" s="1"/>
  <c r="I2449" i="2" s="1"/>
  <c r="F2450" i="2"/>
  <c r="G2450" i="2" s="1"/>
  <c r="I2450" i="2" s="1"/>
  <c r="F2451" i="2"/>
  <c r="G2451" i="2" s="1"/>
  <c r="I2451" i="2" s="1"/>
  <c r="F2452" i="2"/>
  <c r="G2452" i="2" s="1"/>
  <c r="I2452" i="2" s="1"/>
  <c r="F2453" i="2"/>
  <c r="G2453" i="2" s="1"/>
  <c r="I2453" i="2" s="1"/>
  <c r="F2454" i="2"/>
  <c r="G2454" i="2" s="1"/>
  <c r="I2454" i="2" s="1"/>
  <c r="F2455" i="2"/>
  <c r="G2455" i="2" s="1"/>
  <c r="I2455" i="2" s="1"/>
  <c r="F2456" i="2"/>
  <c r="G2456" i="2" s="1"/>
  <c r="I2456" i="2" s="1"/>
  <c r="F2457" i="2"/>
  <c r="G2457" i="2" s="1"/>
  <c r="I2457" i="2" s="1"/>
  <c r="F2458" i="2"/>
  <c r="G2458" i="2" s="1"/>
  <c r="I2458" i="2" s="1"/>
  <c r="F2459" i="2"/>
  <c r="G2459" i="2" s="1"/>
  <c r="I2459" i="2" s="1"/>
  <c r="F2460" i="2"/>
  <c r="G2460" i="2" s="1"/>
  <c r="I2460" i="2" s="1"/>
  <c r="F2461" i="2"/>
  <c r="G2461" i="2" s="1"/>
  <c r="I2461" i="2" s="1"/>
  <c r="F2462" i="2"/>
  <c r="G2462" i="2" s="1"/>
  <c r="I2462" i="2" s="1"/>
  <c r="F2463" i="2"/>
  <c r="G2463" i="2" s="1"/>
  <c r="I2463" i="2" s="1"/>
  <c r="F2464" i="2"/>
  <c r="G2464" i="2" s="1"/>
  <c r="I2464" i="2" s="1"/>
  <c r="F2465" i="2"/>
  <c r="G2465" i="2" s="1"/>
  <c r="I2465" i="2" s="1"/>
  <c r="F2466" i="2"/>
  <c r="G2466" i="2" s="1"/>
  <c r="I2466" i="2" s="1"/>
  <c r="F2467" i="2"/>
  <c r="G2467" i="2" s="1"/>
  <c r="I2467" i="2" s="1"/>
  <c r="F2468" i="2"/>
  <c r="G2468" i="2" s="1"/>
  <c r="I2468" i="2" s="1"/>
  <c r="F2469" i="2"/>
  <c r="G2469" i="2" s="1"/>
  <c r="I2469" i="2" s="1"/>
  <c r="F2470" i="2"/>
  <c r="G2470" i="2" s="1"/>
  <c r="I2470" i="2" s="1"/>
  <c r="F2471" i="2"/>
  <c r="G2471" i="2" s="1"/>
  <c r="I2471" i="2" s="1"/>
  <c r="F2472" i="2"/>
  <c r="G2472" i="2" s="1"/>
  <c r="I2472" i="2" s="1"/>
  <c r="F2473" i="2"/>
  <c r="G2473" i="2" s="1"/>
  <c r="I2473" i="2" s="1"/>
  <c r="F2474" i="2"/>
  <c r="G2474" i="2" s="1"/>
  <c r="I2474" i="2" s="1"/>
  <c r="F2475" i="2"/>
  <c r="G2475" i="2" s="1"/>
  <c r="I2475" i="2" s="1"/>
  <c r="F2476" i="2"/>
  <c r="G2476" i="2" s="1"/>
  <c r="I2476" i="2" s="1"/>
  <c r="F2477" i="2"/>
  <c r="G2477" i="2" s="1"/>
  <c r="I2477" i="2" s="1"/>
  <c r="F2478" i="2"/>
  <c r="G2478" i="2" s="1"/>
  <c r="I2478" i="2" s="1"/>
  <c r="F2479" i="2"/>
  <c r="G2479" i="2" s="1"/>
  <c r="I2479" i="2" s="1"/>
  <c r="F2480" i="2"/>
  <c r="G2480" i="2" s="1"/>
  <c r="I2480" i="2" s="1"/>
  <c r="F2481" i="2"/>
  <c r="G2481" i="2" s="1"/>
  <c r="I2481" i="2" s="1"/>
  <c r="F2482" i="2"/>
  <c r="G2482" i="2" s="1"/>
  <c r="I2482" i="2" s="1"/>
  <c r="F2483" i="2"/>
  <c r="G2483" i="2" s="1"/>
  <c r="I2483" i="2" s="1"/>
  <c r="F2484" i="2"/>
  <c r="G2484" i="2" s="1"/>
  <c r="I2484" i="2" s="1"/>
  <c r="F2485" i="2"/>
  <c r="G2485" i="2" s="1"/>
  <c r="I2485" i="2" s="1"/>
  <c r="F2486" i="2"/>
  <c r="G2486" i="2" s="1"/>
  <c r="I2486" i="2" s="1"/>
  <c r="F2487" i="2"/>
  <c r="G2487" i="2" s="1"/>
  <c r="I2487" i="2" s="1"/>
  <c r="F2488" i="2"/>
  <c r="G2488" i="2" s="1"/>
  <c r="I2488" i="2" s="1"/>
  <c r="F2489" i="2"/>
  <c r="G2489" i="2" s="1"/>
  <c r="I2489" i="2" s="1"/>
  <c r="F2490" i="2"/>
  <c r="G2490" i="2" s="1"/>
  <c r="I2490" i="2" s="1"/>
  <c r="F2491" i="2"/>
  <c r="G2491" i="2" s="1"/>
  <c r="I2491" i="2" s="1"/>
  <c r="F2492" i="2"/>
  <c r="G2492" i="2" s="1"/>
  <c r="I2492" i="2" s="1"/>
  <c r="F2493" i="2"/>
  <c r="G2493" i="2" s="1"/>
  <c r="I2493" i="2" s="1"/>
  <c r="F2494" i="2"/>
  <c r="G2494" i="2" s="1"/>
  <c r="I2494" i="2" s="1"/>
  <c r="F2495" i="2"/>
  <c r="G2495" i="2" s="1"/>
  <c r="I2495" i="2" s="1"/>
  <c r="F2496" i="2"/>
  <c r="G2496" i="2" s="1"/>
  <c r="I2496" i="2" s="1"/>
  <c r="F2497" i="2"/>
  <c r="G2497" i="2" s="1"/>
  <c r="I2497" i="2" s="1"/>
  <c r="F2498" i="2"/>
  <c r="G2498" i="2" s="1"/>
  <c r="I2498" i="2" s="1"/>
  <c r="F2499" i="2"/>
  <c r="G2499" i="2" s="1"/>
  <c r="I2499" i="2" s="1"/>
  <c r="F2500" i="2"/>
  <c r="G2500" i="2" s="1"/>
  <c r="I2500" i="2" s="1"/>
  <c r="F2501" i="2"/>
  <c r="G2501" i="2" s="1"/>
  <c r="I2501" i="2" s="1"/>
  <c r="F2502" i="2"/>
  <c r="G2502" i="2" s="1"/>
  <c r="I2502" i="2" s="1"/>
  <c r="F2503" i="2"/>
  <c r="G2503" i="2" s="1"/>
  <c r="I2503" i="2" s="1"/>
  <c r="F2504" i="2"/>
  <c r="G2504" i="2" s="1"/>
  <c r="I2504" i="2" s="1"/>
  <c r="F2505" i="2"/>
  <c r="G2505" i="2" s="1"/>
  <c r="I2505" i="2" s="1"/>
  <c r="F2506" i="2"/>
  <c r="G2506" i="2" s="1"/>
  <c r="I2506" i="2" s="1"/>
  <c r="F2507" i="2"/>
  <c r="G2507" i="2" s="1"/>
  <c r="I2507" i="2" s="1"/>
  <c r="F2508" i="2"/>
  <c r="G2508" i="2" s="1"/>
  <c r="I2508" i="2" s="1"/>
  <c r="F2509" i="2"/>
  <c r="G2509" i="2" s="1"/>
  <c r="I2509" i="2" s="1"/>
  <c r="F2510" i="2"/>
  <c r="G2510" i="2" s="1"/>
  <c r="I2510" i="2" s="1"/>
  <c r="F2511" i="2"/>
  <c r="G2511" i="2" s="1"/>
  <c r="I2511" i="2" s="1"/>
  <c r="F2512" i="2"/>
  <c r="G2512" i="2" s="1"/>
  <c r="I2512" i="2" s="1"/>
  <c r="F2513" i="2"/>
  <c r="G2513" i="2" s="1"/>
  <c r="I2513" i="2" s="1"/>
  <c r="F2514" i="2"/>
  <c r="G2514" i="2" s="1"/>
  <c r="I2514" i="2" s="1"/>
  <c r="F2515" i="2"/>
  <c r="G2515" i="2" s="1"/>
  <c r="I2515" i="2" s="1"/>
  <c r="F2516" i="2"/>
  <c r="G2516" i="2" s="1"/>
  <c r="I2516" i="2" s="1"/>
  <c r="F2517" i="2"/>
  <c r="G2517" i="2" s="1"/>
  <c r="I2517" i="2" s="1"/>
  <c r="F2518" i="2"/>
  <c r="G2518" i="2" s="1"/>
  <c r="I2518" i="2" s="1"/>
  <c r="F2519" i="2"/>
  <c r="G2519" i="2" s="1"/>
  <c r="I2519" i="2" s="1"/>
  <c r="F2520" i="2"/>
  <c r="G2520" i="2" s="1"/>
  <c r="I2520" i="2" s="1"/>
  <c r="F2521" i="2"/>
  <c r="G2521" i="2" s="1"/>
  <c r="I2521" i="2" s="1"/>
  <c r="F2522" i="2"/>
  <c r="G2522" i="2" s="1"/>
  <c r="I2522" i="2" s="1"/>
  <c r="F2523" i="2"/>
  <c r="G2523" i="2" s="1"/>
  <c r="I2523" i="2" s="1"/>
  <c r="F2524" i="2"/>
  <c r="G2524" i="2" s="1"/>
  <c r="I2524" i="2" s="1"/>
  <c r="F2525" i="2"/>
  <c r="G2525" i="2" s="1"/>
  <c r="I2525" i="2" s="1"/>
  <c r="F2526" i="2"/>
  <c r="G2526" i="2" s="1"/>
  <c r="I2526" i="2" s="1"/>
  <c r="F2527" i="2"/>
  <c r="G2527" i="2" s="1"/>
  <c r="I2527" i="2" s="1"/>
  <c r="F2528" i="2"/>
  <c r="G2528" i="2" s="1"/>
  <c r="I2528" i="2" s="1"/>
  <c r="F2529" i="2"/>
  <c r="G2529" i="2" s="1"/>
  <c r="I2529" i="2" s="1"/>
  <c r="F2530" i="2"/>
  <c r="G2530" i="2" s="1"/>
  <c r="I2530" i="2" s="1"/>
  <c r="F2531" i="2"/>
  <c r="G2531" i="2" s="1"/>
  <c r="I2531" i="2" s="1"/>
  <c r="F2532" i="2"/>
  <c r="G2532" i="2" s="1"/>
  <c r="I2532" i="2" s="1"/>
  <c r="F2533" i="2"/>
  <c r="G2533" i="2" s="1"/>
  <c r="I2533" i="2" s="1"/>
  <c r="F2534" i="2"/>
  <c r="G2534" i="2" s="1"/>
  <c r="I2534" i="2" s="1"/>
  <c r="F2535" i="2"/>
  <c r="G2535" i="2" s="1"/>
  <c r="I2535" i="2" s="1"/>
  <c r="F2536" i="2"/>
  <c r="G2536" i="2" s="1"/>
  <c r="I2536" i="2" s="1"/>
  <c r="F2537" i="2"/>
  <c r="G2537" i="2" s="1"/>
  <c r="I2537" i="2" s="1"/>
  <c r="F2538" i="2"/>
  <c r="G2538" i="2" s="1"/>
  <c r="I2538" i="2" s="1"/>
  <c r="F2539" i="2"/>
  <c r="G2539" i="2" s="1"/>
  <c r="I2539" i="2" s="1"/>
  <c r="F2540" i="2"/>
  <c r="G2540" i="2" s="1"/>
  <c r="I2540" i="2" s="1"/>
  <c r="F2541" i="2"/>
  <c r="G2541" i="2" s="1"/>
  <c r="I2541" i="2" s="1"/>
  <c r="F2542" i="2"/>
  <c r="G2542" i="2" s="1"/>
  <c r="I2542" i="2" s="1"/>
  <c r="F2543" i="2"/>
  <c r="G2543" i="2" s="1"/>
  <c r="I2543" i="2" s="1"/>
  <c r="F2544" i="2"/>
  <c r="G2544" i="2" s="1"/>
  <c r="I2544" i="2" s="1"/>
  <c r="F2545" i="2"/>
  <c r="G2545" i="2" s="1"/>
  <c r="I2545" i="2" s="1"/>
  <c r="F2546" i="2"/>
  <c r="G2546" i="2" s="1"/>
  <c r="I2546" i="2" s="1"/>
  <c r="F2547" i="2"/>
  <c r="G2547" i="2" s="1"/>
  <c r="I2547" i="2" s="1"/>
  <c r="F2548" i="2"/>
  <c r="G2548" i="2" s="1"/>
  <c r="I2548" i="2" s="1"/>
  <c r="F2549" i="2"/>
  <c r="G2549" i="2" s="1"/>
  <c r="I2549" i="2" s="1"/>
  <c r="F2550" i="2"/>
  <c r="G2550" i="2" s="1"/>
  <c r="I2550" i="2" s="1"/>
  <c r="F2551" i="2"/>
  <c r="G2551" i="2" s="1"/>
  <c r="I2551" i="2" s="1"/>
  <c r="F2552" i="2"/>
  <c r="G2552" i="2" s="1"/>
  <c r="I2552" i="2" s="1"/>
  <c r="F2553" i="2"/>
  <c r="G2553" i="2" s="1"/>
  <c r="I2553" i="2" s="1"/>
  <c r="F2554" i="2"/>
  <c r="G2554" i="2" s="1"/>
  <c r="I2554" i="2" s="1"/>
  <c r="F2555" i="2"/>
  <c r="G2555" i="2" s="1"/>
  <c r="I2555" i="2" s="1"/>
  <c r="F2556" i="2"/>
  <c r="G2556" i="2" s="1"/>
  <c r="I2556" i="2" s="1"/>
  <c r="F2557" i="2"/>
  <c r="G2557" i="2" s="1"/>
  <c r="I2557" i="2" s="1"/>
  <c r="F2558" i="2"/>
  <c r="G2558" i="2" s="1"/>
  <c r="I2558" i="2" s="1"/>
  <c r="F2559" i="2"/>
  <c r="G2559" i="2" s="1"/>
  <c r="I2559" i="2" s="1"/>
  <c r="F2560" i="2"/>
  <c r="G2560" i="2" s="1"/>
  <c r="I2560" i="2" s="1"/>
  <c r="F2561" i="2"/>
  <c r="G2561" i="2" s="1"/>
  <c r="I2561" i="2" s="1"/>
  <c r="F2562" i="2"/>
  <c r="G2562" i="2" s="1"/>
  <c r="I2562" i="2" s="1"/>
  <c r="F2563" i="2"/>
  <c r="G2563" i="2" s="1"/>
  <c r="I2563" i="2" s="1"/>
  <c r="F2564" i="2"/>
  <c r="G2564" i="2" s="1"/>
  <c r="I2564" i="2" s="1"/>
  <c r="F2565" i="2"/>
  <c r="G2565" i="2" s="1"/>
  <c r="I2565" i="2" s="1"/>
  <c r="F2566" i="2"/>
  <c r="G2566" i="2" s="1"/>
  <c r="I2566" i="2" s="1"/>
  <c r="F2567" i="2"/>
  <c r="G2567" i="2" s="1"/>
  <c r="I2567" i="2" s="1"/>
  <c r="F2568" i="2"/>
  <c r="G2568" i="2" s="1"/>
  <c r="I2568" i="2" s="1"/>
  <c r="F2569" i="2"/>
  <c r="G2569" i="2" s="1"/>
  <c r="I2569" i="2" s="1"/>
  <c r="F2570" i="2"/>
  <c r="G2570" i="2" s="1"/>
  <c r="I2570" i="2" s="1"/>
  <c r="F2571" i="2"/>
  <c r="G2571" i="2" s="1"/>
  <c r="I2571" i="2" s="1"/>
  <c r="F2572" i="2"/>
  <c r="G2572" i="2" s="1"/>
  <c r="I2572" i="2" s="1"/>
  <c r="F2573" i="2"/>
  <c r="G2573" i="2" s="1"/>
  <c r="I2573" i="2" s="1"/>
  <c r="F2574" i="2"/>
  <c r="G2574" i="2" s="1"/>
  <c r="I2574" i="2" s="1"/>
  <c r="F2575" i="2"/>
  <c r="G2575" i="2" s="1"/>
  <c r="I2575" i="2" s="1"/>
  <c r="F2576" i="2"/>
  <c r="G2576" i="2" s="1"/>
  <c r="I2576" i="2" s="1"/>
  <c r="F2577" i="2"/>
  <c r="G2577" i="2" s="1"/>
  <c r="I2577" i="2" s="1"/>
  <c r="F2578" i="2"/>
  <c r="G2578" i="2" s="1"/>
  <c r="I2578" i="2" s="1"/>
  <c r="F2579" i="2"/>
  <c r="G2579" i="2" s="1"/>
  <c r="I2579" i="2" s="1"/>
  <c r="F2580" i="2"/>
  <c r="G2580" i="2" s="1"/>
  <c r="I2580" i="2" s="1"/>
  <c r="F2581" i="2"/>
  <c r="G2581" i="2" s="1"/>
  <c r="I2581" i="2" s="1"/>
  <c r="F2582" i="2"/>
  <c r="G2582" i="2" s="1"/>
  <c r="I2582" i="2" s="1"/>
  <c r="F2583" i="2"/>
  <c r="G2583" i="2" s="1"/>
  <c r="I2583" i="2" s="1"/>
  <c r="F2584" i="2"/>
  <c r="G2584" i="2" s="1"/>
  <c r="I2584" i="2" s="1"/>
  <c r="F2585" i="2"/>
  <c r="G2585" i="2" s="1"/>
  <c r="I2585" i="2" s="1"/>
  <c r="F2586" i="2"/>
  <c r="G2586" i="2" s="1"/>
  <c r="I2586" i="2" s="1"/>
  <c r="F2587" i="2"/>
  <c r="G2587" i="2" s="1"/>
  <c r="I2587" i="2" s="1"/>
  <c r="F2588" i="2"/>
  <c r="G2588" i="2" s="1"/>
  <c r="I2588" i="2" s="1"/>
  <c r="F2589" i="2"/>
  <c r="G2589" i="2" s="1"/>
  <c r="I2589" i="2" s="1"/>
  <c r="F2590" i="2"/>
  <c r="G2590" i="2" s="1"/>
  <c r="I2590" i="2" s="1"/>
  <c r="F2591" i="2"/>
  <c r="G2591" i="2" s="1"/>
  <c r="I2591" i="2" s="1"/>
  <c r="F2592" i="2"/>
  <c r="G2592" i="2" s="1"/>
  <c r="I2592" i="2" s="1"/>
  <c r="F2593" i="2"/>
  <c r="G2593" i="2" s="1"/>
  <c r="I2593" i="2" s="1"/>
  <c r="F2594" i="2"/>
  <c r="G2594" i="2" s="1"/>
  <c r="I2594" i="2" s="1"/>
  <c r="F2595" i="2"/>
  <c r="G2595" i="2" s="1"/>
  <c r="I2595" i="2" s="1"/>
  <c r="F2596" i="2"/>
  <c r="G2596" i="2" s="1"/>
  <c r="I2596" i="2" s="1"/>
  <c r="F2597" i="2"/>
  <c r="G2597" i="2" s="1"/>
  <c r="I2597" i="2" s="1"/>
  <c r="F2598" i="2"/>
  <c r="G2598" i="2" s="1"/>
  <c r="I2598" i="2" s="1"/>
  <c r="F2599" i="2"/>
  <c r="G2599" i="2" s="1"/>
  <c r="I2599" i="2" s="1"/>
  <c r="F2600" i="2"/>
  <c r="G2600" i="2" s="1"/>
  <c r="I2600" i="2" s="1"/>
  <c r="F2601" i="2"/>
  <c r="G2601" i="2" s="1"/>
  <c r="I2601" i="2" s="1"/>
  <c r="F2602" i="2"/>
  <c r="G2602" i="2" s="1"/>
  <c r="I2602" i="2" s="1"/>
  <c r="F2603" i="2"/>
  <c r="G2603" i="2" s="1"/>
  <c r="I2603" i="2" s="1"/>
  <c r="F2604" i="2"/>
  <c r="G2604" i="2" s="1"/>
  <c r="I2604" i="2" s="1"/>
  <c r="F2605" i="2"/>
  <c r="G2605" i="2" s="1"/>
  <c r="I2605" i="2" s="1"/>
  <c r="F2606" i="2"/>
  <c r="G2606" i="2" s="1"/>
  <c r="I2606" i="2" s="1"/>
  <c r="F2607" i="2"/>
  <c r="G2607" i="2" s="1"/>
  <c r="I2607" i="2" s="1"/>
  <c r="F2608" i="2"/>
  <c r="G2608" i="2" s="1"/>
  <c r="I2608" i="2" s="1"/>
  <c r="F2609" i="2"/>
  <c r="G2609" i="2" s="1"/>
  <c r="I2609" i="2" s="1"/>
  <c r="F2610" i="2"/>
  <c r="G2610" i="2" s="1"/>
  <c r="I2610" i="2" s="1"/>
  <c r="F2611" i="2"/>
  <c r="G2611" i="2" s="1"/>
  <c r="I2611" i="2" s="1"/>
  <c r="F2612" i="2"/>
  <c r="G2612" i="2" s="1"/>
  <c r="I2612" i="2" s="1"/>
  <c r="F2613" i="2"/>
  <c r="G2613" i="2" s="1"/>
  <c r="I2613" i="2" s="1"/>
  <c r="F2614" i="2"/>
  <c r="G2614" i="2" s="1"/>
  <c r="I2614" i="2" s="1"/>
  <c r="F2615" i="2"/>
  <c r="G2615" i="2" s="1"/>
  <c r="I2615" i="2" s="1"/>
  <c r="F2616" i="2"/>
  <c r="G2616" i="2" s="1"/>
  <c r="I2616" i="2" s="1"/>
  <c r="F2617" i="2"/>
  <c r="G2617" i="2" s="1"/>
  <c r="I2617" i="2" s="1"/>
  <c r="F2618" i="2"/>
  <c r="G2618" i="2" s="1"/>
  <c r="I2618" i="2" s="1"/>
  <c r="F2619" i="2"/>
  <c r="G2619" i="2" s="1"/>
  <c r="I2619" i="2" s="1"/>
  <c r="F2620" i="2"/>
  <c r="G2620" i="2" s="1"/>
  <c r="I2620" i="2" s="1"/>
  <c r="F2621" i="2"/>
  <c r="G2621" i="2" s="1"/>
  <c r="I2621" i="2" s="1"/>
  <c r="F2622" i="2"/>
  <c r="G2622" i="2" s="1"/>
  <c r="I2622" i="2" s="1"/>
  <c r="F2623" i="2"/>
  <c r="G2623" i="2" s="1"/>
  <c r="I2623" i="2" s="1"/>
  <c r="F2624" i="2"/>
  <c r="G2624" i="2" s="1"/>
  <c r="I2624" i="2" s="1"/>
  <c r="F2625" i="2"/>
  <c r="G2625" i="2" s="1"/>
  <c r="I2625" i="2" s="1"/>
  <c r="F2626" i="2"/>
  <c r="G2626" i="2" s="1"/>
  <c r="I2626" i="2" s="1"/>
  <c r="F2627" i="2"/>
  <c r="G2627" i="2" s="1"/>
  <c r="I2627" i="2" s="1"/>
  <c r="F2628" i="2"/>
  <c r="G2628" i="2" s="1"/>
  <c r="I2628" i="2" s="1"/>
  <c r="F2629" i="2"/>
  <c r="G2629" i="2" s="1"/>
  <c r="I2629" i="2" s="1"/>
  <c r="F2630" i="2"/>
  <c r="G2630" i="2" s="1"/>
  <c r="I2630" i="2" s="1"/>
  <c r="F2631" i="2"/>
  <c r="G2631" i="2" s="1"/>
  <c r="I2631" i="2" s="1"/>
  <c r="F2632" i="2"/>
  <c r="G2632" i="2" s="1"/>
  <c r="I2632" i="2" s="1"/>
  <c r="F2633" i="2"/>
  <c r="G2633" i="2" s="1"/>
  <c r="I2633" i="2" s="1"/>
  <c r="F2634" i="2"/>
  <c r="G2634" i="2" s="1"/>
  <c r="I2634" i="2" s="1"/>
  <c r="F2635" i="2"/>
  <c r="G2635" i="2" s="1"/>
  <c r="I2635" i="2" s="1"/>
  <c r="F2636" i="2"/>
  <c r="G2636" i="2" s="1"/>
  <c r="I2636" i="2" s="1"/>
  <c r="F2637" i="2"/>
  <c r="G2637" i="2" s="1"/>
  <c r="I2637" i="2" s="1"/>
  <c r="F2638" i="2"/>
  <c r="G2638" i="2" s="1"/>
  <c r="I2638" i="2" s="1"/>
  <c r="F2639" i="2"/>
  <c r="G2639" i="2" s="1"/>
  <c r="I2639" i="2" s="1"/>
  <c r="F2640" i="2"/>
  <c r="G2640" i="2" s="1"/>
  <c r="I2640" i="2" s="1"/>
  <c r="F2641" i="2"/>
  <c r="G2641" i="2" s="1"/>
  <c r="I2641" i="2" s="1"/>
  <c r="F2642" i="2"/>
  <c r="G2642" i="2" s="1"/>
  <c r="I2642" i="2" s="1"/>
  <c r="F2643" i="2"/>
  <c r="G2643" i="2" s="1"/>
  <c r="I2643" i="2" s="1"/>
  <c r="F2644" i="2"/>
  <c r="G2644" i="2" s="1"/>
  <c r="I2644" i="2" s="1"/>
  <c r="F2645" i="2"/>
  <c r="G2645" i="2" s="1"/>
  <c r="I2645" i="2" s="1"/>
  <c r="F2646" i="2"/>
  <c r="G2646" i="2" s="1"/>
  <c r="I2646" i="2" s="1"/>
  <c r="F2371" i="2"/>
  <c r="G2371" i="2" s="1"/>
  <c r="F2372" i="2"/>
  <c r="G2372" i="2" s="1"/>
  <c r="I2372" i="2" s="1"/>
  <c r="I2371" i="2" l="1"/>
  <c r="H2370" i="2"/>
  <c r="F2370" i="2"/>
  <c r="G2370" i="2" s="1"/>
  <c r="I2370" i="2" s="1"/>
  <c r="H2369" i="2"/>
  <c r="F2369" i="2"/>
  <c r="G2369" i="2" s="1"/>
  <c r="H2368" i="2"/>
  <c r="F2368" i="2"/>
  <c r="G2368" i="2" s="1"/>
  <c r="I2368" i="2" s="1"/>
  <c r="H2367" i="2"/>
  <c r="F2367" i="2"/>
  <c r="G2367" i="2" s="1"/>
  <c r="H2366" i="2"/>
  <c r="F2366" i="2"/>
  <c r="G2366" i="2" s="1"/>
  <c r="H2365" i="2"/>
  <c r="F2365" i="2"/>
  <c r="G2365" i="2" s="1"/>
  <c r="H2364" i="2"/>
  <c r="F2364" i="2"/>
  <c r="G2364" i="2" s="1"/>
  <c r="H2363" i="2"/>
  <c r="F2363" i="2"/>
  <c r="G2363" i="2" s="1"/>
  <c r="H2362" i="2"/>
  <c r="F2362" i="2"/>
  <c r="G2362" i="2" s="1"/>
  <c r="H2361" i="2"/>
  <c r="F2361" i="2"/>
  <c r="G2361" i="2" s="1"/>
  <c r="H2360" i="2"/>
  <c r="F2360" i="2"/>
  <c r="G2360" i="2" s="1"/>
  <c r="I2360" i="2" s="1"/>
  <c r="H2359" i="2"/>
  <c r="F2359" i="2"/>
  <c r="G2359" i="2" s="1"/>
  <c r="H2358" i="2"/>
  <c r="F2358" i="2"/>
  <c r="G2358" i="2" s="1"/>
  <c r="H2357" i="2"/>
  <c r="F2357" i="2"/>
  <c r="G2357" i="2" s="1"/>
  <c r="H2356" i="2"/>
  <c r="F2356" i="2"/>
  <c r="G2356" i="2" s="1"/>
  <c r="H2355" i="2"/>
  <c r="F2355" i="2"/>
  <c r="G2355" i="2" s="1"/>
  <c r="H2354" i="2"/>
  <c r="F2354" i="2"/>
  <c r="G2354" i="2" s="1"/>
  <c r="H2353" i="2"/>
  <c r="F2353" i="2"/>
  <c r="G2353" i="2" s="1"/>
  <c r="H2352" i="2"/>
  <c r="F2352" i="2"/>
  <c r="G2352" i="2" s="1"/>
  <c r="H2351" i="2"/>
  <c r="F2351" i="2"/>
  <c r="G2351" i="2" s="1"/>
  <c r="H2350" i="2"/>
  <c r="F2350" i="2"/>
  <c r="G2350" i="2" s="1"/>
  <c r="H2349" i="2"/>
  <c r="F2349" i="2"/>
  <c r="G2349" i="2" s="1"/>
  <c r="H2348" i="2"/>
  <c r="F2348" i="2"/>
  <c r="G2348" i="2" s="1"/>
  <c r="H2347" i="2"/>
  <c r="F2347" i="2"/>
  <c r="G2347" i="2" s="1"/>
  <c r="H2346" i="2"/>
  <c r="F2346" i="2"/>
  <c r="G2346" i="2" s="1"/>
  <c r="I2346" i="2" s="1"/>
  <c r="H2345" i="2"/>
  <c r="F2345" i="2"/>
  <c r="G2345" i="2" s="1"/>
  <c r="I2345" i="2" s="1"/>
  <c r="H2344" i="2"/>
  <c r="F2344" i="2"/>
  <c r="G2344" i="2" s="1"/>
  <c r="I2344" i="2" s="1"/>
  <c r="H2343" i="2"/>
  <c r="F2343" i="2"/>
  <c r="G2343" i="2" s="1"/>
  <c r="I2343" i="2" s="1"/>
  <c r="H2342" i="2"/>
  <c r="F2342" i="2"/>
  <c r="G2342" i="2" s="1"/>
  <c r="I2342" i="2" s="1"/>
  <c r="H2341" i="2"/>
  <c r="F2341" i="2"/>
  <c r="G2341" i="2" s="1"/>
  <c r="H2340" i="2"/>
  <c r="F2340" i="2"/>
  <c r="G2340" i="2" s="1"/>
  <c r="H2339" i="2"/>
  <c r="F2339" i="2"/>
  <c r="G2339" i="2" s="1"/>
  <c r="H2338" i="2"/>
  <c r="F2338" i="2"/>
  <c r="G2338" i="2" s="1"/>
  <c r="H2337" i="2"/>
  <c r="F2337" i="2"/>
  <c r="G2337" i="2" s="1"/>
  <c r="H2336" i="2"/>
  <c r="F2336" i="2"/>
  <c r="G2336" i="2" s="1"/>
  <c r="H2335" i="2"/>
  <c r="F2335" i="2"/>
  <c r="G2335" i="2" s="1"/>
  <c r="H2334" i="2"/>
  <c r="F2334" i="2"/>
  <c r="G2334" i="2" s="1"/>
  <c r="H2333" i="2"/>
  <c r="F2333" i="2"/>
  <c r="G2333" i="2" s="1"/>
  <c r="H2332" i="2"/>
  <c r="F2332" i="2"/>
  <c r="G2332" i="2" s="1"/>
  <c r="H2331" i="2"/>
  <c r="F2331" i="2"/>
  <c r="G2331" i="2" s="1"/>
  <c r="H2330" i="2"/>
  <c r="F2330" i="2"/>
  <c r="G2330" i="2" s="1"/>
  <c r="H2329" i="2"/>
  <c r="F2329" i="2"/>
  <c r="G2329" i="2" s="1"/>
  <c r="H2328" i="2"/>
  <c r="F2328" i="2"/>
  <c r="G2328" i="2" s="1"/>
  <c r="H2327" i="2"/>
  <c r="F2327" i="2"/>
  <c r="G2327" i="2" s="1"/>
  <c r="H2326" i="2"/>
  <c r="F2326" i="2"/>
  <c r="G2326" i="2" s="1"/>
  <c r="H2325" i="2"/>
  <c r="F2325" i="2"/>
  <c r="G2325" i="2" s="1"/>
  <c r="H2324" i="2"/>
  <c r="F2324" i="2"/>
  <c r="G2324" i="2" s="1"/>
  <c r="H2323" i="2"/>
  <c r="F2323" i="2"/>
  <c r="G2323" i="2" s="1"/>
  <c r="H2322" i="2"/>
  <c r="F2322" i="2"/>
  <c r="G2322" i="2" s="1"/>
  <c r="H2321" i="2"/>
  <c r="F2321" i="2"/>
  <c r="G2321" i="2" s="1"/>
  <c r="H2320" i="2"/>
  <c r="F2320" i="2"/>
  <c r="G2320" i="2" s="1"/>
  <c r="H2319" i="2"/>
  <c r="F2319" i="2"/>
  <c r="G2319" i="2" s="1"/>
  <c r="H2318" i="2"/>
  <c r="F2318" i="2"/>
  <c r="G2318" i="2" s="1"/>
  <c r="H2317" i="2"/>
  <c r="F2317" i="2"/>
  <c r="G2317" i="2" s="1"/>
  <c r="H2316" i="2"/>
  <c r="F2316" i="2"/>
  <c r="G2316" i="2" s="1"/>
  <c r="H2315" i="2"/>
  <c r="F2315" i="2"/>
  <c r="G2315" i="2" s="1"/>
  <c r="H2314" i="2"/>
  <c r="F2314" i="2"/>
  <c r="G2314" i="2" s="1"/>
  <c r="H2313" i="2"/>
  <c r="F2313" i="2"/>
  <c r="G2313" i="2" s="1"/>
  <c r="H2312" i="2"/>
  <c r="F2312" i="2"/>
  <c r="G2312" i="2" s="1"/>
  <c r="H2311" i="2"/>
  <c r="F2311" i="2"/>
  <c r="G2311" i="2" s="1"/>
  <c r="H2310" i="2"/>
  <c r="F2310" i="2"/>
  <c r="G2310" i="2" s="1"/>
  <c r="I2310" i="2" s="1"/>
  <c r="H2309" i="2"/>
  <c r="F2309" i="2"/>
  <c r="G2309" i="2" s="1"/>
  <c r="H2308" i="2"/>
  <c r="F2308" i="2"/>
  <c r="G2308" i="2" s="1"/>
  <c r="H2307" i="2"/>
  <c r="F2307" i="2"/>
  <c r="G2307" i="2" s="1"/>
  <c r="H2306" i="2"/>
  <c r="F2306" i="2"/>
  <c r="G2306" i="2" s="1"/>
  <c r="H2305" i="2"/>
  <c r="F2305" i="2"/>
  <c r="G2305" i="2" s="1"/>
  <c r="H2304" i="2"/>
  <c r="F2304" i="2"/>
  <c r="G2304" i="2" s="1"/>
  <c r="H2303" i="2"/>
  <c r="F2303" i="2"/>
  <c r="G2303" i="2" s="1"/>
  <c r="H2302" i="2"/>
  <c r="F2302" i="2"/>
  <c r="G2302" i="2" s="1"/>
  <c r="I2302" i="2" s="1"/>
  <c r="H2301" i="2"/>
  <c r="F2301" i="2"/>
  <c r="G2301" i="2" s="1"/>
  <c r="H2300" i="2"/>
  <c r="F2300" i="2"/>
  <c r="G2300" i="2" s="1"/>
  <c r="H2299" i="2"/>
  <c r="F2299" i="2"/>
  <c r="G2299" i="2" s="1"/>
  <c r="H2298" i="2"/>
  <c r="F2298" i="2"/>
  <c r="G2298" i="2" s="1"/>
  <c r="H2297" i="2"/>
  <c r="F2297" i="2"/>
  <c r="G2297" i="2" s="1"/>
  <c r="H2296" i="2"/>
  <c r="F2296" i="2"/>
  <c r="G2296" i="2" s="1"/>
  <c r="H2295" i="2"/>
  <c r="F2295" i="2"/>
  <c r="G2295" i="2" s="1"/>
  <c r="H2294" i="2"/>
  <c r="F2294" i="2"/>
  <c r="G2294" i="2" s="1"/>
  <c r="I2294" i="2" s="1"/>
  <c r="H2293" i="2"/>
  <c r="F2293" i="2"/>
  <c r="G2293" i="2" s="1"/>
  <c r="H2292" i="2"/>
  <c r="F2292" i="2"/>
  <c r="G2292" i="2" s="1"/>
  <c r="H2291" i="2"/>
  <c r="F2291" i="2"/>
  <c r="G2291" i="2" s="1"/>
  <c r="H2290" i="2"/>
  <c r="F2290" i="2"/>
  <c r="G2290" i="2" s="1"/>
  <c r="I2290" i="2" s="1"/>
  <c r="H2289" i="2"/>
  <c r="F2289" i="2"/>
  <c r="G2289" i="2" s="1"/>
  <c r="H2288" i="2"/>
  <c r="F2288" i="2"/>
  <c r="G2288" i="2" s="1"/>
  <c r="I2288" i="2" s="1"/>
  <c r="H2287" i="2"/>
  <c r="F2287" i="2"/>
  <c r="G2287" i="2" s="1"/>
  <c r="H2286" i="2"/>
  <c r="G2286" i="2"/>
  <c r="I2286" i="2" s="1"/>
  <c r="F2286" i="2"/>
  <c r="H2285" i="2"/>
  <c r="F2285" i="2"/>
  <c r="G2285" i="2" s="1"/>
  <c r="H2284" i="2"/>
  <c r="F2284" i="2"/>
  <c r="G2284" i="2" s="1"/>
  <c r="H2283" i="2"/>
  <c r="F2283" i="2"/>
  <c r="G2283" i="2" s="1"/>
  <c r="H2282" i="2"/>
  <c r="F2282" i="2"/>
  <c r="G2282" i="2" s="1"/>
  <c r="H2281" i="2"/>
  <c r="F2281" i="2"/>
  <c r="G2281" i="2" s="1"/>
  <c r="H2280" i="2"/>
  <c r="F2280" i="2"/>
  <c r="G2280" i="2" s="1"/>
  <c r="H2279" i="2"/>
  <c r="F2279" i="2"/>
  <c r="G2279" i="2" s="1"/>
  <c r="H2278" i="2"/>
  <c r="F2278" i="2"/>
  <c r="G2278" i="2" s="1"/>
  <c r="H2277" i="2"/>
  <c r="F2277" i="2"/>
  <c r="G2277" i="2" s="1"/>
  <c r="H2276" i="2"/>
  <c r="F2276" i="2"/>
  <c r="G2276" i="2" s="1"/>
  <c r="H2275" i="2"/>
  <c r="F2275" i="2"/>
  <c r="G2275" i="2" s="1"/>
  <c r="H2274" i="2"/>
  <c r="F2274" i="2"/>
  <c r="G2274" i="2" s="1"/>
  <c r="H2273" i="2"/>
  <c r="F2273" i="2"/>
  <c r="G2273" i="2" s="1"/>
  <c r="H2272" i="2"/>
  <c r="F2272" i="2"/>
  <c r="G2272" i="2" s="1"/>
  <c r="H2271" i="2"/>
  <c r="F2271" i="2"/>
  <c r="G2271" i="2" s="1"/>
  <c r="H2270" i="2"/>
  <c r="F2270" i="2"/>
  <c r="G2270" i="2" s="1"/>
  <c r="H2269" i="2"/>
  <c r="F2269" i="2"/>
  <c r="G2269" i="2" s="1"/>
  <c r="H2268" i="2"/>
  <c r="F2268" i="2"/>
  <c r="G2268" i="2" s="1"/>
  <c r="H2267" i="2"/>
  <c r="F2267" i="2"/>
  <c r="G2267" i="2" s="1"/>
  <c r="H2266" i="2"/>
  <c r="F2266" i="2"/>
  <c r="G2266" i="2" s="1"/>
  <c r="H2265" i="2"/>
  <c r="F2265" i="2"/>
  <c r="G2265" i="2" s="1"/>
  <c r="H2264" i="2"/>
  <c r="F2264" i="2"/>
  <c r="G2264" i="2" s="1"/>
  <c r="H2263" i="2"/>
  <c r="F2263" i="2"/>
  <c r="G2263" i="2" s="1"/>
  <c r="H2262" i="2"/>
  <c r="F2262" i="2"/>
  <c r="G2262" i="2" s="1"/>
  <c r="H2261" i="2"/>
  <c r="F2261" i="2"/>
  <c r="G2261" i="2" s="1"/>
  <c r="H2260" i="2"/>
  <c r="F2260" i="2"/>
  <c r="G2260" i="2" s="1"/>
  <c r="H2259" i="2"/>
  <c r="F2259" i="2"/>
  <c r="G2259" i="2" s="1"/>
  <c r="H2258" i="2"/>
  <c r="F2258" i="2"/>
  <c r="G2258" i="2" s="1"/>
  <c r="H2257" i="2"/>
  <c r="F2257" i="2"/>
  <c r="G2257" i="2" s="1"/>
  <c r="H2256" i="2"/>
  <c r="F2256" i="2"/>
  <c r="G2256" i="2" s="1"/>
  <c r="H2255" i="2"/>
  <c r="F2255" i="2"/>
  <c r="G2255" i="2" s="1"/>
  <c r="H2254" i="2"/>
  <c r="F2254" i="2"/>
  <c r="G2254" i="2" s="1"/>
  <c r="H2253" i="2"/>
  <c r="F2253" i="2"/>
  <c r="G2253" i="2" s="1"/>
  <c r="H2252" i="2"/>
  <c r="F2252" i="2"/>
  <c r="G2252" i="2" s="1"/>
  <c r="H2251" i="2"/>
  <c r="F2251" i="2"/>
  <c r="G2251" i="2" s="1"/>
  <c r="H2250" i="2"/>
  <c r="F2250" i="2"/>
  <c r="G2250" i="2" s="1"/>
  <c r="H2249" i="2"/>
  <c r="F2249" i="2"/>
  <c r="G2249" i="2" s="1"/>
  <c r="H2248" i="2"/>
  <c r="F2248" i="2"/>
  <c r="G2248" i="2" s="1"/>
  <c r="H2247" i="2"/>
  <c r="F2247" i="2"/>
  <c r="G2247" i="2" s="1"/>
  <c r="H2246" i="2"/>
  <c r="F2246" i="2"/>
  <c r="G2246" i="2" s="1"/>
  <c r="H2245" i="2"/>
  <c r="F2245" i="2"/>
  <c r="G2245" i="2" s="1"/>
  <c r="H2244" i="2"/>
  <c r="F2244" i="2"/>
  <c r="G2244" i="2" s="1"/>
  <c r="H2243" i="2"/>
  <c r="F2243" i="2"/>
  <c r="G2243" i="2" s="1"/>
  <c r="H2242" i="2"/>
  <c r="F2242" i="2"/>
  <c r="G2242" i="2" s="1"/>
  <c r="H2241" i="2"/>
  <c r="F2241" i="2"/>
  <c r="G2241" i="2" s="1"/>
  <c r="H2240" i="2"/>
  <c r="F2240" i="2"/>
  <c r="G2240" i="2" s="1"/>
  <c r="H2239" i="2"/>
  <c r="F2239" i="2"/>
  <c r="G2239" i="2" s="1"/>
  <c r="H2238" i="2"/>
  <c r="F2238" i="2"/>
  <c r="G2238" i="2" s="1"/>
  <c r="H2237" i="2"/>
  <c r="F2237" i="2"/>
  <c r="G2237" i="2" s="1"/>
  <c r="H2236" i="2"/>
  <c r="F2236" i="2"/>
  <c r="G2236" i="2" s="1"/>
  <c r="H2235" i="2"/>
  <c r="F2235" i="2"/>
  <c r="G2235" i="2" s="1"/>
  <c r="H2234" i="2"/>
  <c r="F2234" i="2"/>
  <c r="G2234" i="2" s="1"/>
  <c r="H2233" i="2"/>
  <c r="F2233" i="2"/>
  <c r="G2233" i="2" s="1"/>
  <c r="H2232" i="2"/>
  <c r="F2232" i="2"/>
  <c r="G2232" i="2" s="1"/>
  <c r="H2231" i="2"/>
  <c r="F2231" i="2"/>
  <c r="G2231" i="2" s="1"/>
  <c r="H2230" i="2"/>
  <c r="F2230" i="2"/>
  <c r="G2230" i="2" s="1"/>
  <c r="H2229" i="2"/>
  <c r="F2229" i="2"/>
  <c r="G2229" i="2" s="1"/>
  <c r="H2228" i="2"/>
  <c r="F2228" i="2"/>
  <c r="G2228" i="2" s="1"/>
  <c r="H2227" i="2"/>
  <c r="F2227" i="2"/>
  <c r="G2227" i="2" s="1"/>
  <c r="H2226" i="2"/>
  <c r="F2226" i="2"/>
  <c r="G2226" i="2" s="1"/>
  <c r="H2225" i="2"/>
  <c r="F2225" i="2"/>
  <c r="G2225" i="2" s="1"/>
  <c r="H2224" i="2"/>
  <c r="F2224" i="2"/>
  <c r="G2224" i="2" s="1"/>
  <c r="H2223" i="2"/>
  <c r="F2223" i="2"/>
  <c r="G2223" i="2" s="1"/>
  <c r="H2222" i="2"/>
  <c r="F2222" i="2"/>
  <c r="G2222" i="2" s="1"/>
  <c r="H2221" i="2"/>
  <c r="F2221" i="2"/>
  <c r="G2221" i="2" s="1"/>
  <c r="H2220" i="2"/>
  <c r="F2220" i="2"/>
  <c r="G2220" i="2" s="1"/>
  <c r="H2219" i="2"/>
  <c r="F2219" i="2"/>
  <c r="G2219" i="2" s="1"/>
  <c r="H2218" i="2"/>
  <c r="F2218" i="2"/>
  <c r="G2218" i="2" s="1"/>
  <c r="H2217" i="2"/>
  <c r="F2217" i="2"/>
  <c r="G2217" i="2" s="1"/>
  <c r="H2216" i="2"/>
  <c r="F2216" i="2"/>
  <c r="G2216" i="2" s="1"/>
  <c r="H2215" i="2"/>
  <c r="F2215" i="2"/>
  <c r="G2215" i="2" s="1"/>
  <c r="I2215" i="2" s="1"/>
  <c r="H2214" i="2"/>
  <c r="G2214" i="2"/>
  <c r="F2214" i="2"/>
  <c r="H2213" i="2"/>
  <c r="F2213" i="2"/>
  <c r="G2213" i="2" s="1"/>
  <c r="H2212" i="2"/>
  <c r="F2212" i="2"/>
  <c r="G2212" i="2" s="1"/>
  <c r="H2211" i="2"/>
  <c r="F2211" i="2"/>
  <c r="G2211" i="2" s="1"/>
  <c r="H2210" i="2"/>
  <c r="F2210" i="2"/>
  <c r="G2210" i="2" s="1"/>
  <c r="H2209" i="2"/>
  <c r="F2209" i="2"/>
  <c r="G2209" i="2" s="1"/>
  <c r="H2208" i="2"/>
  <c r="F2208" i="2"/>
  <c r="G2208" i="2" s="1"/>
  <c r="H2207" i="2"/>
  <c r="F2207" i="2"/>
  <c r="G2207" i="2" s="1"/>
  <c r="H2206" i="2"/>
  <c r="F2206" i="2"/>
  <c r="G2206" i="2" s="1"/>
  <c r="H2205" i="2"/>
  <c r="F2205" i="2"/>
  <c r="G2205" i="2" s="1"/>
  <c r="H2204" i="2"/>
  <c r="F2204" i="2"/>
  <c r="G2204" i="2" s="1"/>
  <c r="H2203" i="2"/>
  <c r="F2203" i="2"/>
  <c r="G2203" i="2" s="1"/>
  <c r="H2202" i="2"/>
  <c r="F2202" i="2"/>
  <c r="G2202" i="2" s="1"/>
  <c r="H2201" i="2"/>
  <c r="F2201" i="2"/>
  <c r="G2201" i="2" s="1"/>
  <c r="H2200" i="2"/>
  <c r="F2200" i="2"/>
  <c r="G2200" i="2" s="1"/>
  <c r="H2199" i="2"/>
  <c r="F2199" i="2"/>
  <c r="G2199" i="2" s="1"/>
  <c r="H2198" i="2"/>
  <c r="F2198" i="2"/>
  <c r="G2198" i="2" s="1"/>
  <c r="H2197" i="2"/>
  <c r="F2197" i="2"/>
  <c r="G2197" i="2" s="1"/>
  <c r="H2196" i="2"/>
  <c r="F2196" i="2"/>
  <c r="G2196" i="2" s="1"/>
  <c r="H2195" i="2"/>
  <c r="F2195" i="2"/>
  <c r="G2195" i="2" s="1"/>
  <c r="H2194" i="2"/>
  <c r="F2194" i="2"/>
  <c r="G2194" i="2" s="1"/>
  <c r="H2193" i="2"/>
  <c r="F2193" i="2"/>
  <c r="G2193" i="2" s="1"/>
  <c r="H2192" i="2"/>
  <c r="F2192" i="2"/>
  <c r="G2192" i="2" s="1"/>
  <c r="H2191" i="2"/>
  <c r="F2191" i="2"/>
  <c r="G2191" i="2" s="1"/>
  <c r="H2190" i="2"/>
  <c r="F2190" i="2"/>
  <c r="G2190" i="2" s="1"/>
  <c r="H2189" i="2"/>
  <c r="F2189" i="2"/>
  <c r="G2189" i="2" s="1"/>
  <c r="H2188" i="2"/>
  <c r="F2188" i="2"/>
  <c r="G2188" i="2" s="1"/>
  <c r="H2187" i="2"/>
  <c r="F2187" i="2"/>
  <c r="G2187" i="2" s="1"/>
  <c r="H2186" i="2"/>
  <c r="F2186" i="2"/>
  <c r="G2186" i="2" s="1"/>
  <c r="H2185" i="2"/>
  <c r="F2185" i="2"/>
  <c r="G2185" i="2" s="1"/>
  <c r="H2184" i="2"/>
  <c r="F2184" i="2"/>
  <c r="G2184" i="2" s="1"/>
  <c r="H2183" i="2"/>
  <c r="F2183" i="2"/>
  <c r="G2183" i="2" s="1"/>
  <c r="H2182" i="2"/>
  <c r="F2182" i="2"/>
  <c r="G2182" i="2" s="1"/>
  <c r="H2181" i="2"/>
  <c r="F2181" i="2"/>
  <c r="G2181" i="2" s="1"/>
  <c r="H2180" i="2"/>
  <c r="F2180" i="2"/>
  <c r="G2180" i="2" s="1"/>
  <c r="H2179" i="2"/>
  <c r="F2179" i="2"/>
  <c r="G2179" i="2" s="1"/>
  <c r="H2178" i="2"/>
  <c r="F2178" i="2"/>
  <c r="G2178" i="2" s="1"/>
  <c r="H2177" i="2"/>
  <c r="F2177" i="2"/>
  <c r="G2177" i="2" s="1"/>
  <c r="H2176" i="2"/>
  <c r="F2176" i="2"/>
  <c r="G2176" i="2" s="1"/>
  <c r="H2175" i="2"/>
  <c r="F2175" i="2"/>
  <c r="G2175" i="2" s="1"/>
  <c r="H2174" i="2"/>
  <c r="F2174" i="2"/>
  <c r="G2174" i="2" s="1"/>
  <c r="H2173" i="2"/>
  <c r="F2173" i="2"/>
  <c r="G2173" i="2" s="1"/>
  <c r="H2172" i="2"/>
  <c r="F2172" i="2"/>
  <c r="G2172" i="2" s="1"/>
  <c r="H2171" i="2"/>
  <c r="F2171" i="2"/>
  <c r="G2171" i="2" s="1"/>
  <c r="H2170" i="2"/>
  <c r="F2170" i="2"/>
  <c r="G2170" i="2" s="1"/>
  <c r="H2169" i="2"/>
  <c r="F2169" i="2"/>
  <c r="G2169" i="2" s="1"/>
  <c r="H2168" i="2"/>
  <c r="F2168" i="2"/>
  <c r="G2168" i="2" s="1"/>
  <c r="H2167" i="2"/>
  <c r="F2167" i="2"/>
  <c r="G2167" i="2" s="1"/>
  <c r="H2166" i="2"/>
  <c r="F2166" i="2"/>
  <c r="G2166" i="2" s="1"/>
  <c r="H2165" i="2"/>
  <c r="F2165" i="2"/>
  <c r="G2165" i="2" s="1"/>
  <c r="H2164" i="2"/>
  <c r="F2164" i="2"/>
  <c r="G2164" i="2" s="1"/>
  <c r="I2164" i="2" s="1"/>
  <c r="H2163" i="2"/>
  <c r="F2163" i="2"/>
  <c r="G2163" i="2" s="1"/>
  <c r="H2162" i="2"/>
  <c r="F2162" i="2"/>
  <c r="G2162" i="2" s="1"/>
  <c r="H2161" i="2"/>
  <c r="F2161" i="2"/>
  <c r="G2161" i="2" s="1"/>
  <c r="H2160" i="2"/>
  <c r="F2160" i="2"/>
  <c r="G2160" i="2" s="1"/>
  <c r="H2159" i="2"/>
  <c r="F2159" i="2"/>
  <c r="G2159" i="2" s="1"/>
  <c r="H2158" i="2"/>
  <c r="F2158" i="2"/>
  <c r="G2158" i="2" s="1"/>
  <c r="H2157" i="2"/>
  <c r="F2157" i="2"/>
  <c r="G2157" i="2" s="1"/>
  <c r="H2156" i="2"/>
  <c r="F2156" i="2"/>
  <c r="G2156" i="2" s="1"/>
  <c r="I2156" i="2" s="1"/>
  <c r="H2155" i="2"/>
  <c r="F2155" i="2"/>
  <c r="G2155" i="2" s="1"/>
  <c r="H2154" i="2"/>
  <c r="F2154" i="2"/>
  <c r="G2154" i="2" s="1"/>
  <c r="H2153" i="2"/>
  <c r="F2153" i="2"/>
  <c r="G2153" i="2" s="1"/>
  <c r="H2152" i="2"/>
  <c r="F2152" i="2"/>
  <c r="G2152" i="2" s="1"/>
  <c r="I2152" i="2" s="1"/>
  <c r="H2151" i="2"/>
  <c r="F2151" i="2"/>
  <c r="G2151" i="2" s="1"/>
  <c r="H2150" i="2"/>
  <c r="F2150" i="2"/>
  <c r="G2150" i="2" s="1"/>
  <c r="I2150" i="2" s="1"/>
  <c r="H2149" i="2"/>
  <c r="F2149" i="2"/>
  <c r="G2149" i="2" s="1"/>
  <c r="H2148" i="2"/>
  <c r="F2148" i="2"/>
  <c r="G2148" i="2" s="1"/>
  <c r="I2148" i="2" s="1"/>
  <c r="H2147" i="2"/>
  <c r="F2147" i="2"/>
  <c r="G2147" i="2" s="1"/>
  <c r="H2146" i="2"/>
  <c r="F2146" i="2"/>
  <c r="G2146" i="2" s="1"/>
  <c r="H2145" i="2"/>
  <c r="F2145" i="2"/>
  <c r="G2145" i="2" s="1"/>
  <c r="H2144" i="2"/>
  <c r="F2144" i="2"/>
  <c r="G2144" i="2" s="1"/>
  <c r="H2143" i="2"/>
  <c r="F2143" i="2"/>
  <c r="G2143" i="2" s="1"/>
  <c r="H2142" i="2"/>
  <c r="F2142" i="2"/>
  <c r="G2142" i="2" s="1"/>
  <c r="H2141" i="2"/>
  <c r="F2141" i="2"/>
  <c r="G2141" i="2" s="1"/>
  <c r="H2140" i="2"/>
  <c r="F2140" i="2"/>
  <c r="G2140" i="2" s="1"/>
  <c r="H2139" i="2"/>
  <c r="F2139" i="2"/>
  <c r="G2139" i="2" s="1"/>
  <c r="H2138" i="2"/>
  <c r="F2138" i="2"/>
  <c r="G2138" i="2" s="1"/>
  <c r="H2137" i="2"/>
  <c r="F2137" i="2"/>
  <c r="G2137" i="2" s="1"/>
  <c r="H2136" i="2"/>
  <c r="F2136" i="2"/>
  <c r="G2136" i="2" s="1"/>
  <c r="H2135" i="2"/>
  <c r="F2135" i="2"/>
  <c r="G2135" i="2" s="1"/>
  <c r="H2134" i="2"/>
  <c r="F2134" i="2"/>
  <c r="G2134" i="2" s="1"/>
  <c r="H2133" i="2"/>
  <c r="F2133" i="2"/>
  <c r="G2133" i="2" s="1"/>
  <c r="H2132" i="2"/>
  <c r="F2132" i="2"/>
  <c r="G2132" i="2" s="1"/>
  <c r="H2131" i="2"/>
  <c r="F2131" i="2"/>
  <c r="G2131" i="2" s="1"/>
  <c r="H2130" i="2"/>
  <c r="F2130" i="2"/>
  <c r="G2130" i="2" s="1"/>
  <c r="H2129" i="2"/>
  <c r="F2129" i="2"/>
  <c r="G2129" i="2" s="1"/>
  <c r="H2128" i="2"/>
  <c r="F2128" i="2"/>
  <c r="G2128" i="2" s="1"/>
  <c r="H2127" i="2"/>
  <c r="F2127" i="2"/>
  <c r="G2127" i="2" s="1"/>
  <c r="H2126" i="2"/>
  <c r="F2126" i="2"/>
  <c r="G2126" i="2" s="1"/>
  <c r="H2125" i="2"/>
  <c r="F2125" i="2"/>
  <c r="G2125" i="2" s="1"/>
  <c r="H2124" i="2"/>
  <c r="F2124" i="2"/>
  <c r="G2124" i="2" s="1"/>
  <c r="H2123" i="2"/>
  <c r="F2123" i="2"/>
  <c r="G2123" i="2" s="1"/>
  <c r="H2122" i="2"/>
  <c r="F2122" i="2"/>
  <c r="G2122" i="2" s="1"/>
  <c r="H2121" i="2"/>
  <c r="F2121" i="2"/>
  <c r="G2121" i="2" s="1"/>
  <c r="H2120" i="2"/>
  <c r="F2120" i="2"/>
  <c r="G2120" i="2" s="1"/>
  <c r="H2119" i="2"/>
  <c r="F2119" i="2"/>
  <c r="G2119" i="2" s="1"/>
  <c r="H2118" i="2"/>
  <c r="F2118" i="2"/>
  <c r="G2118" i="2" s="1"/>
  <c r="H2117" i="2"/>
  <c r="F2117" i="2"/>
  <c r="G2117" i="2" s="1"/>
  <c r="H2116" i="2"/>
  <c r="F2116" i="2"/>
  <c r="G2116" i="2" s="1"/>
  <c r="H2115" i="2"/>
  <c r="F2115" i="2"/>
  <c r="G2115" i="2" s="1"/>
  <c r="H2114" i="2"/>
  <c r="F2114" i="2"/>
  <c r="G2114" i="2" s="1"/>
  <c r="H2113" i="2"/>
  <c r="F2113" i="2"/>
  <c r="G2113" i="2" s="1"/>
  <c r="H2112" i="2"/>
  <c r="F2112" i="2"/>
  <c r="G2112" i="2" s="1"/>
  <c r="H2111" i="2"/>
  <c r="F2111" i="2"/>
  <c r="G2111" i="2" s="1"/>
  <c r="H2110" i="2"/>
  <c r="F2110" i="2"/>
  <c r="G2110" i="2" s="1"/>
  <c r="H2109" i="2"/>
  <c r="F2109" i="2"/>
  <c r="G2109" i="2" s="1"/>
  <c r="H2108" i="2"/>
  <c r="F2108" i="2"/>
  <c r="G2108" i="2" s="1"/>
  <c r="H2107" i="2"/>
  <c r="F2107" i="2"/>
  <c r="G2107" i="2" s="1"/>
  <c r="H2106" i="2"/>
  <c r="F2106" i="2"/>
  <c r="G2106" i="2" s="1"/>
  <c r="H2105" i="2"/>
  <c r="F2105" i="2"/>
  <c r="G2105" i="2" s="1"/>
  <c r="H2104" i="2"/>
  <c r="F2104" i="2"/>
  <c r="G2104" i="2" s="1"/>
  <c r="H2103" i="2"/>
  <c r="F2103" i="2"/>
  <c r="G2103" i="2" s="1"/>
  <c r="H2102" i="2"/>
  <c r="F2102" i="2"/>
  <c r="G2102" i="2" s="1"/>
  <c r="H2101" i="2"/>
  <c r="F2101" i="2"/>
  <c r="G2101" i="2" s="1"/>
  <c r="H2100" i="2"/>
  <c r="F2100" i="2"/>
  <c r="G2100" i="2" s="1"/>
  <c r="H2099" i="2"/>
  <c r="F2099" i="2"/>
  <c r="G2099" i="2" s="1"/>
  <c r="H2098" i="2"/>
  <c r="F2098" i="2"/>
  <c r="G2098" i="2" s="1"/>
  <c r="H2097" i="2"/>
  <c r="F2097" i="2"/>
  <c r="G2097" i="2" s="1"/>
  <c r="H2096" i="2"/>
  <c r="F2096" i="2"/>
  <c r="G2096" i="2" s="1"/>
  <c r="H2095" i="2"/>
  <c r="F2095" i="2"/>
  <c r="G2095" i="2" s="1"/>
  <c r="H2094" i="2"/>
  <c r="F2094" i="2"/>
  <c r="G2094" i="2" s="1"/>
  <c r="H2093" i="2"/>
  <c r="F2093" i="2"/>
  <c r="G2093" i="2" s="1"/>
  <c r="H2092" i="2"/>
  <c r="F2092" i="2"/>
  <c r="G2092" i="2" s="1"/>
  <c r="H2091" i="2"/>
  <c r="F2091" i="2"/>
  <c r="G2091" i="2" s="1"/>
  <c r="H2090" i="2"/>
  <c r="F2090" i="2"/>
  <c r="G2090" i="2" s="1"/>
  <c r="H2089" i="2"/>
  <c r="F2089" i="2"/>
  <c r="G2089" i="2" s="1"/>
  <c r="H2088" i="2"/>
  <c r="F2088" i="2"/>
  <c r="G2088" i="2" s="1"/>
  <c r="H2087" i="2"/>
  <c r="F2087" i="2"/>
  <c r="G2087" i="2" s="1"/>
  <c r="H2086" i="2"/>
  <c r="F2086" i="2"/>
  <c r="G2086" i="2" s="1"/>
  <c r="I2086" i="2" s="1"/>
  <c r="H2085" i="2"/>
  <c r="F2085" i="2"/>
  <c r="G2085" i="2" s="1"/>
  <c r="I2085" i="2" s="1"/>
  <c r="H2084" i="2"/>
  <c r="F2084" i="2"/>
  <c r="G2084" i="2" s="1"/>
  <c r="H2083" i="2"/>
  <c r="F2083" i="2"/>
  <c r="G2083" i="2" s="1"/>
  <c r="H2082" i="2"/>
  <c r="F2082" i="2"/>
  <c r="G2082" i="2" s="1"/>
  <c r="H2081" i="2"/>
  <c r="F2081" i="2"/>
  <c r="G2081" i="2" s="1"/>
  <c r="H2080" i="2"/>
  <c r="F2080" i="2"/>
  <c r="G2080" i="2" s="1"/>
  <c r="H2079" i="2"/>
  <c r="F2079" i="2"/>
  <c r="G2079" i="2" s="1"/>
  <c r="H2078" i="2"/>
  <c r="F2078" i="2"/>
  <c r="G2078" i="2" s="1"/>
  <c r="H2077" i="2"/>
  <c r="F2077" i="2"/>
  <c r="G2077" i="2" s="1"/>
  <c r="H2076" i="2"/>
  <c r="F2076" i="2"/>
  <c r="G2076" i="2" s="1"/>
  <c r="H2075" i="2"/>
  <c r="F2075" i="2"/>
  <c r="G2075" i="2" s="1"/>
  <c r="H2074" i="2"/>
  <c r="F2074" i="2"/>
  <c r="G2074" i="2" s="1"/>
  <c r="H2073" i="2"/>
  <c r="F2073" i="2"/>
  <c r="G2073" i="2" s="1"/>
  <c r="H2072" i="2"/>
  <c r="F2072" i="2"/>
  <c r="G2072" i="2" s="1"/>
  <c r="H2071" i="2"/>
  <c r="F2071" i="2"/>
  <c r="G2071" i="2" s="1"/>
  <c r="H2070" i="2"/>
  <c r="F2070" i="2"/>
  <c r="G2070" i="2" s="1"/>
  <c r="H2069" i="2"/>
  <c r="F2069" i="2"/>
  <c r="G2069" i="2" s="1"/>
  <c r="H2068" i="2"/>
  <c r="F2068" i="2"/>
  <c r="G2068" i="2" s="1"/>
  <c r="H2067" i="2"/>
  <c r="F2067" i="2"/>
  <c r="G2067" i="2" s="1"/>
  <c r="H2066" i="2"/>
  <c r="F2066" i="2"/>
  <c r="G2066" i="2" s="1"/>
  <c r="H2065" i="2"/>
  <c r="F2065" i="2"/>
  <c r="G2065" i="2" s="1"/>
  <c r="H2064" i="2"/>
  <c r="F2064" i="2"/>
  <c r="G2064" i="2" s="1"/>
  <c r="H2063" i="2"/>
  <c r="F2063" i="2"/>
  <c r="G2063" i="2" s="1"/>
  <c r="H2062" i="2"/>
  <c r="F2062" i="2"/>
  <c r="G2062" i="2" s="1"/>
  <c r="H2061" i="2"/>
  <c r="F2061" i="2"/>
  <c r="G2061" i="2" s="1"/>
  <c r="H2060" i="2"/>
  <c r="F2060" i="2"/>
  <c r="G2060" i="2" s="1"/>
  <c r="H2059" i="2"/>
  <c r="F2059" i="2"/>
  <c r="G2059" i="2" s="1"/>
  <c r="H2058" i="2"/>
  <c r="F2058" i="2"/>
  <c r="G2058" i="2" s="1"/>
  <c r="H2057" i="2"/>
  <c r="F2057" i="2"/>
  <c r="G2057" i="2" s="1"/>
  <c r="H2056" i="2"/>
  <c r="F2056" i="2"/>
  <c r="G2056" i="2" s="1"/>
  <c r="H2055" i="2"/>
  <c r="F2055" i="2"/>
  <c r="G2055" i="2" s="1"/>
  <c r="I2055" i="2" s="1"/>
  <c r="H2054" i="2"/>
  <c r="F2054" i="2"/>
  <c r="G2054" i="2" s="1"/>
  <c r="H2053" i="2"/>
  <c r="F2053" i="2"/>
  <c r="G2053" i="2" s="1"/>
  <c r="H2052" i="2"/>
  <c r="F2052" i="2"/>
  <c r="G2052" i="2" s="1"/>
  <c r="H2051" i="2"/>
  <c r="F2051" i="2"/>
  <c r="G2051" i="2" s="1"/>
  <c r="H2050" i="2"/>
  <c r="F2050" i="2"/>
  <c r="G2050" i="2" s="1"/>
  <c r="I2287" i="2" l="1"/>
  <c r="I2089" i="2"/>
  <c r="I2093" i="2"/>
  <c r="I2101" i="2"/>
  <c r="I2117" i="2"/>
  <c r="I2214" i="2"/>
  <c r="I2216" i="2"/>
  <c r="I2222" i="2"/>
  <c r="I2230" i="2"/>
  <c r="I2246" i="2"/>
  <c r="I2149" i="2"/>
  <c r="I2181" i="2"/>
  <c r="I2369" i="2"/>
  <c r="I2056" i="2"/>
  <c r="I2057" i="2"/>
  <c r="I2059" i="2"/>
  <c r="I2061" i="2"/>
  <c r="I2069" i="2"/>
  <c r="I2118" i="2"/>
  <c r="I2121" i="2"/>
  <c r="I2125" i="2"/>
  <c r="I2133" i="2"/>
  <c r="I2182" i="2"/>
  <c r="I2189" i="2"/>
  <c r="I2197" i="2"/>
  <c r="I2247" i="2"/>
  <c r="I2248" i="2"/>
  <c r="I2250" i="2"/>
  <c r="I2254" i="2"/>
  <c r="I2262" i="2"/>
  <c r="I2070" i="2"/>
  <c r="I2073" i="2"/>
  <c r="I2077" i="2"/>
  <c r="I2102" i="2"/>
  <c r="I2105" i="2"/>
  <c r="I2109" i="2"/>
  <c r="I2134" i="2"/>
  <c r="I2137" i="2"/>
  <c r="I2141" i="2"/>
  <c r="I2165" i="2"/>
  <c r="I2166" i="2"/>
  <c r="I2170" i="2"/>
  <c r="I2171" i="2"/>
  <c r="I2177" i="2"/>
  <c r="I2198" i="2"/>
  <c r="I2199" i="2"/>
  <c r="I2206" i="2"/>
  <c r="I2231" i="2"/>
  <c r="I2232" i="2"/>
  <c r="I2238" i="2"/>
  <c r="I2263" i="2"/>
  <c r="I2264" i="2"/>
  <c r="I2266" i="2"/>
  <c r="I2270" i="2"/>
  <c r="I2272" i="2"/>
  <c r="I2274" i="2"/>
  <c r="I2278" i="2"/>
  <c r="I2311" i="2"/>
  <c r="I2312" i="2"/>
  <c r="I2313" i="2"/>
  <c r="I2314" i="2"/>
  <c r="I2318" i="2"/>
  <c r="I2321" i="2"/>
  <c r="I2322" i="2"/>
  <c r="I2326" i="2"/>
  <c r="I2334" i="2"/>
  <c r="I2279" i="2"/>
  <c r="I2280" i="2"/>
  <c r="I2282" i="2"/>
  <c r="I2295" i="2"/>
  <c r="I2296" i="2"/>
  <c r="I2298" i="2"/>
  <c r="I2327" i="2"/>
  <c r="I2328" i="2"/>
  <c r="I2329" i="2"/>
  <c r="I2330" i="2"/>
  <c r="I2051" i="2"/>
  <c r="I2062" i="2"/>
  <c r="I2065" i="2"/>
  <c r="I2078" i="2"/>
  <c r="I2081" i="2"/>
  <c r="I2094" i="2"/>
  <c r="I2097" i="2"/>
  <c r="I2110" i="2"/>
  <c r="I2113" i="2"/>
  <c r="I2126" i="2"/>
  <c r="I2129" i="2"/>
  <c r="I2142" i="2"/>
  <c r="I2143" i="2"/>
  <c r="I2144" i="2"/>
  <c r="I2145" i="2"/>
  <c r="I2157" i="2"/>
  <c r="I2158" i="2"/>
  <c r="I2160" i="2"/>
  <c r="I2178" i="2"/>
  <c r="I2190" i="2"/>
  <c r="I2193" i="2"/>
  <c r="I2207" i="2"/>
  <c r="I2208" i="2"/>
  <c r="I2210" i="2"/>
  <c r="I2223" i="2"/>
  <c r="I2224" i="2"/>
  <c r="I2226" i="2"/>
  <c r="I2239" i="2"/>
  <c r="I2240" i="2"/>
  <c r="I2255" i="2"/>
  <c r="I2256" i="2"/>
  <c r="I2258" i="2"/>
  <c r="I2271" i="2"/>
  <c r="I2303" i="2"/>
  <c r="I2304" i="2"/>
  <c r="I2305" i="2"/>
  <c r="I2306" i="2"/>
  <c r="I2319" i="2"/>
  <c r="I2320" i="2"/>
  <c r="I2335" i="2"/>
  <c r="I2336" i="2"/>
  <c r="I2337" i="2"/>
  <c r="I2338" i="2"/>
  <c r="I2361" i="2"/>
  <c r="I2362" i="2"/>
  <c r="I2363" i="2"/>
  <c r="I2364" i="2"/>
  <c r="I2153" i="2"/>
  <c r="I2161" i="2"/>
  <c r="I2185" i="2"/>
  <c r="I2201" i="2"/>
  <c r="I2218" i="2"/>
  <c r="I2234" i="2"/>
  <c r="I2052" i="2"/>
  <c r="I2053" i="2"/>
  <c r="I2066" i="2"/>
  <c r="I2067" i="2"/>
  <c r="I2074" i="2"/>
  <c r="I2075" i="2"/>
  <c r="I2082" i="2"/>
  <c r="I2083" i="2"/>
  <c r="I2090" i="2"/>
  <c r="I2091" i="2"/>
  <c r="I2098" i="2"/>
  <c r="I2099" i="2"/>
  <c r="I2106" i="2"/>
  <c r="I2107" i="2"/>
  <c r="I2114" i="2"/>
  <c r="I2115" i="2"/>
  <c r="I2122" i="2"/>
  <c r="I2123" i="2"/>
  <c r="I2130" i="2"/>
  <c r="I2131" i="2"/>
  <c r="I2138" i="2"/>
  <c r="I2139" i="2"/>
  <c r="I2242" i="2"/>
  <c r="I2179" i="2"/>
  <c r="I2186" i="2"/>
  <c r="I2187" i="2"/>
  <c r="I2194" i="2"/>
  <c r="I2195" i="2"/>
  <c r="I2202" i="2"/>
  <c r="I2203" i="2"/>
  <c r="I2204" i="2"/>
  <c r="I2211" i="2"/>
  <c r="I2212" i="2"/>
  <c r="I2219" i="2"/>
  <c r="I2220" i="2"/>
  <c r="I2227" i="2"/>
  <c r="I2228" i="2"/>
  <c r="I2235" i="2"/>
  <c r="I2236" i="2"/>
  <c r="I2243" i="2"/>
  <c r="I2244" i="2"/>
  <c r="I2251" i="2"/>
  <c r="I2252" i="2"/>
  <c r="I2259" i="2"/>
  <c r="I2260" i="2"/>
  <c r="I2267" i="2"/>
  <c r="I2268" i="2"/>
  <c r="I2275" i="2"/>
  <c r="I2276" i="2"/>
  <c r="I2283" i="2"/>
  <c r="I2284" i="2"/>
  <c r="I2291" i="2"/>
  <c r="I2292" i="2"/>
  <c r="I2299" i="2"/>
  <c r="I2300" i="2"/>
  <c r="I2307" i="2"/>
  <c r="I2308" i="2"/>
  <c r="I2309" i="2"/>
  <c r="I2315" i="2"/>
  <c r="I2316" i="2"/>
  <c r="I2317" i="2"/>
  <c r="I2323" i="2"/>
  <c r="I2324" i="2"/>
  <c r="I2325" i="2"/>
  <c r="I2331" i="2"/>
  <c r="I2332" i="2"/>
  <c r="I2333" i="2"/>
  <c r="I2339" i="2"/>
  <c r="I2340" i="2"/>
  <c r="I2341" i="2"/>
  <c r="I2347" i="2"/>
  <c r="I2348" i="2"/>
  <c r="I2349" i="2"/>
  <c r="I2350" i="2"/>
  <c r="I2351" i="2"/>
  <c r="I2352" i="2"/>
  <c r="I2353" i="2"/>
  <c r="I2354" i="2"/>
  <c r="I2355" i="2"/>
  <c r="I2356" i="2"/>
  <c r="I2357" i="2"/>
  <c r="I2358" i="2"/>
  <c r="I2359" i="2"/>
  <c r="I2365" i="2"/>
  <c r="I2366" i="2"/>
  <c r="I2367" i="2"/>
  <c r="I2050" i="2"/>
  <c r="I2054" i="2"/>
  <c r="I2058" i="2"/>
  <c r="I2063" i="2"/>
  <c r="I2071" i="2"/>
  <c r="I2079" i="2"/>
  <c r="I2087" i="2"/>
  <c r="I2095" i="2"/>
  <c r="I2103" i="2"/>
  <c r="I2111" i="2"/>
  <c r="I2119" i="2"/>
  <c r="I2127" i="2"/>
  <c r="I2135" i="2"/>
  <c r="I2146" i="2"/>
  <c r="I2154" i="2"/>
  <c r="I2162" i="2"/>
  <c r="I2172" i="2"/>
  <c r="I2183" i="2"/>
  <c r="I2191" i="2"/>
  <c r="I2060" i="2"/>
  <c r="I2064" i="2"/>
  <c r="I2068" i="2"/>
  <c r="I2072" i="2"/>
  <c r="I2076" i="2"/>
  <c r="I2080" i="2"/>
  <c r="I2084" i="2"/>
  <c r="I2088" i="2"/>
  <c r="I2092" i="2"/>
  <c r="I2096" i="2"/>
  <c r="I2100" i="2"/>
  <c r="I2104" i="2"/>
  <c r="I2108" i="2"/>
  <c r="I2112" i="2"/>
  <c r="I2116" i="2"/>
  <c r="I2120" i="2"/>
  <c r="I2124" i="2"/>
  <c r="I2128" i="2"/>
  <c r="I2132" i="2"/>
  <c r="I2136" i="2"/>
  <c r="I2140" i="2"/>
  <c r="I2147" i="2"/>
  <c r="I2151" i="2"/>
  <c r="I2155" i="2"/>
  <c r="I2159" i="2"/>
  <c r="I2163" i="2"/>
  <c r="I2167" i="2"/>
  <c r="I2168" i="2"/>
  <c r="I2169" i="2"/>
  <c r="I2173" i="2"/>
  <c r="I2174" i="2"/>
  <c r="I2175" i="2"/>
  <c r="I2176" i="2"/>
  <c r="I2180" i="2"/>
  <c r="I2184" i="2"/>
  <c r="I2188" i="2"/>
  <c r="I2192" i="2"/>
  <c r="I2196" i="2"/>
  <c r="I2200" i="2"/>
  <c r="I2205" i="2"/>
  <c r="I2209" i="2"/>
  <c r="I2213" i="2"/>
  <c r="I2217" i="2"/>
  <c r="I2221" i="2"/>
  <c r="I2225" i="2"/>
  <c r="I2229" i="2"/>
  <c r="I2233" i="2"/>
  <c r="I2237" i="2"/>
  <c r="I2241" i="2"/>
  <c r="I2245" i="2"/>
  <c r="I2249" i="2"/>
  <c r="I2253" i="2"/>
  <c r="I2257" i="2"/>
  <c r="I2261" i="2"/>
  <c r="I2265" i="2"/>
  <c r="I2269" i="2"/>
  <c r="I2273" i="2"/>
  <c r="I2277" i="2"/>
  <c r="I2281" i="2"/>
  <c r="I2285" i="2"/>
  <c r="I2289" i="2"/>
  <c r="I2293" i="2"/>
  <c r="I2297" i="2"/>
  <c r="I2301" i="2"/>
  <c r="AN8" i="3" l="1"/>
  <c r="AN6" i="3"/>
  <c r="AH30" i="1" l="1"/>
  <c r="G8" i="4"/>
  <c r="H10" i="1"/>
  <c r="I10" i="1" s="1"/>
  <c r="H8" i="4"/>
  <c r="AC8" i="4"/>
  <c r="AD8" i="4"/>
  <c r="AE8" i="4"/>
  <c r="AF8" i="4"/>
  <c r="AG8" i="4"/>
  <c r="AH8" i="4"/>
  <c r="AI8" i="4"/>
  <c r="AJ8" i="4"/>
  <c r="AK8" i="4"/>
  <c r="AL8" i="4"/>
  <c r="AM8" i="4"/>
  <c r="AB8" i="4"/>
  <c r="Y8" i="4"/>
  <c r="O8" i="4"/>
  <c r="P8" i="4"/>
  <c r="Q8" i="4"/>
  <c r="R8" i="4"/>
  <c r="S8" i="4"/>
  <c r="T8" i="4"/>
  <c r="U8" i="4"/>
  <c r="V8" i="4"/>
  <c r="W8" i="4"/>
  <c r="X8" i="4"/>
  <c r="N8" i="4"/>
  <c r="M8" i="4"/>
  <c r="L8" i="4"/>
  <c r="K8" i="4"/>
  <c r="F8" i="4"/>
  <c r="E8" i="4"/>
  <c r="D8" i="4"/>
  <c r="AT8" i="4"/>
  <c r="AS8" i="4"/>
  <c r="AQ8" i="4"/>
  <c r="AP8" i="4"/>
  <c r="AO8" i="4"/>
  <c r="H1719" i="2"/>
  <c r="H1720" i="2"/>
  <c r="H1721" i="2"/>
  <c r="H1722" i="2"/>
  <c r="H1723" i="2"/>
  <c r="H1724" i="2"/>
  <c r="H1725" i="2"/>
  <c r="H1726" i="2"/>
  <c r="H1727" i="2"/>
  <c r="H1728" i="2"/>
  <c r="H1729" i="2"/>
  <c r="H1730" i="2"/>
  <c r="H1731" i="2"/>
  <c r="H1732" i="2"/>
  <c r="H1733" i="2"/>
  <c r="H1734" i="2"/>
  <c r="H1735" i="2"/>
  <c r="H1736" i="2"/>
  <c r="H1737" i="2"/>
  <c r="H1738" i="2"/>
  <c r="H1739" i="2"/>
  <c r="H1740" i="2"/>
  <c r="H1741" i="2"/>
  <c r="H1742" i="2"/>
  <c r="H1743" i="2"/>
  <c r="H1744" i="2"/>
  <c r="H1745" i="2"/>
  <c r="H1746" i="2"/>
  <c r="H1747" i="2"/>
  <c r="H1748" i="2"/>
  <c r="H1749" i="2"/>
  <c r="H1750" i="2"/>
  <c r="H1751" i="2"/>
  <c r="H1752" i="2"/>
  <c r="H1753" i="2"/>
  <c r="H1754" i="2"/>
  <c r="H1755" i="2"/>
  <c r="H1756" i="2"/>
  <c r="H1757" i="2"/>
  <c r="H1758" i="2"/>
  <c r="H1759" i="2"/>
  <c r="H1760" i="2"/>
  <c r="H1761" i="2"/>
  <c r="H1762" i="2"/>
  <c r="H1763" i="2"/>
  <c r="H1764" i="2"/>
  <c r="H1765" i="2"/>
  <c r="H1766" i="2"/>
  <c r="H1767" i="2"/>
  <c r="H1768" i="2"/>
  <c r="H1769" i="2"/>
  <c r="H1770" i="2"/>
  <c r="H1771" i="2"/>
  <c r="H1772" i="2"/>
  <c r="H1773" i="2"/>
  <c r="H1774" i="2"/>
  <c r="H1775" i="2"/>
  <c r="H1776" i="2"/>
  <c r="H1777" i="2"/>
  <c r="H1778" i="2"/>
  <c r="H1779" i="2"/>
  <c r="H1780" i="2"/>
  <c r="H1781" i="2"/>
  <c r="H1782" i="2"/>
  <c r="H1783" i="2"/>
  <c r="H1784" i="2"/>
  <c r="H1785" i="2"/>
  <c r="H1786" i="2"/>
  <c r="H1787" i="2"/>
  <c r="H1788" i="2"/>
  <c r="H1789" i="2"/>
  <c r="H1790" i="2"/>
  <c r="H1791" i="2"/>
  <c r="H1792" i="2"/>
  <c r="H1793" i="2"/>
  <c r="H1794" i="2"/>
  <c r="H1795" i="2"/>
  <c r="H1796" i="2"/>
  <c r="H1797" i="2"/>
  <c r="H1798" i="2"/>
  <c r="H1799" i="2"/>
  <c r="H1800" i="2"/>
  <c r="H1801" i="2"/>
  <c r="H1802" i="2"/>
  <c r="H1803" i="2"/>
  <c r="H1804" i="2"/>
  <c r="H1805" i="2"/>
  <c r="H1806" i="2"/>
  <c r="H1807" i="2"/>
  <c r="H1808" i="2"/>
  <c r="H1809" i="2"/>
  <c r="H1810" i="2"/>
  <c r="H1811" i="2"/>
  <c r="H1812" i="2"/>
  <c r="H1813" i="2"/>
  <c r="H1814" i="2"/>
  <c r="H1815" i="2"/>
  <c r="H1816" i="2"/>
  <c r="H1817" i="2"/>
  <c r="H1818" i="2"/>
  <c r="H1819" i="2"/>
  <c r="H1820" i="2"/>
  <c r="H1821" i="2"/>
  <c r="H1822" i="2"/>
  <c r="H1823" i="2"/>
  <c r="H1824" i="2"/>
  <c r="H1825" i="2"/>
  <c r="H1826" i="2"/>
  <c r="H1827" i="2"/>
  <c r="H1828" i="2"/>
  <c r="H1829" i="2"/>
  <c r="H1830" i="2"/>
  <c r="H1831" i="2"/>
  <c r="H1832" i="2"/>
  <c r="H1833" i="2"/>
  <c r="H1834" i="2"/>
  <c r="H1835" i="2"/>
  <c r="H1836" i="2"/>
  <c r="H1837" i="2"/>
  <c r="H1838" i="2"/>
  <c r="H1839" i="2"/>
  <c r="H1840" i="2"/>
  <c r="H1841" i="2"/>
  <c r="H1842" i="2"/>
  <c r="H1843" i="2"/>
  <c r="H1844" i="2"/>
  <c r="H1845" i="2"/>
  <c r="H1846" i="2"/>
  <c r="H1847" i="2"/>
  <c r="H1848" i="2"/>
  <c r="H1849" i="2"/>
  <c r="H1850" i="2"/>
  <c r="H1851" i="2"/>
  <c r="H1852" i="2"/>
  <c r="H1853" i="2"/>
  <c r="H1854" i="2"/>
  <c r="H1855" i="2"/>
  <c r="H1856" i="2"/>
  <c r="H1857" i="2"/>
  <c r="H1858" i="2"/>
  <c r="H1859" i="2"/>
  <c r="H1860" i="2"/>
  <c r="H1861" i="2"/>
  <c r="H1862" i="2"/>
  <c r="H1863" i="2"/>
  <c r="H1864" i="2"/>
  <c r="H1865" i="2"/>
  <c r="H1866" i="2"/>
  <c r="H1867" i="2"/>
  <c r="H1868" i="2"/>
  <c r="H1869" i="2"/>
  <c r="H1870" i="2"/>
  <c r="H1871" i="2"/>
  <c r="H1872" i="2"/>
  <c r="H1873" i="2"/>
  <c r="H1874" i="2"/>
  <c r="H1875" i="2"/>
  <c r="H1876" i="2"/>
  <c r="H1877" i="2"/>
  <c r="H1878" i="2"/>
  <c r="H1879" i="2"/>
  <c r="H1880" i="2"/>
  <c r="H1881" i="2"/>
  <c r="H1882" i="2"/>
  <c r="H1883" i="2"/>
  <c r="H1884" i="2"/>
  <c r="H1885" i="2"/>
  <c r="H1886" i="2"/>
  <c r="H1887" i="2"/>
  <c r="H1888" i="2"/>
  <c r="H1889" i="2"/>
  <c r="H1890" i="2"/>
  <c r="H1891" i="2"/>
  <c r="H1892" i="2"/>
  <c r="H1893" i="2"/>
  <c r="H1894" i="2"/>
  <c r="H1895" i="2"/>
  <c r="H1896" i="2"/>
  <c r="H1897" i="2"/>
  <c r="H1898" i="2"/>
  <c r="H1899" i="2"/>
  <c r="H1900" i="2"/>
  <c r="H1901" i="2"/>
  <c r="H1902" i="2"/>
  <c r="H1903" i="2"/>
  <c r="H1904" i="2"/>
  <c r="H1905" i="2"/>
  <c r="H1906" i="2"/>
  <c r="H1907" i="2"/>
  <c r="H1908" i="2"/>
  <c r="H1909" i="2"/>
  <c r="H1910" i="2"/>
  <c r="H1911" i="2"/>
  <c r="H1912" i="2"/>
  <c r="H1913" i="2"/>
  <c r="H1914" i="2"/>
  <c r="H1915" i="2"/>
  <c r="H1916" i="2"/>
  <c r="H1917" i="2"/>
  <c r="H1918" i="2"/>
  <c r="H1919" i="2"/>
  <c r="H1920" i="2"/>
  <c r="H1921" i="2"/>
  <c r="H1922" i="2"/>
  <c r="H1923" i="2"/>
  <c r="H1924" i="2"/>
  <c r="H1925" i="2"/>
  <c r="H1926" i="2"/>
  <c r="H1927" i="2"/>
  <c r="H1928" i="2"/>
  <c r="H1929" i="2"/>
  <c r="H1930" i="2"/>
  <c r="H1931" i="2"/>
  <c r="H1932" i="2"/>
  <c r="H1933" i="2"/>
  <c r="H1934" i="2"/>
  <c r="H1935" i="2"/>
  <c r="H1936" i="2"/>
  <c r="H1937" i="2"/>
  <c r="H1938" i="2"/>
  <c r="H1939" i="2"/>
  <c r="H1940" i="2"/>
  <c r="H1941" i="2"/>
  <c r="H1942" i="2"/>
  <c r="H1943" i="2"/>
  <c r="H1944" i="2"/>
  <c r="H1945" i="2"/>
  <c r="H1946" i="2"/>
  <c r="H1947" i="2"/>
  <c r="H1948" i="2"/>
  <c r="H1949" i="2"/>
  <c r="H1950" i="2"/>
  <c r="H1951" i="2"/>
  <c r="H1952" i="2"/>
  <c r="H1953" i="2"/>
  <c r="H1954" i="2"/>
  <c r="H1955" i="2"/>
  <c r="H1956" i="2"/>
  <c r="H1957" i="2"/>
  <c r="H1958" i="2"/>
  <c r="H1959" i="2"/>
  <c r="H1960" i="2"/>
  <c r="H1961" i="2"/>
  <c r="H1962" i="2"/>
  <c r="H1963" i="2"/>
  <c r="H1964" i="2"/>
  <c r="H1965" i="2"/>
  <c r="H1966" i="2"/>
  <c r="H1967" i="2"/>
  <c r="H1968" i="2"/>
  <c r="H1969" i="2"/>
  <c r="H1970" i="2"/>
  <c r="H1971" i="2"/>
  <c r="H1972" i="2"/>
  <c r="H1973" i="2"/>
  <c r="H1974" i="2"/>
  <c r="H1975" i="2"/>
  <c r="H1976" i="2"/>
  <c r="H1977" i="2"/>
  <c r="H1978" i="2"/>
  <c r="H1979" i="2"/>
  <c r="H1980" i="2"/>
  <c r="H1981" i="2"/>
  <c r="H1982" i="2"/>
  <c r="H1983" i="2"/>
  <c r="H1984" i="2"/>
  <c r="H1985" i="2"/>
  <c r="H1986" i="2"/>
  <c r="H1987" i="2"/>
  <c r="H1988" i="2"/>
  <c r="H1989" i="2"/>
  <c r="H1990" i="2"/>
  <c r="H1991" i="2"/>
  <c r="H1992" i="2"/>
  <c r="H1993" i="2"/>
  <c r="H1994" i="2"/>
  <c r="H1995" i="2"/>
  <c r="H1996" i="2"/>
  <c r="H1997" i="2"/>
  <c r="H1998" i="2"/>
  <c r="H1999" i="2"/>
  <c r="H2000" i="2"/>
  <c r="H2001" i="2"/>
  <c r="H2002" i="2"/>
  <c r="H2003" i="2"/>
  <c r="H2004" i="2"/>
  <c r="H2005" i="2"/>
  <c r="H2006" i="2"/>
  <c r="H2007" i="2"/>
  <c r="H2008" i="2"/>
  <c r="H2009" i="2"/>
  <c r="H2010" i="2"/>
  <c r="H2011" i="2"/>
  <c r="H2012" i="2"/>
  <c r="H2013" i="2"/>
  <c r="H2014" i="2"/>
  <c r="H2015" i="2"/>
  <c r="H2016" i="2"/>
  <c r="H2017" i="2"/>
  <c r="H2018" i="2"/>
  <c r="H2019" i="2"/>
  <c r="H2020" i="2"/>
  <c r="H2021" i="2"/>
  <c r="H2022" i="2"/>
  <c r="H2023" i="2"/>
  <c r="H2024" i="2"/>
  <c r="H2025" i="2"/>
  <c r="H2026" i="2"/>
  <c r="H2027" i="2"/>
  <c r="H2028" i="2"/>
  <c r="H2029" i="2"/>
  <c r="H2030" i="2"/>
  <c r="H2031" i="2"/>
  <c r="H2032" i="2"/>
  <c r="H2033" i="2"/>
  <c r="H2034" i="2"/>
  <c r="H2035" i="2"/>
  <c r="H2036" i="2"/>
  <c r="H2037" i="2"/>
  <c r="H2038" i="2"/>
  <c r="H2039" i="2"/>
  <c r="H2040" i="2"/>
  <c r="H2041" i="2"/>
  <c r="H2042" i="2"/>
  <c r="H2043" i="2"/>
  <c r="H2044" i="2"/>
  <c r="H2045" i="2"/>
  <c r="H2046" i="2"/>
  <c r="H2047" i="2"/>
  <c r="H2048" i="2"/>
  <c r="H2049" i="2"/>
  <c r="F1719" i="2"/>
  <c r="G1719" i="2" s="1"/>
  <c r="I1719" i="2" s="1"/>
  <c r="AN6" i="4" s="1"/>
  <c r="F1720" i="2"/>
  <c r="G1720" i="2" s="1"/>
  <c r="F1721" i="2"/>
  <c r="G1721" i="2" s="1"/>
  <c r="I1721" i="2" s="1"/>
  <c r="F1722" i="2"/>
  <c r="G1722" i="2" s="1"/>
  <c r="F1723" i="2"/>
  <c r="G1723" i="2" s="1"/>
  <c r="I1723" i="2" s="1"/>
  <c r="F1724" i="2"/>
  <c r="G1724" i="2" s="1"/>
  <c r="F1725" i="2"/>
  <c r="G1725" i="2" s="1"/>
  <c r="I1725" i="2" s="1"/>
  <c r="F1726" i="2"/>
  <c r="G1726" i="2" s="1"/>
  <c r="F1727" i="2"/>
  <c r="G1727" i="2" s="1"/>
  <c r="I1727" i="2" s="1"/>
  <c r="F1728" i="2"/>
  <c r="G1728" i="2" s="1"/>
  <c r="F1729" i="2"/>
  <c r="G1729" i="2" s="1"/>
  <c r="I1729" i="2" s="1"/>
  <c r="F1730" i="2"/>
  <c r="G1730" i="2" s="1"/>
  <c r="F1731" i="2"/>
  <c r="G1731" i="2" s="1"/>
  <c r="I1731" i="2" s="1"/>
  <c r="F1732" i="2"/>
  <c r="G1732" i="2" s="1"/>
  <c r="F1733" i="2"/>
  <c r="G1733" i="2" s="1"/>
  <c r="I1733" i="2" s="1"/>
  <c r="F1734" i="2"/>
  <c r="G1734" i="2" s="1"/>
  <c r="F1735" i="2"/>
  <c r="G1735" i="2" s="1"/>
  <c r="I1735" i="2" s="1"/>
  <c r="F1736" i="2"/>
  <c r="G1736" i="2" s="1"/>
  <c r="F1737" i="2"/>
  <c r="G1737" i="2" s="1"/>
  <c r="I1737" i="2" s="1"/>
  <c r="F1738" i="2"/>
  <c r="G1738" i="2" s="1"/>
  <c r="F1739" i="2"/>
  <c r="G1739" i="2" s="1"/>
  <c r="I1739" i="2" s="1"/>
  <c r="F1740" i="2"/>
  <c r="G1740" i="2" s="1"/>
  <c r="F1741" i="2"/>
  <c r="G1741" i="2" s="1"/>
  <c r="I1741" i="2" s="1"/>
  <c r="F1742" i="2"/>
  <c r="G1742" i="2" s="1"/>
  <c r="F1743" i="2"/>
  <c r="G1743" i="2" s="1"/>
  <c r="I1743" i="2" s="1"/>
  <c r="F1744" i="2"/>
  <c r="G1744" i="2" s="1"/>
  <c r="F1745" i="2"/>
  <c r="G1745" i="2" s="1"/>
  <c r="I1745" i="2" s="1"/>
  <c r="F1746" i="2"/>
  <c r="G1746" i="2" s="1"/>
  <c r="F1747" i="2"/>
  <c r="G1747" i="2" s="1"/>
  <c r="I1747" i="2" s="1"/>
  <c r="F1748" i="2"/>
  <c r="G1748" i="2" s="1"/>
  <c r="F1749" i="2"/>
  <c r="G1749" i="2" s="1"/>
  <c r="I1749" i="2" s="1"/>
  <c r="F1750" i="2"/>
  <c r="G1750" i="2" s="1"/>
  <c r="F1751" i="2"/>
  <c r="G1751" i="2" s="1"/>
  <c r="I1751" i="2" s="1"/>
  <c r="F1752" i="2"/>
  <c r="G1752" i="2" s="1"/>
  <c r="F1753" i="2"/>
  <c r="G1753" i="2" s="1"/>
  <c r="I1753" i="2" s="1"/>
  <c r="F1754" i="2"/>
  <c r="G1754" i="2" s="1"/>
  <c r="F1755" i="2"/>
  <c r="G1755" i="2" s="1"/>
  <c r="I1755" i="2" s="1"/>
  <c r="F1756" i="2"/>
  <c r="G1756" i="2" s="1"/>
  <c r="F1757" i="2"/>
  <c r="G1757" i="2" s="1"/>
  <c r="I1757" i="2" s="1"/>
  <c r="F1758" i="2"/>
  <c r="G1758" i="2" s="1"/>
  <c r="F1759" i="2"/>
  <c r="G1759" i="2" s="1"/>
  <c r="I1759" i="2" s="1"/>
  <c r="F1760" i="2"/>
  <c r="G1760" i="2" s="1"/>
  <c r="F1761" i="2"/>
  <c r="G1761" i="2" s="1"/>
  <c r="I1761" i="2" s="1"/>
  <c r="F1762" i="2"/>
  <c r="G1762" i="2" s="1"/>
  <c r="F1763" i="2"/>
  <c r="G1763" i="2" s="1"/>
  <c r="I1763" i="2" s="1"/>
  <c r="F1764" i="2"/>
  <c r="G1764" i="2" s="1"/>
  <c r="F1765" i="2"/>
  <c r="G1765" i="2" s="1"/>
  <c r="I1765" i="2" s="1"/>
  <c r="F1766" i="2"/>
  <c r="G1766" i="2" s="1"/>
  <c r="F1767" i="2"/>
  <c r="G1767" i="2" s="1"/>
  <c r="I1767" i="2" s="1"/>
  <c r="F1768" i="2"/>
  <c r="G1768" i="2" s="1"/>
  <c r="F1769" i="2"/>
  <c r="G1769" i="2" s="1"/>
  <c r="I1769" i="2" s="1"/>
  <c r="F1770" i="2"/>
  <c r="G1770" i="2" s="1"/>
  <c r="F1771" i="2"/>
  <c r="G1771" i="2" s="1"/>
  <c r="I1771" i="2" s="1"/>
  <c r="F1772" i="2"/>
  <c r="G1772" i="2" s="1"/>
  <c r="F1773" i="2"/>
  <c r="G1773" i="2" s="1"/>
  <c r="I1773" i="2" s="1"/>
  <c r="F1774" i="2"/>
  <c r="G1774" i="2" s="1"/>
  <c r="F1775" i="2"/>
  <c r="G1775" i="2" s="1"/>
  <c r="I1775" i="2" s="1"/>
  <c r="F1776" i="2"/>
  <c r="G1776" i="2" s="1"/>
  <c r="F1777" i="2"/>
  <c r="G1777" i="2" s="1"/>
  <c r="I1777" i="2" s="1"/>
  <c r="F1778" i="2"/>
  <c r="G1778" i="2" s="1"/>
  <c r="F1779" i="2"/>
  <c r="G1779" i="2" s="1"/>
  <c r="I1779" i="2" s="1"/>
  <c r="F1780" i="2"/>
  <c r="G1780" i="2" s="1"/>
  <c r="F1781" i="2"/>
  <c r="G1781" i="2" s="1"/>
  <c r="I1781" i="2" s="1"/>
  <c r="F1782" i="2"/>
  <c r="G1782" i="2" s="1"/>
  <c r="F1783" i="2"/>
  <c r="G1783" i="2" s="1"/>
  <c r="I1783" i="2" s="1"/>
  <c r="F1784" i="2"/>
  <c r="G1784" i="2" s="1"/>
  <c r="F1785" i="2"/>
  <c r="G1785" i="2" s="1"/>
  <c r="I1785" i="2" s="1"/>
  <c r="F1786" i="2"/>
  <c r="G1786" i="2" s="1"/>
  <c r="F1787" i="2"/>
  <c r="G1787" i="2" s="1"/>
  <c r="I1787" i="2" s="1"/>
  <c r="F1788" i="2"/>
  <c r="G1788" i="2" s="1"/>
  <c r="F1789" i="2"/>
  <c r="G1789" i="2" s="1"/>
  <c r="I1789" i="2" s="1"/>
  <c r="F1790" i="2"/>
  <c r="G1790" i="2" s="1"/>
  <c r="F1791" i="2"/>
  <c r="G1791" i="2" s="1"/>
  <c r="I1791" i="2" s="1"/>
  <c r="F1792" i="2"/>
  <c r="G1792" i="2" s="1"/>
  <c r="F1793" i="2"/>
  <c r="G1793" i="2" s="1"/>
  <c r="I1793" i="2" s="1"/>
  <c r="F1794" i="2"/>
  <c r="G1794" i="2" s="1"/>
  <c r="F1795" i="2"/>
  <c r="G1795" i="2" s="1"/>
  <c r="I1795" i="2" s="1"/>
  <c r="F1796" i="2"/>
  <c r="G1796" i="2" s="1"/>
  <c r="F1797" i="2"/>
  <c r="G1797" i="2" s="1"/>
  <c r="I1797" i="2" s="1"/>
  <c r="F1798" i="2"/>
  <c r="G1798" i="2" s="1"/>
  <c r="F1799" i="2"/>
  <c r="G1799" i="2" s="1"/>
  <c r="I1799" i="2" s="1"/>
  <c r="F1800" i="2"/>
  <c r="G1800" i="2" s="1"/>
  <c r="F1801" i="2"/>
  <c r="G1801" i="2" s="1"/>
  <c r="I1801" i="2" s="1"/>
  <c r="F1802" i="2"/>
  <c r="G1802" i="2" s="1"/>
  <c r="F1803" i="2"/>
  <c r="G1803" i="2" s="1"/>
  <c r="I1803" i="2" s="1"/>
  <c r="F1804" i="2"/>
  <c r="G1804" i="2" s="1"/>
  <c r="F1805" i="2"/>
  <c r="G1805" i="2" s="1"/>
  <c r="I1805" i="2" s="1"/>
  <c r="F1806" i="2"/>
  <c r="G1806" i="2" s="1"/>
  <c r="F1807" i="2"/>
  <c r="G1807" i="2" s="1"/>
  <c r="I1807" i="2" s="1"/>
  <c r="F1808" i="2"/>
  <c r="G1808" i="2" s="1"/>
  <c r="F1809" i="2"/>
  <c r="G1809" i="2" s="1"/>
  <c r="I1809" i="2" s="1"/>
  <c r="F1810" i="2"/>
  <c r="G1810" i="2" s="1"/>
  <c r="F1811" i="2"/>
  <c r="G1811" i="2" s="1"/>
  <c r="I1811" i="2" s="1"/>
  <c r="F1812" i="2"/>
  <c r="G1812" i="2" s="1"/>
  <c r="F1813" i="2"/>
  <c r="G1813" i="2" s="1"/>
  <c r="I1813" i="2" s="1"/>
  <c r="F1814" i="2"/>
  <c r="G1814" i="2" s="1"/>
  <c r="F1815" i="2"/>
  <c r="G1815" i="2" s="1"/>
  <c r="I1815" i="2" s="1"/>
  <c r="F1816" i="2"/>
  <c r="G1816" i="2" s="1"/>
  <c r="F1817" i="2"/>
  <c r="G1817" i="2" s="1"/>
  <c r="I1817" i="2" s="1"/>
  <c r="F1818" i="2"/>
  <c r="G1818" i="2" s="1"/>
  <c r="F1819" i="2"/>
  <c r="G1819" i="2" s="1"/>
  <c r="I1819" i="2" s="1"/>
  <c r="F1820" i="2"/>
  <c r="G1820" i="2" s="1"/>
  <c r="F1821" i="2"/>
  <c r="G1821" i="2" s="1"/>
  <c r="I1821" i="2" s="1"/>
  <c r="F1822" i="2"/>
  <c r="G1822" i="2" s="1"/>
  <c r="F1823" i="2"/>
  <c r="G1823" i="2" s="1"/>
  <c r="I1823" i="2" s="1"/>
  <c r="F1824" i="2"/>
  <c r="G1824" i="2" s="1"/>
  <c r="F1825" i="2"/>
  <c r="G1825" i="2" s="1"/>
  <c r="I1825" i="2" s="1"/>
  <c r="F1826" i="2"/>
  <c r="G1826" i="2" s="1"/>
  <c r="F1827" i="2"/>
  <c r="G1827" i="2" s="1"/>
  <c r="I1827" i="2" s="1"/>
  <c r="F1828" i="2"/>
  <c r="G1828" i="2" s="1"/>
  <c r="F1829" i="2"/>
  <c r="G1829" i="2" s="1"/>
  <c r="I1829" i="2" s="1"/>
  <c r="F1830" i="2"/>
  <c r="G1830" i="2" s="1"/>
  <c r="F1831" i="2"/>
  <c r="G1831" i="2" s="1"/>
  <c r="I1831" i="2" s="1"/>
  <c r="F1832" i="2"/>
  <c r="G1832" i="2" s="1"/>
  <c r="F1833" i="2"/>
  <c r="G1833" i="2" s="1"/>
  <c r="I1833" i="2" s="1"/>
  <c r="F1834" i="2"/>
  <c r="G1834" i="2" s="1"/>
  <c r="F1835" i="2"/>
  <c r="G1835" i="2" s="1"/>
  <c r="I1835" i="2" s="1"/>
  <c r="F1836" i="2"/>
  <c r="G1836" i="2" s="1"/>
  <c r="F1837" i="2"/>
  <c r="G1837" i="2" s="1"/>
  <c r="I1837" i="2" s="1"/>
  <c r="F1838" i="2"/>
  <c r="G1838" i="2" s="1"/>
  <c r="F1839" i="2"/>
  <c r="G1839" i="2" s="1"/>
  <c r="I1839" i="2" s="1"/>
  <c r="F1840" i="2"/>
  <c r="G1840" i="2" s="1"/>
  <c r="F1841" i="2"/>
  <c r="G1841" i="2" s="1"/>
  <c r="I1841" i="2" s="1"/>
  <c r="F1842" i="2"/>
  <c r="G1842" i="2" s="1"/>
  <c r="F1843" i="2"/>
  <c r="G1843" i="2" s="1"/>
  <c r="I1843" i="2" s="1"/>
  <c r="F1844" i="2"/>
  <c r="G1844" i="2" s="1"/>
  <c r="F1845" i="2"/>
  <c r="G1845" i="2" s="1"/>
  <c r="I1845" i="2" s="1"/>
  <c r="F1846" i="2"/>
  <c r="G1846" i="2" s="1"/>
  <c r="F1847" i="2"/>
  <c r="G1847" i="2" s="1"/>
  <c r="I1847" i="2" s="1"/>
  <c r="F1848" i="2"/>
  <c r="G1848" i="2" s="1"/>
  <c r="F1849" i="2"/>
  <c r="G1849" i="2" s="1"/>
  <c r="I1849" i="2" s="1"/>
  <c r="F1850" i="2"/>
  <c r="G1850" i="2" s="1"/>
  <c r="F1851" i="2"/>
  <c r="G1851" i="2" s="1"/>
  <c r="F1852" i="2"/>
  <c r="G1852" i="2" s="1"/>
  <c r="F1853" i="2"/>
  <c r="G1853" i="2" s="1"/>
  <c r="F1854" i="2"/>
  <c r="G1854" i="2" s="1"/>
  <c r="F1855" i="2"/>
  <c r="G1855" i="2" s="1"/>
  <c r="F1856" i="2"/>
  <c r="G1856" i="2" s="1"/>
  <c r="F1857" i="2"/>
  <c r="G1857" i="2" s="1"/>
  <c r="F1858" i="2"/>
  <c r="G1858" i="2" s="1"/>
  <c r="F1859" i="2"/>
  <c r="G1859" i="2" s="1"/>
  <c r="F1860" i="2"/>
  <c r="G1860" i="2" s="1"/>
  <c r="F1861" i="2"/>
  <c r="G1861" i="2" s="1"/>
  <c r="F1862" i="2"/>
  <c r="G1862" i="2" s="1"/>
  <c r="F1863" i="2"/>
  <c r="G1863" i="2" s="1"/>
  <c r="F1864" i="2"/>
  <c r="G1864" i="2" s="1"/>
  <c r="F1865" i="2"/>
  <c r="G1865" i="2" s="1"/>
  <c r="F1866" i="2"/>
  <c r="G1866" i="2" s="1"/>
  <c r="F1867" i="2"/>
  <c r="G1867" i="2" s="1"/>
  <c r="F1868" i="2"/>
  <c r="G1868" i="2" s="1"/>
  <c r="F1869" i="2"/>
  <c r="G1869" i="2" s="1"/>
  <c r="F1870" i="2"/>
  <c r="G1870" i="2" s="1"/>
  <c r="F1871" i="2"/>
  <c r="G1871" i="2" s="1"/>
  <c r="F1872" i="2"/>
  <c r="G1872" i="2" s="1"/>
  <c r="F1873" i="2"/>
  <c r="G1873" i="2" s="1"/>
  <c r="F1874" i="2"/>
  <c r="G1874" i="2" s="1"/>
  <c r="F1875" i="2"/>
  <c r="G1875" i="2" s="1"/>
  <c r="F1876" i="2"/>
  <c r="G1876" i="2" s="1"/>
  <c r="F1877" i="2"/>
  <c r="G1877" i="2" s="1"/>
  <c r="F1878" i="2"/>
  <c r="G1878" i="2" s="1"/>
  <c r="F1879" i="2"/>
  <c r="G1879" i="2" s="1"/>
  <c r="F1880" i="2"/>
  <c r="G1880" i="2" s="1"/>
  <c r="F1881" i="2"/>
  <c r="G1881" i="2" s="1"/>
  <c r="F1882" i="2"/>
  <c r="G1882" i="2" s="1"/>
  <c r="F1883" i="2"/>
  <c r="G1883" i="2" s="1"/>
  <c r="F1884" i="2"/>
  <c r="G1884" i="2" s="1"/>
  <c r="F1885" i="2"/>
  <c r="G1885" i="2" s="1"/>
  <c r="F1886" i="2"/>
  <c r="G1886" i="2" s="1"/>
  <c r="F1887" i="2"/>
  <c r="G1887" i="2" s="1"/>
  <c r="F1888" i="2"/>
  <c r="G1888" i="2" s="1"/>
  <c r="I1888" i="2" s="1"/>
  <c r="F1889" i="2"/>
  <c r="G1889" i="2" s="1"/>
  <c r="F1890" i="2"/>
  <c r="G1890" i="2" s="1"/>
  <c r="I1890" i="2" s="1"/>
  <c r="F1891" i="2"/>
  <c r="G1891" i="2" s="1"/>
  <c r="F1892" i="2"/>
  <c r="G1892" i="2" s="1"/>
  <c r="I1892" i="2" s="1"/>
  <c r="F1893" i="2"/>
  <c r="G1893" i="2" s="1"/>
  <c r="F1894" i="2"/>
  <c r="G1894" i="2" s="1"/>
  <c r="I1894" i="2" s="1"/>
  <c r="F1895" i="2"/>
  <c r="G1895" i="2" s="1"/>
  <c r="F1896" i="2"/>
  <c r="G1896" i="2" s="1"/>
  <c r="I1896" i="2" s="1"/>
  <c r="F1897" i="2"/>
  <c r="G1897" i="2" s="1"/>
  <c r="F1898" i="2"/>
  <c r="G1898" i="2" s="1"/>
  <c r="I1898" i="2" s="1"/>
  <c r="F1899" i="2"/>
  <c r="G1899" i="2" s="1"/>
  <c r="F1900" i="2"/>
  <c r="G1900" i="2" s="1"/>
  <c r="I1900" i="2" s="1"/>
  <c r="F1901" i="2"/>
  <c r="G1901" i="2" s="1"/>
  <c r="F1902" i="2"/>
  <c r="G1902" i="2" s="1"/>
  <c r="I1902" i="2" s="1"/>
  <c r="F1903" i="2"/>
  <c r="G1903" i="2" s="1"/>
  <c r="F1904" i="2"/>
  <c r="G1904" i="2" s="1"/>
  <c r="I1904" i="2" s="1"/>
  <c r="F1905" i="2"/>
  <c r="G1905" i="2" s="1"/>
  <c r="F1906" i="2"/>
  <c r="G1906" i="2" s="1"/>
  <c r="I1906" i="2" s="1"/>
  <c r="F1907" i="2"/>
  <c r="G1907" i="2" s="1"/>
  <c r="F1908" i="2"/>
  <c r="G1908" i="2" s="1"/>
  <c r="I1908" i="2" s="1"/>
  <c r="F1909" i="2"/>
  <c r="G1909" i="2" s="1"/>
  <c r="F1910" i="2"/>
  <c r="G1910" i="2" s="1"/>
  <c r="I1910" i="2" s="1"/>
  <c r="F1911" i="2"/>
  <c r="G1911" i="2" s="1"/>
  <c r="F1912" i="2"/>
  <c r="G1912" i="2" s="1"/>
  <c r="I1912" i="2" s="1"/>
  <c r="F1913" i="2"/>
  <c r="G1913" i="2" s="1"/>
  <c r="F1914" i="2"/>
  <c r="G1914" i="2" s="1"/>
  <c r="I1914" i="2" s="1"/>
  <c r="F1915" i="2"/>
  <c r="G1915" i="2" s="1"/>
  <c r="F1916" i="2"/>
  <c r="G1916" i="2" s="1"/>
  <c r="I1916" i="2" s="1"/>
  <c r="F1917" i="2"/>
  <c r="G1917" i="2" s="1"/>
  <c r="F1918" i="2"/>
  <c r="G1918" i="2" s="1"/>
  <c r="I1918" i="2" s="1"/>
  <c r="F1919" i="2"/>
  <c r="G1919" i="2" s="1"/>
  <c r="F1920" i="2"/>
  <c r="G1920" i="2" s="1"/>
  <c r="I1920" i="2" s="1"/>
  <c r="F1921" i="2"/>
  <c r="G1921" i="2" s="1"/>
  <c r="F1922" i="2"/>
  <c r="G1922" i="2" s="1"/>
  <c r="I1922" i="2" s="1"/>
  <c r="F1923" i="2"/>
  <c r="G1923" i="2" s="1"/>
  <c r="F1924" i="2"/>
  <c r="G1924" i="2" s="1"/>
  <c r="I1924" i="2" s="1"/>
  <c r="F1925" i="2"/>
  <c r="G1925" i="2" s="1"/>
  <c r="F1926" i="2"/>
  <c r="G1926" i="2" s="1"/>
  <c r="I1926" i="2" s="1"/>
  <c r="F1927" i="2"/>
  <c r="G1927" i="2" s="1"/>
  <c r="F1928" i="2"/>
  <c r="G1928" i="2" s="1"/>
  <c r="I1928" i="2" s="1"/>
  <c r="F1929" i="2"/>
  <c r="G1929" i="2" s="1"/>
  <c r="F1930" i="2"/>
  <c r="G1930" i="2" s="1"/>
  <c r="I1930" i="2" s="1"/>
  <c r="F1931" i="2"/>
  <c r="G1931" i="2" s="1"/>
  <c r="F1932" i="2"/>
  <c r="G1932" i="2" s="1"/>
  <c r="I1932" i="2" s="1"/>
  <c r="F1933" i="2"/>
  <c r="G1933" i="2" s="1"/>
  <c r="F1934" i="2"/>
  <c r="G1934" i="2" s="1"/>
  <c r="I1934" i="2" s="1"/>
  <c r="F1935" i="2"/>
  <c r="G1935" i="2" s="1"/>
  <c r="F1936" i="2"/>
  <c r="G1936" i="2" s="1"/>
  <c r="I1936" i="2" s="1"/>
  <c r="F1937" i="2"/>
  <c r="G1937" i="2" s="1"/>
  <c r="F1938" i="2"/>
  <c r="G1938" i="2" s="1"/>
  <c r="I1938" i="2" s="1"/>
  <c r="F1939" i="2"/>
  <c r="G1939" i="2" s="1"/>
  <c r="F1940" i="2"/>
  <c r="G1940" i="2" s="1"/>
  <c r="I1940" i="2" s="1"/>
  <c r="F1941" i="2"/>
  <c r="G1941" i="2" s="1"/>
  <c r="F1942" i="2"/>
  <c r="G1942" i="2" s="1"/>
  <c r="I1942" i="2" s="1"/>
  <c r="F1943" i="2"/>
  <c r="G1943" i="2" s="1"/>
  <c r="F1944" i="2"/>
  <c r="G1944" i="2" s="1"/>
  <c r="I1944" i="2" s="1"/>
  <c r="F1945" i="2"/>
  <c r="G1945" i="2" s="1"/>
  <c r="F1946" i="2"/>
  <c r="G1946" i="2" s="1"/>
  <c r="I1946" i="2" s="1"/>
  <c r="F1947" i="2"/>
  <c r="G1947" i="2" s="1"/>
  <c r="F1948" i="2"/>
  <c r="G1948" i="2" s="1"/>
  <c r="I1948" i="2" s="1"/>
  <c r="F1949" i="2"/>
  <c r="G1949" i="2" s="1"/>
  <c r="F1950" i="2"/>
  <c r="G1950" i="2" s="1"/>
  <c r="I1950" i="2" s="1"/>
  <c r="F1951" i="2"/>
  <c r="G1951" i="2" s="1"/>
  <c r="F1952" i="2"/>
  <c r="G1952" i="2" s="1"/>
  <c r="I1952" i="2" s="1"/>
  <c r="F1953" i="2"/>
  <c r="G1953" i="2" s="1"/>
  <c r="F1954" i="2"/>
  <c r="G1954" i="2" s="1"/>
  <c r="I1954" i="2" s="1"/>
  <c r="F1955" i="2"/>
  <c r="G1955" i="2" s="1"/>
  <c r="F1956" i="2"/>
  <c r="G1956" i="2" s="1"/>
  <c r="I1956" i="2" s="1"/>
  <c r="F1957" i="2"/>
  <c r="G1957" i="2" s="1"/>
  <c r="F1958" i="2"/>
  <c r="G1958" i="2" s="1"/>
  <c r="I1958" i="2" s="1"/>
  <c r="F1959" i="2"/>
  <c r="G1959" i="2" s="1"/>
  <c r="F1960" i="2"/>
  <c r="G1960" i="2" s="1"/>
  <c r="I1960" i="2" s="1"/>
  <c r="F1961" i="2"/>
  <c r="G1961" i="2" s="1"/>
  <c r="F1962" i="2"/>
  <c r="G1962" i="2" s="1"/>
  <c r="I1962" i="2" s="1"/>
  <c r="F1963" i="2"/>
  <c r="G1963" i="2" s="1"/>
  <c r="F1964" i="2"/>
  <c r="G1964" i="2" s="1"/>
  <c r="I1964" i="2" s="1"/>
  <c r="F1965" i="2"/>
  <c r="G1965" i="2" s="1"/>
  <c r="F1966" i="2"/>
  <c r="G1966" i="2" s="1"/>
  <c r="I1966" i="2" s="1"/>
  <c r="F1967" i="2"/>
  <c r="G1967" i="2" s="1"/>
  <c r="F1968" i="2"/>
  <c r="G1968" i="2" s="1"/>
  <c r="I1968" i="2" s="1"/>
  <c r="F1969" i="2"/>
  <c r="G1969" i="2" s="1"/>
  <c r="F1970" i="2"/>
  <c r="G1970" i="2" s="1"/>
  <c r="I1970" i="2" s="1"/>
  <c r="F1971" i="2"/>
  <c r="G1971" i="2" s="1"/>
  <c r="F1972" i="2"/>
  <c r="G1972" i="2" s="1"/>
  <c r="I1972" i="2" s="1"/>
  <c r="F1973" i="2"/>
  <c r="G1973" i="2" s="1"/>
  <c r="F1974" i="2"/>
  <c r="G1974" i="2" s="1"/>
  <c r="I1974" i="2" s="1"/>
  <c r="F1975" i="2"/>
  <c r="G1975" i="2" s="1"/>
  <c r="F1976" i="2"/>
  <c r="G1976" i="2" s="1"/>
  <c r="I1976" i="2" s="1"/>
  <c r="F1977" i="2"/>
  <c r="G1977" i="2" s="1"/>
  <c r="F1978" i="2"/>
  <c r="G1978" i="2" s="1"/>
  <c r="I1978" i="2" s="1"/>
  <c r="F1979" i="2"/>
  <c r="G1979" i="2" s="1"/>
  <c r="F1980" i="2"/>
  <c r="G1980" i="2" s="1"/>
  <c r="I1980" i="2" s="1"/>
  <c r="F1981" i="2"/>
  <c r="G1981" i="2" s="1"/>
  <c r="F1982" i="2"/>
  <c r="G1982" i="2" s="1"/>
  <c r="I1982" i="2" s="1"/>
  <c r="F1983" i="2"/>
  <c r="G1983" i="2" s="1"/>
  <c r="F1984" i="2"/>
  <c r="G1984" i="2" s="1"/>
  <c r="I1984" i="2" s="1"/>
  <c r="F1985" i="2"/>
  <c r="G1985" i="2" s="1"/>
  <c r="F1986" i="2"/>
  <c r="G1986" i="2" s="1"/>
  <c r="I1986" i="2" s="1"/>
  <c r="F1987" i="2"/>
  <c r="G1987" i="2" s="1"/>
  <c r="F1988" i="2"/>
  <c r="G1988" i="2" s="1"/>
  <c r="I1988" i="2" s="1"/>
  <c r="F1989" i="2"/>
  <c r="G1989" i="2" s="1"/>
  <c r="F1990" i="2"/>
  <c r="G1990" i="2" s="1"/>
  <c r="I1990" i="2" s="1"/>
  <c r="F1991" i="2"/>
  <c r="G1991" i="2" s="1"/>
  <c r="F1992" i="2"/>
  <c r="G1992" i="2" s="1"/>
  <c r="I1992" i="2" s="1"/>
  <c r="F1993" i="2"/>
  <c r="G1993" i="2" s="1"/>
  <c r="F1994" i="2"/>
  <c r="G1994" i="2" s="1"/>
  <c r="I1994" i="2" s="1"/>
  <c r="F1995" i="2"/>
  <c r="G1995" i="2" s="1"/>
  <c r="F1996" i="2"/>
  <c r="G1996" i="2" s="1"/>
  <c r="I1996" i="2" s="1"/>
  <c r="F1997" i="2"/>
  <c r="G1997" i="2" s="1"/>
  <c r="F1998" i="2"/>
  <c r="G1998" i="2" s="1"/>
  <c r="I1998" i="2" s="1"/>
  <c r="F1999" i="2"/>
  <c r="G1999" i="2" s="1"/>
  <c r="F2000" i="2"/>
  <c r="G2000" i="2" s="1"/>
  <c r="I2000" i="2" s="1"/>
  <c r="F2001" i="2"/>
  <c r="G2001" i="2" s="1"/>
  <c r="F2002" i="2"/>
  <c r="G2002" i="2" s="1"/>
  <c r="I2002" i="2" s="1"/>
  <c r="F2003" i="2"/>
  <c r="G2003" i="2" s="1"/>
  <c r="F2004" i="2"/>
  <c r="G2004" i="2" s="1"/>
  <c r="I2004" i="2" s="1"/>
  <c r="F2005" i="2"/>
  <c r="G2005" i="2" s="1"/>
  <c r="F2006" i="2"/>
  <c r="G2006" i="2" s="1"/>
  <c r="I2006" i="2" s="1"/>
  <c r="F2007" i="2"/>
  <c r="G2007" i="2" s="1"/>
  <c r="F2008" i="2"/>
  <c r="G2008" i="2" s="1"/>
  <c r="I2008" i="2" s="1"/>
  <c r="F2009" i="2"/>
  <c r="G2009" i="2" s="1"/>
  <c r="F2010" i="2"/>
  <c r="G2010" i="2" s="1"/>
  <c r="I2010" i="2" s="1"/>
  <c r="F2011" i="2"/>
  <c r="G2011" i="2" s="1"/>
  <c r="F2012" i="2"/>
  <c r="G2012" i="2" s="1"/>
  <c r="I2012" i="2" s="1"/>
  <c r="F2013" i="2"/>
  <c r="G2013" i="2" s="1"/>
  <c r="F2014" i="2"/>
  <c r="G2014" i="2" s="1"/>
  <c r="I2014" i="2" s="1"/>
  <c r="F2015" i="2"/>
  <c r="G2015" i="2" s="1"/>
  <c r="F2016" i="2"/>
  <c r="G2016" i="2" s="1"/>
  <c r="I2016" i="2" s="1"/>
  <c r="F2017" i="2"/>
  <c r="G2017" i="2" s="1"/>
  <c r="F2018" i="2"/>
  <c r="G2018" i="2" s="1"/>
  <c r="I2018" i="2" s="1"/>
  <c r="F2019" i="2"/>
  <c r="G2019" i="2" s="1"/>
  <c r="F2020" i="2"/>
  <c r="G2020" i="2" s="1"/>
  <c r="I2020" i="2" s="1"/>
  <c r="F2021" i="2"/>
  <c r="G2021" i="2" s="1"/>
  <c r="F2022" i="2"/>
  <c r="G2022" i="2" s="1"/>
  <c r="I2022" i="2" s="1"/>
  <c r="F2023" i="2"/>
  <c r="G2023" i="2" s="1"/>
  <c r="F2024" i="2"/>
  <c r="G2024" i="2" s="1"/>
  <c r="I2024" i="2" s="1"/>
  <c r="F2025" i="2"/>
  <c r="G2025" i="2" s="1"/>
  <c r="F2026" i="2"/>
  <c r="G2026" i="2" s="1"/>
  <c r="I2026" i="2" s="1"/>
  <c r="F2027" i="2"/>
  <c r="G2027" i="2" s="1"/>
  <c r="F2028" i="2"/>
  <c r="G2028" i="2" s="1"/>
  <c r="I2028" i="2" s="1"/>
  <c r="F2029" i="2"/>
  <c r="G2029" i="2" s="1"/>
  <c r="F2030" i="2"/>
  <c r="G2030" i="2" s="1"/>
  <c r="I2030" i="2" s="1"/>
  <c r="F2031" i="2"/>
  <c r="G2031" i="2" s="1"/>
  <c r="F2032" i="2"/>
  <c r="G2032" i="2" s="1"/>
  <c r="I2032" i="2" s="1"/>
  <c r="F2033" i="2"/>
  <c r="G2033" i="2" s="1"/>
  <c r="F2034" i="2"/>
  <c r="G2034" i="2" s="1"/>
  <c r="I2034" i="2" s="1"/>
  <c r="F2035" i="2"/>
  <c r="G2035" i="2" s="1"/>
  <c r="F2036" i="2"/>
  <c r="G2036" i="2" s="1"/>
  <c r="I2036" i="2" s="1"/>
  <c r="F2037" i="2"/>
  <c r="G2037" i="2" s="1"/>
  <c r="F2038" i="2"/>
  <c r="G2038" i="2" s="1"/>
  <c r="I2038" i="2" s="1"/>
  <c r="F2039" i="2"/>
  <c r="G2039" i="2" s="1"/>
  <c r="I2039" i="2" s="1"/>
  <c r="F2040" i="2"/>
  <c r="G2040" i="2" s="1"/>
  <c r="I2040" i="2" s="1"/>
  <c r="F2041" i="2"/>
  <c r="G2041" i="2" s="1"/>
  <c r="I2041" i="2" s="1"/>
  <c r="F2042" i="2"/>
  <c r="G2042" i="2" s="1"/>
  <c r="I2042" i="2" s="1"/>
  <c r="F2043" i="2"/>
  <c r="G2043" i="2" s="1"/>
  <c r="F2044" i="2"/>
  <c r="G2044" i="2" s="1"/>
  <c r="I2044" i="2" s="1"/>
  <c r="F2045" i="2"/>
  <c r="G2045" i="2" s="1"/>
  <c r="I2045" i="2" s="1"/>
  <c r="F2046" i="2"/>
  <c r="G2046" i="2" s="1"/>
  <c r="I2046" i="2" s="1"/>
  <c r="F2047" i="2"/>
  <c r="G2047" i="2" s="1"/>
  <c r="I2047" i="2" s="1"/>
  <c r="F2048" i="2"/>
  <c r="G2048" i="2" s="1"/>
  <c r="I2048" i="2" s="1"/>
  <c r="F2049" i="2"/>
  <c r="G2049" i="2" s="1"/>
  <c r="I2049" i="2" s="1"/>
  <c r="I1886" i="2" l="1"/>
  <c r="I1884" i="2"/>
  <c r="I1882" i="2"/>
  <c r="I1880" i="2"/>
  <c r="I1878" i="2"/>
  <c r="I1876" i="2"/>
  <c r="I1874" i="2"/>
  <c r="I1872" i="2"/>
  <c r="I1870" i="2"/>
  <c r="I1868" i="2"/>
  <c r="I1866" i="2"/>
  <c r="I1864" i="2"/>
  <c r="I1862" i="2"/>
  <c r="I1860" i="2"/>
  <c r="I1858" i="2"/>
  <c r="I1856" i="2"/>
  <c r="I1854" i="2"/>
  <c r="I1852" i="2"/>
  <c r="I1850" i="2"/>
  <c r="I1848" i="2"/>
  <c r="I1846" i="2"/>
  <c r="I1844" i="2"/>
  <c r="I1842" i="2"/>
  <c r="I1840" i="2"/>
  <c r="I1838" i="2"/>
  <c r="I1836" i="2"/>
  <c r="I1834" i="2"/>
  <c r="I1832" i="2"/>
  <c r="I1830" i="2"/>
  <c r="I1828" i="2"/>
  <c r="I1826" i="2"/>
  <c r="I1824" i="2"/>
  <c r="I1822" i="2"/>
  <c r="I1820" i="2"/>
  <c r="I1818" i="2"/>
  <c r="I1816" i="2"/>
  <c r="I1814" i="2"/>
  <c r="I1812" i="2"/>
  <c r="I1810" i="2"/>
  <c r="I1808" i="2"/>
  <c r="I1806" i="2"/>
  <c r="I1804" i="2"/>
  <c r="I1802" i="2"/>
  <c r="I1800" i="2"/>
  <c r="I1798" i="2"/>
  <c r="I1796" i="2"/>
  <c r="I1794" i="2"/>
  <c r="I1792" i="2"/>
  <c r="I1790" i="2"/>
  <c r="I1788" i="2"/>
  <c r="I1786" i="2"/>
  <c r="I1784" i="2"/>
  <c r="I1782" i="2"/>
  <c r="I1780" i="2"/>
  <c r="I1778" i="2"/>
  <c r="I1776" i="2"/>
  <c r="I1774" i="2"/>
  <c r="I1772" i="2"/>
  <c r="I1770" i="2"/>
  <c r="I1768" i="2"/>
  <c r="I1766" i="2"/>
  <c r="I1764" i="2"/>
  <c r="I1762" i="2"/>
  <c r="I1760" i="2"/>
  <c r="I1758" i="2"/>
  <c r="I1756" i="2"/>
  <c r="I1754" i="2"/>
  <c r="I1752" i="2"/>
  <c r="I1750" i="2"/>
  <c r="I1748" i="2"/>
  <c r="I1746" i="2"/>
  <c r="I1744" i="2"/>
  <c r="I1742" i="2"/>
  <c r="I1740" i="2"/>
  <c r="I1738" i="2"/>
  <c r="I1736" i="2"/>
  <c r="I1734" i="2"/>
  <c r="I1732" i="2"/>
  <c r="I1730" i="2"/>
  <c r="I1728" i="2"/>
  <c r="I1726" i="2"/>
  <c r="I1724" i="2"/>
  <c r="I1722" i="2"/>
  <c r="I1720" i="2"/>
  <c r="I2043" i="2"/>
  <c r="I2037" i="2"/>
  <c r="I2035" i="2"/>
  <c r="I2033" i="2"/>
  <c r="I2031" i="2"/>
  <c r="I2029" i="2"/>
  <c r="I2027" i="2"/>
  <c r="I2025" i="2"/>
  <c r="I2023" i="2"/>
  <c r="I2021" i="2"/>
  <c r="I2019" i="2"/>
  <c r="I2017" i="2"/>
  <c r="I2015" i="2"/>
  <c r="I2013" i="2"/>
  <c r="I2011" i="2"/>
  <c r="I2009" i="2"/>
  <c r="I2007" i="2"/>
  <c r="I2005" i="2"/>
  <c r="I2003" i="2"/>
  <c r="I2001" i="2"/>
  <c r="I1999" i="2"/>
  <c r="I1997" i="2"/>
  <c r="I1995" i="2"/>
  <c r="I1993" i="2"/>
  <c r="I1991" i="2"/>
  <c r="I1989" i="2"/>
  <c r="I1987" i="2"/>
  <c r="I1985" i="2"/>
  <c r="I1983" i="2"/>
  <c r="I1981" i="2"/>
  <c r="I1979" i="2"/>
  <c r="I1977" i="2"/>
  <c r="I1975" i="2"/>
  <c r="I1973" i="2"/>
  <c r="I1971" i="2"/>
  <c r="I1969" i="2"/>
  <c r="I1967" i="2"/>
  <c r="I1965" i="2"/>
  <c r="I1963" i="2"/>
  <c r="I1961" i="2"/>
  <c r="I1959" i="2"/>
  <c r="I1957" i="2"/>
  <c r="I1955" i="2"/>
  <c r="I1953" i="2"/>
  <c r="I1951" i="2"/>
  <c r="I1949" i="2"/>
  <c r="I1947" i="2"/>
  <c r="I1945" i="2"/>
  <c r="I1943" i="2"/>
  <c r="I1941" i="2"/>
  <c r="I1939" i="2"/>
  <c r="I1937" i="2"/>
  <c r="I1935" i="2"/>
  <c r="I1933" i="2"/>
  <c r="I1931" i="2"/>
  <c r="I1929" i="2"/>
  <c r="I1927" i="2"/>
  <c r="I1925" i="2"/>
  <c r="I1923" i="2"/>
  <c r="I1921" i="2"/>
  <c r="I1919" i="2"/>
  <c r="I1917" i="2"/>
  <c r="I1915" i="2"/>
  <c r="I1913" i="2"/>
  <c r="I1911" i="2"/>
  <c r="I1909" i="2"/>
  <c r="I1907" i="2"/>
  <c r="I1905" i="2"/>
  <c r="I1903" i="2"/>
  <c r="I1901" i="2"/>
  <c r="I1899" i="2"/>
  <c r="I1897" i="2"/>
  <c r="I1895" i="2"/>
  <c r="I1893" i="2"/>
  <c r="I1891" i="2"/>
  <c r="I1889" i="2"/>
  <c r="I1887" i="2"/>
  <c r="I1885" i="2"/>
  <c r="I1883" i="2"/>
  <c r="I1881" i="2"/>
  <c r="I1879" i="2"/>
  <c r="I1877" i="2"/>
  <c r="I1875" i="2"/>
  <c r="I1873" i="2"/>
  <c r="I1871" i="2"/>
  <c r="I1869" i="2"/>
  <c r="I1867" i="2"/>
  <c r="I1865" i="2"/>
  <c r="I1863" i="2"/>
  <c r="I1861" i="2"/>
  <c r="I1859" i="2"/>
  <c r="I1857" i="2"/>
  <c r="I1855" i="2"/>
  <c r="I1853" i="2"/>
  <c r="I1851" i="2"/>
  <c r="F1707" i="2"/>
  <c r="G1707" i="2" s="1"/>
  <c r="H1707" i="2"/>
  <c r="F1708" i="2"/>
  <c r="G1708" i="2" s="1"/>
  <c r="H1708" i="2"/>
  <c r="F1709" i="2"/>
  <c r="G1709" i="2" s="1"/>
  <c r="H1709" i="2"/>
  <c r="F1710" i="2"/>
  <c r="G1710" i="2" s="1"/>
  <c r="H1710" i="2"/>
  <c r="F1711" i="2"/>
  <c r="G1711" i="2" s="1"/>
  <c r="H1711" i="2"/>
  <c r="F1712" i="2"/>
  <c r="G1712" i="2" s="1"/>
  <c r="H1712" i="2"/>
  <c r="F1713" i="2"/>
  <c r="G1713" i="2" s="1"/>
  <c r="H1713" i="2"/>
  <c r="F1714" i="2"/>
  <c r="G1714" i="2" s="1"/>
  <c r="H1714" i="2"/>
  <c r="F1715" i="2"/>
  <c r="G1715" i="2" s="1"/>
  <c r="H1715" i="2"/>
  <c r="F1716" i="2"/>
  <c r="G1716" i="2" s="1"/>
  <c r="H1716" i="2"/>
  <c r="F1717" i="2"/>
  <c r="G1717" i="2" s="1"/>
  <c r="H1717" i="2"/>
  <c r="F1718" i="2"/>
  <c r="G1718" i="2" s="1"/>
  <c r="H1718" i="2"/>
  <c r="I1718" i="2" l="1"/>
  <c r="I1717" i="2"/>
  <c r="I1716" i="2"/>
  <c r="I1715" i="2"/>
  <c r="I1714" i="2"/>
  <c r="I1713" i="2"/>
  <c r="I1712" i="2"/>
  <c r="I1711" i="2"/>
  <c r="I1710" i="2"/>
  <c r="I1709" i="2"/>
  <c r="I1708" i="2"/>
  <c r="I1707" i="2"/>
  <c r="H1424" i="2" l="1"/>
  <c r="H1425" i="2"/>
  <c r="H1426" i="2"/>
  <c r="H1427" i="2"/>
  <c r="H1429" i="2"/>
  <c r="H1430" i="2"/>
  <c r="H1431" i="2"/>
  <c r="H1432" i="2"/>
  <c r="H1433" i="2"/>
  <c r="H1434" i="2"/>
  <c r="H1435" i="2"/>
  <c r="H1436" i="2"/>
  <c r="H1437" i="2"/>
  <c r="H1438" i="2"/>
  <c r="H1439" i="2"/>
  <c r="H1440" i="2"/>
  <c r="H1441" i="2"/>
  <c r="H1442" i="2"/>
  <c r="H1443" i="2"/>
  <c r="H1444" i="2"/>
  <c r="H1445" i="2"/>
  <c r="H1428" i="2"/>
  <c r="H1447" i="2"/>
  <c r="H1446" i="2"/>
  <c r="H1448" i="2"/>
  <c r="H1450" i="2"/>
  <c r="H1451" i="2"/>
  <c r="H1452" i="2"/>
  <c r="H1453" i="2"/>
  <c r="H1454" i="2"/>
  <c r="H1455" i="2"/>
  <c r="H1456" i="2"/>
  <c r="H1457" i="2"/>
  <c r="H1458" i="2"/>
  <c r="H1459" i="2"/>
  <c r="H1449" i="2"/>
  <c r="H1461" i="2"/>
  <c r="H1462" i="2"/>
  <c r="H1463" i="2"/>
  <c r="H1460" i="2"/>
  <c r="H1465" i="2"/>
  <c r="H1466" i="2"/>
  <c r="H1467" i="2"/>
  <c r="H1468" i="2"/>
  <c r="H1469" i="2"/>
  <c r="H1464" i="2"/>
  <c r="H1471" i="2"/>
  <c r="H1472" i="2"/>
  <c r="H1473" i="2"/>
  <c r="H1470" i="2"/>
  <c r="H1475" i="2"/>
  <c r="H1476" i="2"/>
  <c r="H1477" i="2"/>
  <c r="H1478" i="2"/>
  <c r="H1479" i="2"/>
  <c r="H1480" i="2"/>
  <c r="H1481" i="2"/>
  <c r="H1482" i="2"/>
  <c r="H1474" i="2"/>
  <c r="H1484" i="2"/>
  <c r="H1485" i="2"/>
  <c r="H1486" i="2"/>
  <c r="H1487" i="2"/>
  <c r="H1488" i="2"/>
  <c r="H1489" i="2"/>
  <c r="H1490" i="2"/>
  <c r="H1491" i="2"/>
  <c r="H1483" i="2"/>
  <c r="H1493" i="2"/>
  <c r="H1494" i="2"/>
  <c r="H1495" i="2"/>
  <c r="H1496" i="2"/>
  <c r="H1497" i="2"/>
  <c r="H1498" i="2"/>
  <c r="H1492" i="2"/>
  <c r="H1500" i="2"/>
  <c r="H1501" i="2"/>
  <c r="H1502" i="2"/>
  <c r="H1504" i="2"/>
  <c r="H1505" i="2"/>
  <c r="H1506" i="2"/>
  <c r="H1507" i="2"/>
  <c r="H1508" i="2"/>
  <c r="H1509" i="2"/>
  <c r="H1510" i="2"/>
  <c r="H1511" i="2"/>
  <c r="H1512" i="2"/>
  <c r="H1513" i="2"/>
  <c r="H1514" i="2"/>
  <c r="H1515" i="2"/>
  <c r="H1516" i="2"/>
  <c r="H1517" i="2"/>
  <c r="H1518" i="2"/>
  <c r="H1519" i="2"/>
  <c r="H1520" i="2"/>
  <c r="H1521" i="2"/>
  <c r="H1522" i="2"/>
  <c r="H1523" i="2"/>
  <c r="H1524" i="2"/>
  <c r="H1525" i="2"/>
  <c r="H1526" i="2"/>
  <c r="H1527" i="2"/>
  <c r="H1528" i="2"/>
  <c r="H1529" i="2"/>
  <c r="H1530" i="2"/>
  <c r="H1531" i="2"/>
  <c r="H1532" i="2"/>
  <c r="H1533" i="2"/>
  <c r="H1534" i="2"/>
  <c r="H1535" i="2"/>
  <c r="H1536" i="2"/>
  <c r="H1499" i="2"/>
  <c r="H1539" i="2"/>
  <c r="H1540" i="2"/>
  <c r="H1541" i="2"/>
  <c r="H1542" i="2"/>
  <c r="H1543" i="2"/>
  <c r="H1544" i="2"/>
  <c r="H1545" i="2"/>
  <c r="H1546" i="2"/>
  <c r="H1547" i="2"/>
  <c r="H1548" i="2"/>
  <c r="H1549" i="2"/>
  <c r="H1550" i="2"/>
  <c r="H1551" i="2"/>
  <c r="H1552" i="2"/>
  <c r="H1553" i="2"/>
  <c r="H1554" i="2"/>
  <c r="H1555" i="2"/>
  <c r="H1556" i="2"/>
  <c r="H1557" i="2"/>
  <c r="H1558" i="2"/>
  <c r="H1559" i="2"/>
  <c r="H1560" i="2"/>
  <c r="H1561" i="2"/>
  <c r="H1562" i="2"/>
  <c r="H1563" i="2"/>
  <c r="H1564" i="2"/>
  <c r="H1565" i="2"/>
  <c r="H1566" i="2"/>
  <c r="H1567" i="2"/>
  <c r="H1568" i="2"/>
  <c r="H1569" i="2"/>
  <c r="H1570" i="2"/>
  <c r="H1571" i="2"/>
  <c r="H1572" i="2"/>
  <c r="H1573" i="2"/>
  <c r="H1574" i="2"/>
  <c r="H1575" i="2"/>
  <c r="H1576" i="2"/>
  <c r="H1577" i="2"/>
  <c r="H1578" i="2"/>
  <c r="H1579" i="2"/>
  <c r="H1580" i="2"/>
  <c r="H1581" i="2"/>
  <c r="H1582" i="2"/>
  <c r="H1583" i="2"/>
  <c r="H1584" i="2"/>
  <c r="H1585" i="2"/>
  <c r="H1503" i="2"/>
  <c r="H1537" i="2"/>
  <c r="H1588" i="2"/>
  <c r="H1589" i="2"/>
  <c r="H1590" i="2"/>
  <c r="H1591" i="2"/>
  <c r="H1592" i="2"/>
  <c r="H1593" i="2"/>
  <c r="H1538" i="2"/>
  <c r="H1586" i="2"/>
  <c r="H1596" i="2"/>
  <c r="H1597" i="2"/>
  <c r="H1598" i="2"/>
  <c r="H1599" i="2"/>
  <c r="H1600" i="2"/>
  <c r="H1601" i="2"/>
  <c r="H1602" i="2"/>
  <c r="H1603" i="2"/>
  <c r="H1587" i="2"/>
  <c r="H1605" i="2"/>
  <c r="H1606" i="2"/>
  <c r="H1607" i="2"/>
  <c r="H1608" i="2"/>
  <c r="H1609" i="2"/>
  <c r="H1610" i="2"/>
  <c r="H1611" i="2"/>
  <c r="H1612" i="2"/>
  <c r="H1613" i="2"/>
  <c r="H1614" i="2"/>
  <c r="H1615" i="2"/>
  <c r="H1616" i="2"/>
  <c r="H1617" i="2"/>
  <c r="H1618" i="2"/>
  <c r="H1619" i="2"/>
  <c r="H1620" i="2"/>
  <c r="H1621" i="2"/>
  <c r="H1622" i="2"/>
  <c r="H1623" i="2"/>
  <c r="H1624" i="2"/>
  <c r="H1625" i="2"/>
  <c r="H1626" i="2"/>
  <c r="H1627" i="2"/>
  <c r="H1628" i="2"/>
  <c r="H1629" i="2"/>
  <c r="H1630" i="2"/>
  <c r="H1631" i="2"/>
  <c r="H1632" i="2"/>
  <c r="H1633" i="2"/>
  <c r="H1634" i="2"/>
  <c r="H1635" i="2"/>
  <c r="H1636" i="2"/>
  <c r="H1637" i="2"/>
  <c r="H1638" i="2"/>
  <c r="H1639" i="2"/>
  <c r="H1640" i="2"/>
  <c r="H1641" i="2"/>
  <c r="H1642" i="2"/>
  <c r="H1643" i="2"/>
  <c r="H1644" i="2"/>
  <c r="H1645" i="2"/>
  <c r="H1646" i="2"/>
  <c r="H1647" i="2"/>
  <c r="H1648" i="2"/>
  <c r="H1649" i="2"/>
  <c r="H1650" i="2"/>
  <c r="H1651" i="2"/>
  <c r="H1652" i="2"/>
  <c r="H1653" i="2"/>
  <c r="H1654" i="2"/>
  <c r="H1655" i="2"/>
  <c r="H1656" i="2"/>
  <c r="H1657" i="2"/>
  <c r="H1658" i="2"/>
  <c r="H1659" i="2"/>
  <c r="H1660" i="2"/>
  <c r="H1661" i="2"/>
  <c r="H1662" i="2"/>
  <c r="H1663" i="2"/>
  <c r="H1664" i="2"/>
  <c r="H1665" i="2"/>
  <c r="H1666" i="2"/>
  <c r="H1667" i="2"/>
  <c r="H1668" i="2"/>
  <c r="H1669" i="2"/>
  <c r="H1670" i="2"/>
  <c r="H1671" i="2"/>
  <c r="H1672" i="2"/>
  <c r="H1673" i="2"/>
  <c r="H1674" i="2"/>
  <c r="H1675" i="2"/>
  <c r="H1676" i="2"/>
  <c r="H1677" i="2"/>
  <c r="H1678" i="2"/>
  <c r="H1679" i="2"/>
  <c r="H1680" i="2"/>
  <c r="H1681" i="2"/>
  <c r="H1682" i="2"/>
  <c r="H1683" i="2"/>
  <c r="H1684" i="2"/>
  <c r="H1685" i="2"/>
  <c r="H1686" i="2"/>
  <c r="H1687" i="2"/>
  <c r="H1688" i="2"/>
  <c r="H1594" i="2"/>
  <c r="H1595" i="2"/>
  <c r="H1689" i="2"/>
  <c r="H1690" i="2"/>
  <c r="H1691" i="2"/>
  <c r="H1692" i="2"/>
  <c r="H1693" i="2"/>
  <c r="H1694" i="2"/>
  <c r="H1695" i="2"/>
  <c r="H1604" i="2"/>
  <c r="H1696" i="2"/>
  <c r="H1697" i="2"/>
  <c r="H1698" i="2"/>
  <c r="H1699" i="2"/>
  <c r="H1700" i="2"/>
  <c r="H1701" i="2"/>
  <c r="H1702" i="2"/>
  <c r="H1703" i="2"/>
  <c r="H1704" i="2"/>
  <c r="H1705" i="2"/>
  <c r="H1706" i="2"/>
  <c r="H1423" i="2"/>
  <c r="F1425" i="2"/>
  <c r="G1425" i="2" s="1"/>
  <c r="F1426" i="2"/>
  <c r="G1426" i="2" s="1"/>
  <c r="F1427" i="2"/>
  <c r="G1427" i="2" s="1"/>
  <c r="F1429" i="2"/>
  <c r="G1429" i="2" s="1"/>
  <c r="F1430" i="2"/>
  <c r="G1430" i="2" s="1"/>
  <c r="F1431" i="2"/>
  <c r="G1431" i="2" s="1"/>
  <c r="F1432" i="2"/>
  <c r="G1432" i="2" s="1"/>
  <c r="F1433" i="2"/>
  <c r="G1433" i="2" s="1"/>
  <c r="F1434" i="2"/>
  <c r="G1434" i="2" s="1"/>
  <c r="F1435" i="2"/>
  <c r="G1435" i="2" s="1"/>
  <c r="F1436" i="2"/>
  <c r="G1436" i="2" s="1"/>
  <c r="F1437" i="2"/>
  <c r="G1437" i="2" s="1"/>
  <c r="F1438" i="2"/>
  <c r="G1438" i="2" s="1"/>
  <c r="F1439" i="2"/>
  <c r="G1439" i="2" s="1"/>
  <c r="F1440" i="2"/>
  <c r="G1440" i="2" s="1"/>
  <c r="F1441" i="2"/>
  <c r="G1441" i="2" s="1"/>
  <c r="F1442" i="2"/>
  <c r="G1442" i="2" s="1"/>
  <c r="F1443" i="2"/>
  <c r="G1443" i="2" s="1"/>
  <c r="F1444" i="2"/>
  <c r="G1444" i="2" s="1"/>
  <c r="F1445" i="2"/>
  <c r="G1445" i="2" s="1"/>
  <c r="F1428" i="2"/>
  <c r="G1428" i="2" s="1"/>
  <c r="F1447" i="2"/>
  <c r="G1447" i="2" s="1"/>
  <c r="F1446" i="2"/>
  <c r="G1446" i="2" s="1"/>
  <c r="F1448" i="2"/>
  <c r="G1448" i="2" s="1"/>
  <c r="F1450" i="2"/>
  <c r="G1450" i="2" s="1"/>
  <c r="F1451" i="2"/>
  <c r="G1451" i="2" s="1"/>
  <c r="F1452" i="2"/>
  <c r="G1452" i="2" s="1"/>
  <c r="F1453" i="2"/>
  <c r="G1453" i="2" s="1"/>
  <c r="F1454" i="2"/>
  <c r="G1454" i="2" s="1"/>
  <c r="F1455" i="2"/>
  <c r="G1455" i="2" s="1"/>
  <c r="F1456" i="2"/>
  <c r="G1456" i="2" s="1"/>
  <c r="F1457" i="2"/>
  <c r="G1457" i="2" s="1"/>
  <c r="F1458" i="2"/>
  <c r="G1458" i="2" s="1"/>
  <c r="F1459" i="2"/>
  <c r="G1459" i="2" s="1"/>
  <c r="F1449" i="2"/>
  <c r="G1449" i="2" s="1"/>
  <c r="F1461" i="2"/>
  <c r="G1461" i="2" s="1"/>
  <c r="F1462" i="2"/>
  <c r="G1462" i="2" s="1"/>
  <c r="F1463" i="2"/>
  <c r="G1463" i="2" s="1"/>
  <c r="F1460" i="2"/>
  <c r="G1460" i="2" s="1"/>
  <c r="F1465" i="2"/>
  <c r="G1465" i="2" s="1"/>
  <c r="F1466" i="2"/>
  <c r="G1466" i="2" s="1"/>
  <c r="F1467" i="2"/>
  <c r="G1467" i="2" s="1"/>
  <c r="F1468" i="2"/>
  <c r="G1468" i="2" s="1"/>
  <c r="F1469" i="2"/>
  <c r="G1469" i="2" s="1"/>
  <c r="F1464" i="2"/>
  <c r="G1464" i="2" s="1"/>
  <c r="F1471" i="2"/>
  <c r="G1471" i="2" s="1"/>
  <c r="F1472" i="2"/>
  <c r="G1472" i="2" s="1"/>
  <c r="F1473" i="2"/>
  <c r="G1473" i="2" s="1"/>
  <c r="F1470" i="2"/>
  <c r="G1470" i="2" s="1"/>
  <c r="F1475" i="2"/>
  <c r="G1475" i="2" s="1"/>
  <c r="F1476" i="2"/>
  <c r="G1476" i="2" s="1"/>
  <c r="F1477" i="2"/>
  <c r="G1477" i="2" s="1"/>
  <c r="F1478" i="2"/>
  <c r="G1478" i="2" s="1"/>
  <c r="F1479" i="2"/>
  <c r="G1479" i="2" s="1"/>
  <c r="F1480" i="2"/>
  <c r="G1480" i="2" s="1"/>
  <c r="F1481" i="2"/>
  <c r="G1481" i="2" s="1"/>
  <c r="F1482" i="2"/>
  <c r="G1482" i="2" s="1"/>
  <c r="F1474" i="2"/>
  <c r="G1474" i="2" s="1"/>
  <c r="F1484" i="2"/>
  <c r="G1484" i="2" s="1"/>
  <c r="F1485" i="2"/>
  <c r="G1485" i="2" s="1"/>
  <c r="F1486" i="2"/>
  <c r="G1486" i="2" s="1"/>
  <c r="F1487" i="2"/>
  <c r="G1487" i="2" s="1"/>
  <c r="F1488" i="2"/>
  <c r="G1488" i="2" s="1"/>
  <c r="F1489" i="2"/>
  <c r="G1489" i="2" s="1"/>
  <c r="F1490" i="2"/>
  <c r="G1490" i="2" s="1"/>
  <c r="F1491" i="2"/>
  <c r="G1491" i="2" s="1"/>
  <c r="F1483" i="2"/>
  <c r="G1483" i="2" s="1"/>
  <c r="F1493" i="2"/>
  <c r="G1493" i="2" s="1"/>
  <c r="F1494" i="2"/>
  <c r="G1494" i="2" s="1"/>
  <c r="F1495" i="2"/>
  <c r="G1495" i="2" s="1"/>
  <c r="F1496" i="2"/>
  <c r="G1496" i="2" s="1"/>
  <c r="F1497" i="2"/>
  <c r="G1497" i="2" s="1"/>
  <c r="F1498" i="2"/>
  <c r="G1498" i="2" s="1"/>
  <c r="F1492" i="2"/>
  <c r="G1492" i="2" s="1"/>
  <c r="F1500" i="2"/>
  <c r="G1500" i="2" s="1"/>
  <c r="F1501" i="2"/>
  <c r="G1501" i="2" s="1"/>
  <c r="F1502" i="2"/>
  <c r="G1502" i="2" s="1"/>
  <c r="F1504" i="2"/>
  <c r="G1504" i="2" s="1"/>
  <c r="F1505" i="2"/>
  <c r="G1505" i="2" s="1"/>
  <c r="F1506" i="2"/>
  <c r="G1506" i="2" s="1"/>
  <c r="F1507" i="2"/>
  <c r="G1507" i="2" s="1"/>
  <c r="F1508" i="2"/>
  <c r="G1508" i="2" s="1"/>
  <c r="F1509" i="2"/>
  <c r="G1509" i="2" s="1"/>
  <c r="F1510" i="2"/>
  <c r="G1510" i="2" s="1"/>
  <c r="F1511" i="2"/>
  <c r="G1511" i="2" s="1"/>
  <c r="F1512" i="2"/>
  <c r="G1512" i="2" s="1"/>
  <c r="F1513" i="2"/>
  <c r="G1513" i="2" s="1"/>
  <c r="F1514" i="2"/>
  <c r="G1514" i="2" s="1"/>
  <c r="F1515" i="2"/>
  <c r="G1515" i="2" s="1"/>
  <c r="F1516" i="2"/>
  <c r="G1516" i="2" s="1"/>
  <c r="F1517" i="2"/>
  <c r="G1517" i="2" s="1"/>
  <c r="F1518" i="2"/>
  <c r="G1518" i="2" s="1"/>
  <c r="F1519" i="2"/>
  <c r="G1519" i="2" s="1"/>
  <c r="F1520" i="2"/>
  <c r="G1520" i="2" s="1"/>
  <c r="F1521" i="2"/>
  <c r="G1521" i="2" s="1"/>
  <c r="F1522" i="2"/>
  <c r="G1522" i="2" s="1"/>
  <c r="F1523" i="2"/>
  <c r="G1523" i="2" s="1"/>
  <c r="F1524" i="2"/>
  <c r="G1524" i="2" s="1"/>
  <c r="F1525" i="2"/>
  <c r="G1525" i="2" s="1"/>
  <c r="F1526" i="2"/>
  <c r="G1526" i="2" s="1"/>
  <c r="F1527" i="2"/>
  <c r="G1527" i="2" s="1"/>
  <c r="F1528" i="2"/>
  <c r="G1528" i="2" s="1"/>
  <c r="F1529" i="2"/>
  <c r="G1529" i="2" s="1"/>
  <c r="F1530" i="2"/>
  <c r="G1530" i="2" s="1"/>
  <c r="F1531" i="2"/>
  <c r="G1531" i="2" s="1"/>
  <c r="F1532" i="2"/>
  <c r="G1532" i="2" s="1"/>
  <c r="F1533" i="2"/>
  <c r="G1533" i="2" s="1"/>
  <c r="F1534" i="2"/>
  <c r="G1534" i="2" s="1"/>
  <c r="F1535" i="2"/>
  <c r="G1535" i="2" s="1"/>
  <c r="F1536" i="2"/>
  <c r="G1536" i="2" s="1"/>
  <c r="F1499" i="2"/>
  <c r="G1499" i="2" s="1"/>
  <c r="F1539" i="2"/>
  <c r="G1539" i="2" s="1"/>
  <c r="F1540" i="2"/>
  <c r="G1540" i="2" s="1"/>
  <c r="F1541" i="2"/>
  <c r="G1541" i="2" s="1"/>
  <c r="F1542" i="2"/>
  <c r="G1542" i="2" s="1"/>
  <c r="F1543" i="2"/>
  <c r="G1543" i="2" s="1"/>
  <c r="F1544" i="2"/>
  <c r="G1544" i="2" s="1"/>
  <c r="F1545" i="2"/>
  <c r="G1545" i="2" s="1"/>
  <c r="F1546" i="2"/>
  <c r="G1546" i="2" s="1"/>
  <c r="F1547" i="2"/>
  <c r="G1547" i="2" s="1"/>
  <c r="F1548" i="2"/>
  <c r="G1548" i="2" s="1"/>
  <c r="F1549" i="2"/>
  <c r="G1549" i="2" s="1"/>
  <c r="F1550" i="2"/>
  <c r="G1550" i="2" s="1"/>
  <c r="F1551" i="2"/>
  <c r="G1551" i="2" s="1"/>
  <c r="F1552" i="2"/>
  <c r="G1552" i="2" s="1"/>
  <c r="F1553" i="2"/>
  <c r="G1553" i="2" s="1"/>
  <c r="F1554" i="2"/>
  <c r="G1554" i="2" s="1"/>
  <c r="F1555" i="2"/>
  <c r="G1555" i="2" s="1"/>
  <c r="F1556" i="2"/>
  <c r="G1556" i="2" s="1"/>
  <c r="F1557" i="2"/>
  <c r="G1557" i="2" s="1"/>
  <c r="F1558" i="2"/>
  <c r="G1558" i="2" s="1"/>
  <c r="F1559" i="2"/>
  <c r="G1559" i="2" s="1"/>
  <c r="F1560" i="2"/>
  <c r="G1560" i="2" s="1"/>
  <c r="F1561" i="2"/>
  <c r="G1561" i="2" s="1"/>
  <c r="F1562" i="2"/>
  <c r="G1562" i="2" s="1"/>
  <c r="F1563" i="2"/>
  <c r="G1563" i="2" s="1"/>
  <c r="F1564" i="2"/>
  <c r="G1564" i="2" s="1"/>
  <c r="F1565" i="2"/>
  <c r="G1565" i="2" s="1"/>
  <c r="F1566" i="2"/>
  <c r="G1566" i="2" s="1"/>
  <c r="F1567" i="2"/>
  <c r="G1567" i="2" s="1"/>
  <c r="F1568" i="2"/>
  <c r="G1568" i="2" s="1"/>
  <c r="F1569" i="2"/>
  <c r="G1569" i="2" s="1"/>
  <c r="F1570" i="2"/>
  <c r="G1570" i="2" s="1"/>
  <c r="F1571" i="2"/>
  <c r="G1571" i="2" s="1"/>
  <c r="F1572" i="2"/>
  <c r="G1572" i="2" s="1"/>
  <c r="F1573" i="2"/>
  <c r="G1573" i="2" s="1"/>
  <c r="F1574" i="2"/>
  <c r="G1574" i="2" s="1"/>
  <c r="F1575" i="2"/>
  <c r="G1575" i="2" s="1"/>
  <c r="F1576" i="2"/>
  <c r="G1576" i="2" s="1"/>
  <c r="F1577" i="2"/>
  <c r="G1577" i="2" s="1"/>
  <c r="F1578" i="2"/>
  <c r="G1578" i="2" s="1"/>
  <c r="F1579" i="2"/>
  <c r="G1579" i="2" s="1"/>
  <c r="F1580" i="2"/>
  <c r="G1580" i="2" s="1"/>
  <c r="F1581" i="2"/>
  <c r="G1581" i="2" s="1"/>
  <c r="F1582" i="2"/>
  <c r="G1582" i="2" s="1"/>
  <c r="F1583" i="2"/>
  <c r="G1583" i="2" s="1"/>
  <c r="F1584" i="2"/>
  <c r="G1584" i="2" s="1"/>
  <c r="F1585" i="2"/>
  <c r="G1585" i="2" s="1"/>
  <c r="F1503" i="2"/>
  <c r="G1503" i="2" s="1"/>
  <c r="F1537" i="2"/>
  <c r="G1537" i="2" s="1"/>
  <c r="F1588" i="2"/>
  <c r="G1588" i="2" s="1"/>
  <c r="F1589" i="2"/>
  <c r="G1589" i="2" s="1"/>
  <c r="F1590" i="2"/>
  <c r="G1590" i="2" s="1"/>
  <c r="F1591" i="2"/>
  <c r="G1591" i="2" s="1"/>
  <c r="F1592" i="2"/>
  <c r="G1592" i="2" s="1"/>
  <c r="F1593" i="2"/>
  <c r="G1593" i="2" s="1"/>
  <c r="F1538" i="2"/>
  <c r="G1538" i="2" s="1"/>
  <c r="F1586" i="2"/>
  <c r="G1586" i="2" s="1"/>
  <c r="F1596" i="2"/>
  <c r="G1596" i="2" s="1"/>
  <c r="F1597" i="2"/>
  <c r="G1597" i="2" s="1"/>
  <c r="F1598" i="2"/>
  <c r="G1598" i="2" s="1"/>
  <c r="F1599" i="2"/>
  <c r="G1599" i="2" s="1"/>
  <c r="F1600" i="2"/>
  <c r="G1600" i="2" s="1"/>
  <c r="F1601" i="2"/>
  <c r="G1601" i="2" s="1"/>
  <c r="F1602" i="2"/>
  <c r="G1602" i="2" s="1"/>
  <c r="F1603" i="2"/>
  <c r="G1603" i="2" s="1"/>
  <c r="F1587" i="2"/>
  <c r="G1587" i="2" s="1"/>
  <c r="F1605" i="2"/>
  <c r="G1605" i="2" s="1"/>
  <c r="F1606" i="2"/>
  <c r="G1606" i="2" s="1"/>
  <c r="F1607" i="2"/>
  <c r="G1607" i="2" s="1"/>
  <c r="F1608" i="2"/>
  <c r="G1608" i="2" s="1"/>
  <c r="F1609" i="2"/>
  <c r="G1609" i="2" s="1"/>
  <c r="F1610" i="2"/>
  <c r="G1610" i="2" s="1"/>
  <c r="F1611" i="2"/>
  <c r="G1611" i="2" s="1"/>
  <c r="F1612" i="2"/>
  <c r="G1612" i="2" s="1"/>
  <c r="F1613" i="2"/>
  <c r="G1613" i="2" s="1"/>
  <c r="F1614" i="2"/>
  <c r="G1614" i="2" s="1"/>
  <c r="F1615" i="2"/>
  <c r="G1615" i="2" s="1"/>
  <c r="F1616" i="2"/>
  <c r="G1616" i="2" s="1"/>
  <c r="F1617" i="2"/>
  <c r="G1617" i="2" s="1"/>
  <c r="F1618" i="2"/>
  <c r="G1618" i="2" s="1"/>
  <c r="F1619" i="2"/>
  <c r="G1619" i="2" s="1"/>
  <c r="F1620" i="2"/>
  <c r="G1620" i="2" s="1"/>
  <c r="F1621" i="2"/>
  <c r="G1621" i="2" s="1"/>
  <c r="F1622" i="2"/>
  <c r="G1622" i="2" s="1"/>
  <c r="F1623" i="2"/>
  <c r="G1623" i="2" s="1"/>
  <c r="F1624" i="2"/>
  <c r="G1624" i="2" s="1"/>
  <c r="F1625" i="2"/>
  <c r="G1625" i="2" s="1"/>
  <c r="F1626" i="2"/>
  <c r="G1626" i="2" s="1"/>
  <c r="F1627" i="2"/>
  <c r="G1627" i="2" s="1"/>
  <c r="F1628" i="2"/>
  <c r="G1628" i="2" s="1"/>
  <c r="F1629" i="2"/>
  <c r="G1629" i="2" s="1"/>
  <c r="F1630" i="2"/>
  <c r="G1630" i="2" s="1"/>
  <c r="F1631" i="2"/>
  <c r="G1631" i="2" s="1"/>
  <c r="F1632" i="2"/>
  <c r="G1632" i="2" s="1"/>
  <c r="F1633" i="2"/>
  <c r="G1633" i="2" s="1"/>
  <c r="F1634" i="2"/>
  <c r="G1634" i="2" s="1"/>
  <c r="F1635" i="2"/>
  <c r="G1635" i="2" s="1"/>
  <c r="F1636" i="2"/>
  <c r="G1636" i="2" s="1"/>
  <c r="F1637" i="2"/>
  <c r="G1637" i="2" s="1"/>
  <c r="F1638" i="2"/>
  <c r="G1638" i="2" s="1"/>
  <c r="F1639" i="2"/>
  <c r="G1639" i="2" s="1"/>
  <c r="F1640" i="2"/>
  <c r="G1640" i="2" s="1"/>
  <c r="F1641" i="2"/>
  <c r="G1641" i="2" s="1"/>
  <c r="F1642" i="2"/>
  <c r="G1642" i="2" s="1"/>
  <c r="F1643" i="2"/>
  <c r="G1643" i="2" s="1"/>
  <c r="F1644" i="2"/>
  <c r="G1644" i="2" s="1"/>
  <c r="F1645" i="2"/>
  <c r="G1645" i="2" s="1"/>
  <c r="F1646" i="2"/>
  <c r="G1646" i="2" s="1"/>
  <c r="F1647" i="2"/>
  <c r="G1647" i="2" s="1"/>
  <c r="F1648" i="2"/>
  <c r="G1648" i="2" s="1"/>
  <c r="F1649" i="2"/>
  <c r="G1649" i="2" s="1"/>
  <c r="F1650" i="2"/>
  <c r="G1650" i="2" s="1"/>
  <c r="F1651" i="2"/>
  <c r="G1651" i="2" s="1"/>
  <c r="F1652" i="2"/>
  <c r="G1652" i="2" s="1"/>
  <c r="F1653" i="2"/>
  <c r="G1653" i="2" s="1"/>
  <c r="F1654" i="2"/>
  <c r="G1654" i="2" s="1"/>
  <c r="F1655" i="2"/>
  <c r="G1655" i="2" s="1"/>
  <c r="F1656" i="2"/>
  <c r="G1656" i="2" s="1"/>
  <c r="F1657" i="2"/>
  <c r="G1657" i="2" s="1"/>
  <c r="F1658" i="2"/>
  <c r="G1658" i="2" s="1"/>
  <c r="F1659" i="2"/>
  <c r="G1659" i="2" s="1"/>
  <c r="F1660" i="2"/>
  <c r="G1660" i="2" s="1"/>
  <c r="F1661" i="2"/>
  <c r="G1661" i="2" s="1"/>
  <c r="F1662" i="2"/>
  <c r="G1662" i="2" s="1"/>
  <c r="F1663" i="2"/>
  <c r="G1663" i="2" s="1"/>
  <c r="F1664" i="2"/>
  <c r="G1664" i="2" s="1"/>
  <c r="F1665" i="2"/>
  <c r="G1665" i="2" s="1"/>
  <c r="F1666" i="2"/>
  <c r="G1666" i="2" s="1"/>
  <c r="F1667" i="2"/>
  <c r="G1667" i="2" s="1"/>
  <c r="F1668" i="2"/>
  <c r="G1668" i="2" s="1"/>
  <c r="F1669" i="2"/>
  <c r="G1669" i="2" s="1"/>
  <c r="F1670" i="2"/>
  <c r="G1670" i="2" s="1"/>
  <c r="F1671" i="2"/>
  <c r="G1671" i="2" s="1"/>
  <c r="F1672" i="2"/>
  <c r="G1672" i="2" s="1"/>
  <c r="F1673" i="2"/>
  <c r="G1673" i="2" s="1"/>
  <c r="F1674" i="2"/>
  <c r="G1674" i="2" s="1"/>
  <c r="F1675" i="2"/>
  <c r="G1675" i="2" s="1"/>
  <c r="F1676" i="2"/>
  <c r="G1676" i="2" s="1"/>
  <c r="F1677" i="2"/>
  <c r="G1677" i="2" s="1"/>
  <c r="F1678" i="2"/>
  <c r="G1678" i="2" s="1"/>
  <c r="F1679" i="2"/>
  <c r="G1679" i="2" s="1"/>
  <c r="F1680" i="2"/>
  <c r="G1680" i="2" s="1"/>
  <c r="F1681" i="2"/>
  <c r="G1681" i="2" s="1"/>
  <c r="F1682" i="2"/>
  <c r="G1682" i="2" s="1"/>
  <c r="F1683" i="2"/>
  <c r="G1683" i="2" s="1"/>
  <c r="F1684" i="2"/>
  <c r="G1684" i="2" s="1"/>
  <c r="F1685" i="2"/>
  <c r="G1685" i="2" s="1"/>
  <c r="F1686" i="2"/>
  <c r="G1686" i="2" s="1"/>
  <c r="F1687" i="2"/>
  <c r="G1687" i="2" s="1"/>
  <c r="F1688" i="2"/>
  <c r="G1688" i="2" s="1"/>
  <c r="F1594" i="2"/>
  <c r="G1594" i="2" s="1"/>
  <c r="F1595" i="2"/>
  <c r="G1595" i="2" s="1"/>
  <c r="F1689" i="2"/>
  <c r="G1689" i="2" s="1"/>
  <c r="F1690" i="2"/>
  <c r="G1690" i="2" s="1"/>
  <c r="F1691" i="2"/>
  <c r="G1691" i="2" s="1"/>
  <c r="F1692" i="2"/>
  <c r="G1692" i="2" s="1"/>
  <c r="F1693" i="2"/>
  <c r="G1693" i="2" s="1"/>
  <c r="F1694" i="2"/>
  <c r="G1694" i="2" s="1"/>
  <c r="F1695" i="2"/>
  <c r="G1695" i="2" s="1"/>
  <c r="F1604" i="2"/>
  <c r="G1604" i="2" s="1"/>
  <c r="F1696" i="2"/>
  <c r="G1696" i="2" s="1"/>
  <c r="F1697" i="2"/>
  <c r="G1697" i="2" s="1"/>
  <c r="F1698" i="2"/>
  <c r="G1698" i="2" s="1"/>
  <c r="F1699" i="2"/>
  <c r="G1699" i="2" s="1"/>
  <c r="F1700" i="2"/>
  <c r="G1700" i="2" s="1"/>
  <c r="F1701" i="2"/>
  <c r="G1701" i="2" s="1"/>
  <c r="F1702" i="2"/>
  <c r="G1702" i="2" s="1"/>
  <c r="F1703" i="2"/>
  <c r="G1703" i="2" s="1"/>
  <c r="F1704" i="2"/>
  <c r="G1704" i="2" s="1"/>
  <c r="F1705" i="2"/>
  <c r="G1705" i="2" s="1"/>
  <c r="F1706" i="2"/>
  <c r="G1706" i="2" s="1"/>
  <c r="F1424" i="2"/>
  <c r="G1424" i="2" s="1"/>
  <c r="AG34" i="1"/>
  <c r="I1705" i="2" l="1"/>
  <c r="I1703" i="2"/>
  <c r="I1701" i="2"/>
  <c r="I1699" i="2"/>
  <c r="I1697" i="2"/>
  <c r="I1604" i="2"/>
  <c r="I1694" i="2"/>
  <c r="I1692" i="2"/>
  <c r="I1690" i="2"/>
  <c r="I1595" i="2"/>
  <c r="I1688" i="2"/>
  <c r="I1686" i="2"/>
  <c r="I1684" i="2"/>
  <c r="I1682" i="2"/>
  <c r="I1680" i="2"/>
  <c r="I1678" i="2"/>
  <c r="I1676" i="2"/>
  <c r="I1674" i="2"/>
  <c r="I1672" i="2"/>
  <c r="I1670" i="2"/>
  <c r="I1668" i="2"/>
  <c r="I1666" i="2"/>
  <c r="I1664" i="2"/>
  <c r="I1662" i="2"/>
  <c r="I1660" i="2"/>
  <c r="I1658" i="2"/>
  <c r="I1656" i="2"/>
  <c r="I1654" i="2"/>
  <c r="I1652" i="2"/>
  <c r="I1650" i="2"/>
  <c r="I1648" i="2"/>
  <c r="I1646" i="2"/>
  <c r="I1644" i="2"/>
  <c r="I1642" i="2"/>
  <c r="I1640" i="2"/>
  <c r="I1638" i="2"/>
  <c r="I1636" i="2"/>
  <c r="I1634" i="2"/>
  <c r="I1632" i="2"/>
  <c r="I1630" i="2"/>
  <c r="I1628" i="2"/>
  <c r="I1626" i="2"/>
  <c r="I1624" i="2"/>
  <c r="I1622" i="2"/>
  <c r="I1620" i="2"/>
  <c r="I1618" i="2"/>
  <c r="I1616" i="2"/>
  <c r="I1614" i="2"/>
  <c r="I1612" i="2"/>
  <c r="I1610" i="2"/>
  <c r="I1608" i="2"/>
  <c r="I1606" i="2"/>
  <c r="I1587" i="2"/>
  <c r="I1602" i="2"/>
  <c r="I1600" i="2"/>
  <c r="I1598" i="2"/>
  <c r="I1596" i="2"/>
  <c r="I1538" i="2"/>
  <c r="I1592" i="2"/>
  <c r="I1590" i="2"/>
  <c r="I1588" i="2"/>
  <c r="I1503" i="2"/>
  <c r="I1584" i="2"/>
  <c r="I1548" i="2"/>
  <c r="I1546" i="2"/>
  <c r="I1544" i="2"/>
  <c r="I1542" i="2"/>
  <c r="I1540" i="2"/>
  <c r="I1499" i="2"/>
  <c r="I1535" i="2"/>
  <c r="I1533" i="2"/>
  <c r="I1531" i="2"/>
  <c r="I1529" i="2"/>
  <c r="I1527" i="2"/>
  <c r="I1525" i="2"/>
  <c r="I1523" i="2"/>
  <c r="I1521" i="2"/>
  <c r="I1519" i="2"/>
  <c r="I1517" i="2"/>
  <c r="I1515" i="2"/>
  <c r="I1513" i="2"/>
  <c r="I1511" i="2"/>
  <c r="I1509" i="2"/>
  <c r="I1507" i="2"/>
  <c r="I1582" i="2"/>
  <c r="I1580" i="2"/>
  <c r="I1578" i="2"/>
  <c r="I1576" i="2"/>
  <c r="I1574" i="2"/>
  <c r="I1572" i="2"/>
  <c r="I1570" i="2"/>
  <c r="I1568" i="2"/>
  <c r="I1566" i="2"/>
  <c r="I1564" i="2"/>
  <c r="I1562" i="2"/>
  <c r="I1560" i="2"/>
  <c r="I1558" i="2"/>
  <c r="I1556" i="2"/>
  <c r="I1554" i="2"/>
  <c r="I1552" i="2"/>
  <c r="I1550" i="2"/>
  <c r="I1505" i="2"/>
  <c r="I1502" i="2"/>
  <c r="I1500" i="2"/>
  <c r="I1498" i="2"/>
  <c r="I1496" i="2"/>
  <c r="I1494" i="2"/>
  <c r="I1483" i="2"/>
  <c r="I1490" i="2"/>
  <c r="I1488" i="2"/>
  <c r="I1486" i="2"/>
  <c r="I1484" i="2"/>
  <c r="I1482" i="2"/>
  <c r="I1480" i="2"/>
  <c r="I1478" i="2"/>
  <c r="I1476" i="2"/>
  <c r="I1470" i="2"/>
  <c r="I1472" i="2"/>
  <c r="I1464" i="2"/>
  <c r="I1468" i="2"/>
  <c r="I1466" i="2"/>
  <c r="I1460" i="2"/>
  <c r="I1462" i="2"/>
  <c r="I1449" i="2"/>
  <c r="I1458" i="2"/>
  <c r="I1456" i="2"/>
  <c r="I1454" i="2"/>
  <c r="I1452" i="2"/>
  <c r="I1450" i="2"/>
  <c r="I1446" i="2"/>
  <c r="I1428" i="2"/>
  <c r="I1444" i="2"/>
  <c r="I1442" i="2"/>
  <c r="I1440" i="2"/>
  <c r="I1438" i="2"/>
  <c r="I1436" i="2"/>
  <c r="I1434" i="2"/>
  <c r="I1432" i="2"/>
  <c r="I1430" i="2"/>
  <c r="I1427" i="2"/>
  <c r="I1425" i="2"/>
  <c r="I1424" i="2"/>
  <c r="I1706" i="2"/>
  <c r="I1704" i="2"/>
  <c r="I1702" i="2"/>
  <c r="I1700" i="2"/>
  <c r="I1698" i="2"/>
  <c r="I1696" i="2"/>
  <c r="I1695" i="2"/>
  <c r="I1693" i="2"/>
  <c r="I1691" i="2"/>
  <c r="I1689" i="2"/>
  <c r="I1594" i="2"/>
  <c r="I1687" i="2"/>
  <c r="I1685" i="2"/>
  <c r="I1683" i="2"/>
  <c r="I1681" i="2"/>
  <c r="I1679" i="2"/>
  <c r="I1677" i="2"/>
  <c r="I1675" i="2"/>
  <c r="I1673" i="2"/>
  <c r="I1671" i="2"/>
  <c r="I1669" i="2"/>
  <c r="I1667" i="2"/>
  <c r="I1665" i="2"/>
  <c r="I1663" i="2"/>
  <c r="I1661" i="2"/>
  <c r="I1659" i="2"/>
  <c r="I1657" i="2"/>
  <c r="I1655" i="2"/>
  <c r="I1653" i="2"/>
  <c r="I1651" i="2"/>
  <c r="I1649" i="2"/>
  <c r="I1647" i="2"/>
  <c r="I1645" i="2"/>
  <c r="I1643" i="2"/>
  <c r="I1641" i="2"/>
  <c r="I1639" i="2"/>
  <c r="I1637" i="2"/>
  <c r="I1635" i="2"/>
  <c r="I1633" i="2"/>
  <c r="I1631" i="2"/>
  <c r="I1629" i="2"/>
  <c r="I1627" i="2"/>
  <c r="I1625" i="2"/>
  <c r="I1623" i="2"/>
  <c r="I1621" i="2"/>
  <c r="I1619" i="2"/>
  <c r="I1617" i="2"/>
  <c r="I1615" i="2"/>
  <c r="I1613" i="2"/>
  <c r="I1611" i="2"/>
  <c r="I1609" i="2"/>
  <c r="I1607" i="2"/>
  <c r="I1605" i="2"/>
  <c r="I1603" i="2"/>
  <c r="I1601" i="2"/>
  <c r="I1599" i="2"/>
  <c r="I1597" i="2"/>
  <c r="I1586" i="2"/>
  <c r="I1593" i="2"/>
  <c r="I1591" i="2"/>
  <c r="I1589" i="2"/>
  <c r="I1537" i="2"/>
  <c r="I1585" i="2"/>
  <c r="I1583" i="2"/>
  <c r="I1581" i="2"/>
  <c r="I1579" i="2"/>
  <c r="I1577" i="2"/>
  <c r="I1575" i="2"/>
  <c r="I1573" i="2"/>
  <c r="I1571" i="2"/>
  <c r="I1569" i="2"/>
  <c r="I1567" i="2"/>
  <c r="I1565" i="2"/>
  <c r="I1563" i="2"/>
  <c r="I1561" i="2"/>
  <c r="I1559" i="2"/>
  <c r="I1557" i="2"/>
  <c r="I1555" i="2"/>
  <c r="I1553" i="2"/>
  <c r="I1551" i="2"/>
  <c r="I1549" i="2"/>
  <c r="I1547" i="2"/>
  <c r="I1545" i="2"/>
  <c r="I1543" i="2"/>
  <c r="I1541" i="2"/>
  <c r="I1539" i="2"/>
  <c r="I1536" i="2"/>
  <c r="I1534" i="2"/>
  <c r="I1532" i="2"/>
  <c r="I1530" i="2"/>
  <c r="I1528" i="2"/>
  <c r="I1526" i="2"/>
  <c r="I1524" i="2"/>
  <c r="I1522" i="2"/>
  <c r="I1520" i="2"/>
  <c r="I1518" i="2"/>
  <c r="I1516" i="2"/>
  <c r="I1514" i="2"/>
  <c r="I1512" i="2"/>
  <c r="I1510" i="2"/>
  <c r="I1508" i="2"/>
  <c r="I1506" i="2"/>
  <c r="I1504" i="2"/>
  <c r="I1501" i="2"/>
  <c r="I1492" i="2"/>
  <c r="I1497" i="2"/>
  <c r="I1495" i="2"/>
  <c r="I1493" i="2"/>
  <c r="I1491" i="2"/>
  <c r="I1489" i="2"/>
  <c r="I1487" i="2"/>
  <c r="I1485" i="2"/>
  <c r="I1474" i="2"/>
  <c r="I1481" i="2"/>
  <c r="I1479" i="2"/>
  <c r="I1477" i="2"/>
  <c r="I1475" i="2"/>
  <c r="I1473" i="2"/>
  <c r="I1471" i="2"/>
  <c r="I1469" i="2"/>
  <c r="I1467" i="2"/>
  <c r="I1465" i="2"/>
  <c r="I1463" i="2"/>
  <c r="I1461" i="2"/>
  <c r="I1459" i="2"/>
  <c r="I1457" i="2"/>
  <c r="I1455" i="2"/>
  <c r="I1453" i="2"/>
  <c r="I1451" i="2"/>
  <c r="I1448" i="2"/>
  <c r="I1447" i="2"/>
  <c r="I1445" i="2"/>
  <c r="I1443" i="2"/>
  <c r="I1441" i="2"/>
  <c r="I1439" i="2"/>
  <c r="I1437" i="2"/>
  <c r="I1435" i="2"/>
  <c r="I1433" i="2"/>
  <c r="I1431" i="2"/>
  <c r="I1429" i="2"/>
  <c r="I1426" i="2"/>
  <c r="AP33" i="1"/>
  <c r="AS33" i="1" s="1"/>
  <c r="AT33" i="1" s="1"/>
  <c r="AO33" i="1"/>
  <c r="F1423" i="2"/>
  <c r="G1423" i="2" s="1"/>
  <c r="I1423" i="2" s="1"/>
  <c r="H1422" i="2"/>
  <c r="F1422" i="2"/>
  <c r="G1422" i="2" s="1"/>
  <c r="H1421" i="2"/>
  <c r="F1421" i="2"/>
  <c r="G1421" i="2" s="1"/>
  <c r="H1420" i="2"/>
  <c r="F1420" i="2"/>
  <c r="G1420" i="2" s="1"/>
  <c r="H1419" i="2"/>
  <c r="F1419" i="2"/>
  <c r="G1419" i="2" s="1"/>
  <c r="H1418" i="2"/>
  <c r="F1418" i="2"/>
  <c r="G1418" i="2" s="1"/>
  <c r="H1417" i="2"/>
  <c r="F1417" i="2"/>
  <c r="G1417" i="2" s="1"/>
  <c r="H1416" i="2"/>
  <c r="F1416" i="2"/>
  <c r="G1416" i="2" s="1"/>
  <c r="H1415" i="2"/>
  <c r="F1415" i="2"/>
  <c r="G1415" i="2" s="1"/>
  <c r="H1414" i="2"/>
  <c r="F1414" i="2"/>
  <c r="G1414" i="2" s="1"/>
  <c r="H1413" i="2"/>
  <c r="F1413" i="2"/>
  <c r="G1413" i="2" s="1"/>
  <c r="H1412" i="2"/>
  <c r="F1412" i="2"/>
  <c r="G1412" i="2" s="1"/>
  <c r="H1411" i="2"/>
  <c r="F1411" i="2"/>
  <c r="G1411" i="2" s="1"/>
  <c r="H1410" i="2"/>
  <c r="F1410" i="2"/>
  <c r="G1410" i="2" s="1"/>
  <c r="H1409" i="2"/>
  <c r="F1409" i="2"/>
  <c r="G1409" i="2" s="1"/>
  <c r="H1408" i="2"/>
  <c r="F1408" i="2"/>
  <c r="G1408" i="2" s="1"/>
  <c r="H1407" i="2"/>
  <c r="F1407" i="2"/>
  <c r="G1407" i="2" s="1"/>
  <c r="H1406" i="2"/>
  <c r="F1406" i="2"/>
  <c r="G1406" i="2" s="1"/>
  <c r="H1405" i="2"/>
  <c r="F1405" i="2"/>
  <c r="G1405" i="2" s="1"/>
  <c r="H1404" i="2"/>
  <c r="F1404" i="2"/>
  <c r="G1404" i="2" s="1"/>
  <c r="H1403" i="2"/>
  <c r="F1403" i="2"/>
  <c r="G1403" i="2" s="1"/>
  <c r="H1402" i="2"/>
  <c r="F1402" i="2"/>
  <c r="G1402" i="2" s="1"/>
  <c r="H1401" i="2"/>
  <c r="F1401" i="2"/>
  <c r="G1401" i="2" s="1"/>
  <c r="H1400" i="2"/>
  <c r="F1400" i="2"/>
  <c r="G1400" i="2" s="1"/>
  <c r="H1399" i="2"/>
  <c r="F1399" i="2"/>
  <c r="G1399" i="2" s="1"/>
  <c r="H1398" i="2"/>
  <c r="F1398" i="2"/>
  <c r="G1398" i="2" s="1"/>
  <c r="H1397" i="2"/>
  <c r="F1397" i="2"/>
  <c r="G1397" i="2" s="1"/>
  <c r="H1396" i="2"/>
  <c r="F1396" i="2"/>
  <c r="G1396" i="2" s="1"/>
  <c r="H1395" i="2"/>
  <c r="F1395" i="2"/>
  <c r="G1395" i="2" s="1"/>
  <c r="H1394" i="2"/>
  <c r="F1394" i="2"/>
  <c r="G1394" i="2" s="1"/>
  <c r="H1393" i="2"/>
  <c r="F1393" i="2"/>
  <c r="G1393" i="2" s="1"/>
  <c r="H1392" i="2"/>
  <c r="F1392" i="2"/>
  <c r="G1392" i="2" s="1"/>
  <c r="H1391" i="2"/>
  <c r="F1391" i="2"/>
  <c r="G1391" i="2" s="1"/>
  <c r="H1390" i="2"/>
  <c r="F1390" i="2"/>
  <c r="G1390" i="2" s="1"/>
  <c r="H1389" i="2"/>
  <c r="F1389" i="2"/>
  <c r="G1389" i="2" s="1"/>
  <c r="H1388" i="2"/>
  <c r="F1388" i="2"/>
  <c r="G1388" i="2" s="1"/>
  <c r="H1387" i="2"/>
  <c r="F1387" i="2"/>
  <c r="G1387" i="2" s="1"/>
  <c r="H1386" i="2"/>
  <c r="F1386" i="2"/>
  <c r="G1386" i="2" s="1"/>
  <c r="H1385" i="2"/>
  <c r="F1385" i="2"/>
  <c r="G1385" i="2" s="1"/>
  <c r="H1384" i="2"/>
  <c r="F1384" i="2"/>
  <c r="G1384" i="2" s="1"/>
  <c r="H1383" i="2"/>
  <c r="F1383" i="2"/>
  <c r="G1383" i="2" s="1"/>
  <c r="H1382" i="2"/>
  <c r="F1382" i="2"/>
  <c r="G1382" i="2" s="1"/>
  <c r="H1381" i="2"/>
  <c r="F1381" i="2"/>
  <c r="G1381" i="2" s="1"/>
  <c r="H1380" i="2"/>
  <c r="F1380" i="2"/>
  <c r="G1380" i="2" s="1"/>
  <c r="H1379" i="2"/>
  <c r="F1379" i="2"/>
  <c r="G1379" i="2" s="1"/>
  <c r="H1378" i="2"/>
  <c r="F1378" i="2"/>
  <c r="G1378" i="2" s="1"/>
  <c r="H1377" i="2"/>
  <c r="F1377" i="2"/>
  <c r="G1377" i="2" s="1"/>
  <c r="H1376" i="2"/>
  <c r="F1376" i="2"/>
  <c r="G1376" i="2" s="1"/>
  <c r="H1375" i="2"/>
  <c r="F1375" i="2"/>
  <c r="G1375" i="2" s="1"/>
  <c r="H1374" i="2"/>
  <c r="F1374" i="2"/>
  <c r="G1374" i="2" s="1"/>
  <c r="H1373" i="2"/>
  <c r="F1373" i="2"/>
  <c r="G1373" i="2" s="1"/>
  <c r="H1372" i="2"/>
  <c r="F1372" i="2"/>
  <c r="G1372" i="2" s="1"/>
  <c r="H1371" i="2"/>
  <c r="F1371" i="2"/>
  <c r="G1371" i="2" s="1"/>
  <c r="H1370" i="2"/>
  <c r="F1370" i="2"/>
  <c r="G1370" i="2" s="1"/>
  <c r="H1369" i="2"/>
  <c r="F1369" i="2"/>
  <c r="G1369" i="2" s="1"/>
  <c r="H1368" i="2"/>
  <c r="F1368" i="2"/>
  <c r="G1368" i="2" s="1"/>
  <c r="H1367" i="2"/>
  <c r="F1367" i="2"/>
  <c r="G1367" i="2" s="1"/>
  <c r="H1366" i="2"/>
  <c r="F1366" i="2"/>
  <c r="G1366" i="2" s="1"/>
  <c r="H1365" i="2"/>
  <c r="F1365" i="2"/>
  <c r="G1365" i="2" s="1"/>
  <c r="H1364" i="2"/>
  <c r="F1364" i="2"/>
  <c r="G1364" i="2" s="1"/>
  <c r="H1363" i="2"/>
  <c r="F1363" i="2"/>
  <c r="G1363" i="2" s="1"/>
  <c r="H1362" i="2"/>
  <c r="F1362" i="2"/>
  <c r="G1362" i="2" s="1"/>
  <c r="H1361" i="2"/>
  <c r="F1361" i="2"/>
  <c r="G1361" i="2" s="1"/>
  <c r="H1360" i="2"/>
  <c r="F1360" i="2"/>
  <c r="G1360" i="2" s="1"/>
  <c r="H1359" i="2"/>
  <c r="F1359" i="2"/>
  <c r="G1359" i="2" s="1"/>
  <c r="H1358" i="2"/>
  <c r="F1358" i="2"/>
  <c r="G1358" i="2" s="1"/>
  <c r="H1357" i="2"/>
  <c r="F1357" i="2"/>
  <c r="G1357" i="2" s="1"/>
  <c r="H1356" i="2"/>
  <c r="F1356" i="2"/>
  <c r="G1356" i="2" s="1"/>
  <c r="H1355" i="2"/>
  <c r="F1355" i="2"/>
  <c r="G1355" i="2" s="1"/>
  <c r="H1354" i="2"/>
  <c r="F1354" i="2"/>
  <c r="G1354" i="2" s="1"/>
  <c r="H1353" i="2"/>
  <c r="F1353" i="2"/>
  <c r="G1353" i="2" s="1"/>
  <c r="H1352" i="2"/>
  <c r="F1352" i="2"/>
  <c r="G1352" i="2" s="1"/>
  <c r="H1351" i="2"/>
  <c r="F1351" i="2"/>
  <c r="G1351" i="2" s="1"/>
  <c r="H1350" i="2"/>
  <c r="F1350" i="2"/>
  <c r="G1350" i="2" s="1"/>
  <c r="H1349" i="2"/>
  <c r="F1349" i="2"/>
  <c r="G1349" i="2" s="1"/>
  <c r="H1348" i="2"/>
  <c r="F1348" i="2"/>
  <c r="G1348" i="2" s="1"/>
  <c r="H1347" i="2"/>
  <c r="F1347" i="2"/>
  <c r="G1347" i="2" s="1"/>
  <c r="H1346" i="2"/>
  <c r="F1346" i="2"/>
  <c r="G1346" i="2" s="1"/>
  <c r="H1345" i="2"/>
  <c r="F1345" i="2"/>
  <c r="G1345" i="2" s="1"/>
  <c r="H1344" i="2"/>
  <c r="F1344" i="2"/>
  <c r="G1344" i="2" s="1"/>
  <c r="H1343" i="2"/>
  <c r="F1343" i="2"/>
  <c r="G1343" i="2" s="1"/>
  <c r="H1342" i="2"/>
  <c r="F1342" i="2"/>
  <c r="G1342" i="2" s="1"/>
  <c r="H1341" i="2"/>
  <c r="F1341" i="2"/>
  <c r="G1341" i="2" s="1"/>
  <c r="H1340" i="2"/>
  <c r="F1340" i="2"/>
  <c r="G1340" i="2" s="1"/>
  <c r="H1339" i="2"/>
  <c r="F1339" i="2"/>
  <c r="G1339" i="2" s="1"/>
  <c r="H1338" i="2"/>
  <c r="F1338" i="2"/>
  <c r="G1338" i="2" s="1"/>
  <c r="H1337" i="2"/>
  <c r="F1337" i="2"/>
  <c r="G1337" i="2" s="1"/>
  <c r="H1336" i="2"/>
  <c r="F1336" i="2"/>
  <c r="G1336" i="2" s="1"/>
  <c r="H1335" i="2"/>
  <c r="F1335" i="2"/>
  <c r="G1335" i="2" s="1"/>
  <c r="H1334" i="2"/>
  <c r="F1334" i="2"/>
  <c r="G1334" i="2" s="1"/>
  <c r="H1333" i="2"/>
  <c r="F1333" i="2"/>
  <c r="G1333" i="2" s="1"/>
  <c r="H1332" i="2"/>
  <c r="F1332" i="2"/>
  <c r="G1332" i="2" s="1"/>
  <c r="H1331" i="2"/>
  <c r="F1331" i="2"/>
  <c r="G1331" i="2" s="1"/>
  <c r="H1330" i="2"/>
  <c r="F1330" i="2"/>
  <c r="G1330" i="2" s="1"/>
  <c r="H1329" i="2"/>
  <c r="F1329" i="2"/>
  <c r="G1329" i="2" s="1"/>
  <c r="H1328" i="2"/>
  <c r="F1328" i="2"/>
  <c r="G1328" i="2" s="1"/>
  <c r="H1327" i="2"/>
  <c r="F1327" i="2"/>
  <c r="G1327" i="2" s="1"/>
  <c r="H1326" i="2"/>
  <c r="F1326" i="2"/>
  <c r="G1326" i="2" s="1"/>
  <c r="H1325" i="2"/>
  <c r="F1325" i="2"/>
  <c r="G1325" i="2" s="1"/>
  <c r="H1324" i="2"/>
  <c r="F1324" i="2"/>
  <c r="G1324" i="2" s="1"/>
  <c r="H1323" i="2"/>
  <c r="F1323" i="2"/>
  <c r="G1323" i="2" s="1"/>
  <c r="H1322" i="2"/>
  <c r="F1322" i="2"/>
  <c r="G1322" i="2" s="1"/>
  <c r="H1321" i="2"/>
  <c r="F1321" i="2"/>
  <c r="G1321" i="2" s="1"/>
  <c r="H1320" i="2"/>
  <c r="F1320" i="2"/>
  <c r="G1320" i="2" s="1"/>
  <c r="H1319" i="2"/>
  <c r="F1319" i="2"/>
  <c r="G1319" i="2" s="1"/>
  <c r="H1318" i="2"/>
  <c r="F1318" i="2"/>
  <c r="G1318" i="2" s="1"/>
  <c r="H1317" i="2"/>
  <c r="F1317" i="2"/>
  <c r="G1317" i="2" s="1"/>
  <c r="H1316" i="2"/>
  <c r="F1316" i="2"/>
  <c r="G1316" i="2" s="1"/>
  <c r="H1315" i="2"/>
  <c r="F1315" i="2"/>
  <c r="G1315" i="2" s="1"/>
  <c r="H1314" i="2"/>
  <c r="F1314" i="2"/>
  <c r="G1314" i="2" s="1"/>
  <c r="H1313" i="2"/>
  <c r="F1313" i="2"/>
  <c r="G1313" i="2" s="1"/>
  <c r="H1312" i="2"/>
  <c r="F1312" i="2"/>
  <c r="G1312" i="2" s="1"/>
  <c r="H1311" i="2"/>
  <c r="F1311" i="2"/>
  <c r="G1311" i="2" s="1"/>
  <c r="H1310" i="2"/>
  <c r="F1310" i="2"/>
  <c r="G1310" i="2" s="1"/>
  <c r="H1309" i="2"/>
  <c r="F1309" i="2"/>
  <c r="G1309" i="2" s="1"/>
  <c r="H1308" i="2"/>
  <c r="F1308" i="2"/>
  <c r="G1308" i="2" s="1"/>
  <c r="H1307" i="2"/>
  <c r="F1307" i="2"/>
  <c r="G1307" i="2" s="1"/>
  <c r="H1306" i="2"/>
  <c r="F1306" i="2"/>
  <c r="G1306" i="2" s="1"/>
  <c r="H1305" i="2"/>
  <c r="F1305" i="2"/>
  <c r="G1305" i="2" s="1"/>
  <c r="H1304" i="2"/>
  <c r="F1304" i="2"/>
  <c r="G1304" i="2" s="1"/>
  <c r="H1303" i="2"/>
  <c r="F1303" i="2"/>
  <c r="G1303" i="2" s="1"/>
  <c r="H1302" i="2"/>
  <c r="F1302" i="2"/>
  <c r="G1302" i="2" s="1"/>
  <c r="H1301" i="2"/>
  <c r="F1301" i="2"/>
  <c r="G1301" i="2" s="1"/>
  <c r="H1300" i="2"/>
  <c r="F1300" i="2"/>
  <c r="G1300" i="2" s="1"/>
  <c r="H1299" i="2"/>
  <c r="F1299" i="2"/>
  <c r="G1299" i="2" s="1"/>
  <c r="H1298" i="2"/>
  <c r="F1298" i="2"/>
  <c r="G1298" i="2" s="1"/>
  <c r="H1297" i="2"/>
  <c r="F1297" i="2"/>
  <c r="G1297" i="2" s="1"/>
  <c r="H1296" i="2"/>
  <c r="F1296" i="2"/>
  <c r="G1296" i="2" s="1"/>
  <c r="H1295" i="2"/>
  <c r="F1295" i="2"/>
  <c r="G1295" i="2" s="1"/>
  <c r="H1294" i="2"/>
  <c r="F1294" i="2"/>
  <c r="G1294" i="2" s="1"/>
  <c r="H1293" i="2"/>
  <c r="F1293" i="2"/>
  <c r="G1293" i="2" s="1"/>
  <c r="H1292" i="2"/>
  <c r="F1292" i="2"/>
  <c r="G1292" i="2" s="1"/>
  <c r="H1291" i="2"/>
  <c r="F1291" i="2"/>
  <c r="G1291" i="2" s="1"/>
  <c r="H1290" i="2"/>
  <c r="F1290" i="2"/>
  <c r="G1290" i="2" s="1"/>
  <c r="H1289" i="2"/>
  <c r="F1289" i="2"/>
  <c r="G1289" i="2" s="1"/>
  <c r="H1288" i="2"/>
  <c r="F1288" i="2"/>
  <c r="G1288" i="2" s="1"/>
  <c r="H1287" i="2"/>
  <c r="F1287" i="2"/>
  <c r="G1287" i="2" s="1"/>
  <c r="H1286" i="2"/>
  <c r="F1286" i="2"/>
  <c r="G1286" i="2" s="1"/>
  <c r="H1285" i="2"/>
  <c r="F1285" i="2"/>
  <c r="G1285" i="2" s="1"/>
  <c r="H1284" i="2"/>
  <c r="F1284" i="2"/>
  <c r="G1284" i="2" s="1"/>
  <c r="H1283" i="2"/>
  <c r="F1283" i="2"/>
  <c r="G1283" i="2" s="1"/>
  <c r="H1282" i="2"/>
  <c r="F1282" i="2"/>
  <c r="G1282" i="2" s="1"/>
  <c r="H1281" i="2"/>
  <c r="F1281" i="2"/>
  <c r="G1281" i="2" s="1"/>
  <c r="H1280" i="2"/>
  <c r="F1280" i="2"/>
  <c r="G1280" i="2" s="1"/>
  <c r="H1279" i="2"/>
  <c r="F1279" i="2"/>
  <c r="G1279" i="2" s="1"/>
  <c r="H1278" i="2"/>
  <c r="F1278" i="2"/>
  <c r="G1278" i="2" s="1"/>
  <c r="H1277" i="2"/>
  <c r="F1277" i="2"/>
  <c r="G1277" i="2" s="1"/>
  <c r="H1276" i="2"/>
  <c r="F1276" i="2"/>
  <c r="G1276" i="2" s="1"/>
  <c r="H1275" i="2"/>
  <c r="F1275" i="2"/>
  <c r="G1275" i="2" s="1"/>
  <c r="H1274" i="2"/>
  <c r="F1274" i="2"/>
  <c r="G1274" i="2" s="1"/>
  <c r="H1273" i="2"/>
  <c r="F1273" i="2"/>
  <c r="G1273" i="2" s="1"/>
  <c r="H1272" i="2"/>
  <c r="F1272" i="2"/>
  <c r="G1272" i="2" s="1"/>
  <c r="H1271" i="2"/>
  <c r="F1271" i="2"/>
  <c r="G1271" i="2" s="1"/>
  <c r="H1270" i="2"/>
  <c r="F1270" i="2"/>
  <c r="G1270" i="2" s="1"/>
  <c r="H1269" i="2"/>
  <c r="F1269" i="2"/>
  <c r="G1269" i="2" s="1"/>
  <c r="H1268" i="2"/>
  <c r="F1268" i="2"/>
  <c r="G1268" i="2" s="1"/>
  <c r="H1267" i="2"/>
  <c r="F1267" i="2"/>
  <c r="G1267" i="2" s="1"/>
  <c r="H1266" i="2"/>
  <c r="F1266" i="2"/>
  <c r="G1266" i="2" s="1"/>
  <c r="H1265" i="2"/>
  <c r="F1265" i="2"/>
  <c r="G1265" i="2" s="1"/>
  <c r="H1264" i="2"/>
  <c r="F1264" i="2"/>
  <c r="G1264" i="2" s="1"/>
  <c r="H1263" i="2"/>
  <c r="F1263" i="2"/>
  <c r="G1263" i="2" s="1"/>
  <c r="H1262" i="2"/>
  <c r="F1262" i="2"/>
  <c r="G1262" i="2" s="1"/>
  <c r="H1261" i="2"/>
  <c r="F1261" i="2"/>
  <c r="G1261" i="2" s="1"/>
  <c r="H1260" i="2"/>
  <c r="F1260" i="2"/>
  <c r="G1260" i="2" s="1"/>
  <c r="H1259" i="2"/>
  <c r="F1259" i="2"/>
  <c r="G1259" i="2" s="1"/>
  <c r="H1258" i="2"/>
  <c r="F1258" i="2"/>
  <c r="G1258" i="2" s="1"/>
  <c r="H1257" i="2"/>
  <c r="F1257" i="2"/>
  <c r="G1257" i="2" s="1"/>
  <c r="H1256" i="2"/>
  <c r="F1256" i="2"/>
  <c r="G1256" i="2" s="1"/>
  <c r="H1255" i="2"/>
  <c r="F1255" i="2"/>
  <c r="G1255" i="2" s="1"/>
  <c r="H1254" i="2"/>
  <c r="F1254" i="2"/>
  <c r="G1254" i="2" s="1"/>
  <c r="H1253" i="2"/>
  <c r="F1253" i="2"/>
  <c r="G1253" i="2" s="1"/>
  <c r="H1252" i="2"/>
  <c r="F1252" i="2"/>
  <c r="G1252" i="2" s="1"/>
  <c r="H1251" i="2"/>
  <c r="F1251" i="2"/>
  <c r="G1251" i="2" s="1"/>
  <c r="H1250" i="2"/>
  <c r="F1250" i="2"/>
  <c r="G1250" i="2" s="1"/>
  <c r="H1249" i="2"/>
  <c r="F1249" i="2"/>
  <c r="G1249" i="2" s="1"/>
  <c r="H1248" i="2"/>
  <c r="F1248" i="2"/>
  <c r="G1248" i="2" s="1"/>
  <c r="H1247" i="2"/>
  <c r="F1247" i="2"/>
  <c r="G1247" i="2" s="1"/>
  <c r="H1246" i="2"/>
  <c r="F1246" i="2"/>
  <c r="G1246" i="2" s="1"/>
  <c r="H1245" i="2"/>
  <c r="F1245" i="2"/>
  <c r="G1245" i="2" s="1"/>
  <c r="H1244" i="2"/>
  <c r="F1244" i="2"/>
  <c r="G1244" i="2" s="1"/>
  <c r="H1243" i="2"/>
  <c r="F1243" i="2"/>
  <c r="G1243" i="2" s="1"/>
  <c r="H1242" i="2"/>
  <c r="F1242" i="2"/>
  <c r="G1242" i="2" s="1"/>
  <c r="H1241" i="2"/>
  <c r="F1241" i="2"/>
  <c r="G1241" i="2" s="1"/>
  <c r="H1240" i="2"/>
  <c r="F1240" i="2"/>
  <c r="G1240" i="2" s="1"/>
  <c r="H1239" i="2"/>
  <c r="F1239" i="2"/>
  <c r="G1239" i="2" s="1"/>
  <c r="H1238" i="2"/>
  <c r="F1238" i="2"/>
  <c r="G1238" i="2" s="1"/>
  <c r="H1237" i="2"/>
  <c r="F1237" i="2"/>
  <c r="G1237" i="2" s="1"/>
  <c r="H1236" i="2"/>
  <c r="F1236" i="2"/>
  <c r="G1236" i="2" s="1"/>
  <c r="H1235" i="2"/>
  <c r="F1235" i="2"/>
  <c r="G1235" i="2" s="1"/>
  <c r="H1234" i="2"/>
  <c r="F1234" i="2"/>
  <c r="G1234" i="2" s="1"/>
  <c r="H1233" i="2"/>
  <c r="F1233" i="2"/>
  <c r="G1233" i="2" s="1"/>
  <c r="H1232" i="2"/>
  <c r="F1232" i="2"/>
  <c r="G1232" i="2" s="1"/>
  <c r="H1231" i="2"/>
  <c r="F1231" i="2"/>
  <c r="G1231" i="2" s="1"/>
  <c r="H1230" i="2"/>
  <c r="F1230" i="2"/>
  <c r="G1230" i="2" s="1"/>
  <c r="H1229" i="2"/>
  <c r="F1229" i="2"/>
  <c r="G1229" i="2" s="1"/>
  <c r="H1228" i="2"/>
  <c r="F1228" i="2"/>
  <c r="G1228" i="2" s="1"/>
  <c r="H1227" i="2"/>
  <c r="F1227" i="2"/>
  <c r="G1227" i="2" s="1"/>
  <c r="H1226" i="2"/>
  <c r="F1226" i="2"/>
  <c r="G1226" i="2" s="1"/>
  <c r="H1225" i="2"/>
  <c r="F1225" i="2"/>
  <c r="G1225" i="2" s="1"/>
  <c r="H1224" i="2"/>
  <c r="F1224" i="2"/>
  <c r="G1224" i="2" s="1"/>
  <c r="H1223" i="2"/>
  <c r="F1223" i="2"/>
  <c r="G1223" i="2" s="1"/>
  <c r="H1222" i="2"/>
  <c r="F1222" i="2"/>
  <c r="G1222" i="2" s="1"/>
  <c r="H1221" i="2"/>
  <c r="F1221" i="2"/>
  <c r="G1221" i="2" s="1"/>
  <c r="H1220" i="2"/>
  <c r="F1220" i="2"/>
  <c r="G1220" i="2" s="1"/>
  <c r="H1219" i="2"/>
  <c r="F1219" i="2"/>
  <c r="G1219" i="2" s="1"/>
  <c r="H1218" i="2"/>
  <c r="F1218" i="2"/>
  <c r="G1218" i="2" s="1"/>
  <c r="H1217" i="2"/>
  <c r="F1217" i="2"/>
  <c r="G1217" i="2" s="1"/>
  <c r="H1216" i="2"/>
  <c r="F1216" i="2"/>
  <c r="G1216" i="2" s="1"/>
  <c r="H1215" i="2"/>
  <c r="F1215" i="2"/>
  <c r="G1215" i="2" s="1"/>
  <c r="H1214" i="2"/>
  <c r="F1214" i="2"/>
  <c r="G1214" i="2" s="1"/>
  <c r="H1213" i="2"/>
  <c r="F1213" i="2"/>
  <c r="G1213" i="2" s="1"/>
  <c r="H1212" i="2"/>
  <c r="F1212" i="2"/>
  <c r="G1212" i="2" s="1"/>
  <c r="H1211" i="2"/>
  <c r="F1211" i="2"/>
  <c r="G1211" i="2" s="1"/>
  <c r="H1210" i="2"/>
  <c r="F1210" i="2"/>
  <c r="G1210" i="2" s="1"/>
  <c r="H1209" i="2"/>
  <c r="F1209" i="2"/>
  <c r="G1209" i="2" s="1"/>
  <c r="H1208" i="2"/>
  <c r="F1208" i="2"/>
  <c r="G1208" i="2" s="1"/>
  <c r="H1207" i="2"/>
  <c r="F1207" i="2"/>
  <c r="G1207" i="2" s="1"/>
  <c r="H1206" i="2"/>
  <c r="F1206" i="2"/>
  <c r="G1206" i="2" s="1"/>
  <c r="H1205" i="2"/>
  <c r="F1205" i="2"/>
  <c r="G1205" i="2" s="1"/>
  <c r="H1204" i="2"/>
  <c r="F1204" i="2"/>
  <c r="G1204" i="2" s="1"/>
  <c r="H1203" i="2"/>
  <c r="F1203" i="2"/>
  <c r="G1203" i="2" s="1"/>
  <c r="H1202" i="2"/>
  <c r="F1202" i="2"/>
  <c r="G1202" i="2" s="1"/>
  <c r="H1201" i="2"/>
  <c r="F1201" i="2"/>
  <c r="G1201" i="2" s="1"/>
  <c r="H1200" i="2"/>
  <c r="F1200" i="2"/>
  <c r="G1200" i="2" s="1"/>
  <c r="H1199" i="2"/>
  <c r="F1199" i="2"/>
  <c r="G1199" i="2" s="1"/>
  <c r="H1198" i="2"/>
  <c r="F1198" i="2"/>
  <c r="G1198" i="2" s="1"/>
  <c r="H1197" i="2"/>
  <c r="F1197" i="2"/>
  <c r="G1197" i="2" s="1"/>
  <c r="H1196" i="2"/>
  <c r="F1196" i="2"/>
  <c r="G1196" i="2" s="1"/>
  <c r="H1195" i="2"/>
  <c r="F1195" i="2"/>
  <c r="G1195" i="2" s="1"/>
  <c r="H1194" i="2"/>
  <c r="F1194" i="2"/>
  <c r="G1194" i="2" s="1"/>
  <c r="H1193" i="2"/>
  <c r="F1193" i="2"/>
  <c r="G1193" i="2" s="1"/>
  <c r="H1192" i="2"/>
  <c r="F1192" i="2"/>
  <c r="G1192" i="2" s="1"/>
  <c r="H1191" i="2"/>
  <c r="F1191" i="2"/>
  <c r="G1191" i="2" s="1"/>
  <c r="H1190" i="2"/>
  <c r="F1190" i="2"/>
  <c r="G1190" i="2" s="1"/>
  <c r="H1189" i="2"/>
  <c r="F1189" i="2"/>
  <c r="G1189" i="2" s="1"/>
  <c r="H1188" i="2"/>
  <c r="F1188" i="2"/>
  <c r="G1188" i="2" s="1"/>
  <c r="H1187" i="2"/>
  <c r="F1187" i="2"/>
  <c r="G1187" i="2" s="1"/>
  <c r="H1186" i="2"/>
  <c r="F1186" i="2"/>
  <c r="G1186" i="2" s="1"/>
  <c r="H1185" i="2"/>
  <c r="F1185" i="2"/>
  <c r="G1185" i="2" s="1"/>
  <c r="H1184" i="2"/>
  <c r="F1184" i="2"/>
  <c r="G1184" i="2" s="1"/>
  <c r="H1183" i="2"/>
  <c r="F1183" i="2"/>
  <c r="G1183" i="2" s="1"/>
  <c r="H1182" i="2"/>
  <c r="F1182" i="2"/>
  <c r="G1182" i="2" s="1"/>
  <c r="H1181" i="2"/>
  <c r="F1181" i="2"/>
  <c r="G1181" i="2" s="1"/>
  <c r="H1180" i="2"/>
  <c r="F1180" i="2"/>
  <c r="G1180" i="2" s="1"/>
  <c r="H1179" i="2"/>
  <c r="F1179" i="2"/>
  <c r="G1179" i="2" s="1"/>
  <c r="H1178" i="2"/>
  <c r="F1178" i="2"/>
  <c r="G1178" i="2" s="1"/>
  <c r="H1177" i="2"/>
  <c r="F1177" i="2"/>
  <c r="G1177" i="2" s="1"/>
  <c r="H1176" i="2"/>
  <c r="F1176" i="2"/>
  <c r="G1176" i="2" s="1"/>
  <c r="H1175" i="2"/>
  <c r="F1175" i="2"/>
  <c r="G1175" i="2" s="1"/>
  <c r="H1174" i="2"/>
  <c r="F1174" i="2"/>
  <c r="G1174" i="2" s="1"/>
  <c r="H1173" i="2"/>
  <c r="F1173" i="2"/>
  <c r="G1173" i="2" s="1"/>
  <c r="H1172" i="2"/>
  <c r="F1172" i="2"/>
  <c r="G1172" i="2" s="1"/>
  <c r="H1171" i="2"/>
  <c r="F1171" i="2"/>
  <c r="G1171" i="2" s="1"/>
  <c r="H1170" i="2"/>
  <c r="F1170" i="2"/>
  <c r="G1170" i="2" s="1"/>
  <c r="H1169" i="2"/>
  <c r="F1169" i="2"/>
  <c r="G1169" i="2" s="1"/>
  <c r="H1168" i="2"/>
  <c r="F1168" i="2"/>
  <c r="G1168" i="2" s="1"/>
  <c r="H1167" i="2"/>
  <c r="F1167" i="2"/>
  <c r="G1167" i="2" s="1"/>
  <c r="H1166" i="2"/>
  <c r="F1166" i="2"/>
  <c r="G1166" i="2" s="1"/>
  <c r="H1165" i="2"/>
  <c r="F1165" i="2"/>
  <c r="G1165" i="2" s="1"/>
  <c r="H1164" i="2"/>
  <c r="F1164" i="2"/>
  <c r="G1164" i="2" s="1"/>
  <c r="H1163" i="2"/>
  <c r="F1163" i="2"/>
  <c r="G1163" i="2" s="1"/>
  <c r="H1162" i="2"/>
  <c r="F1162" i="2"/>
  <c r="G1162" i="2" s="1"/>
  <c r="H1161" i="2"/>
  <c r="F1161" i="2"/>
  <c r="G1161" i="2" s="1"/>
  <c r="H1160" i="2"/>
  <c r="F1160" i="2"/>
  <c r="G1160" i="2" s="1"/>
  <c r="H1159" i="2"/>
  <c r="F1159" i="2"/>
  <c r="G1159" i="2" s="1"/>
  <c r="H1158" i="2"/>
  <c r="F1158" i="2"/>
  <c r="G1158" i="2" s="1"/>
  <c r="H1157" i="2"/>
  <c r="F1157" i="2"/>
  <c r="G1157" i="2" s="1"/>
  <c r="H1156" i="2"/>
  <c r="F1156" i="2"/>
  <c r="G1156" i="2" s="1"/>
  <c r="H1155" i="2"/>
  <c r="F1155" i="2"/>
  <c r="G1155" i="2" s="1"/>
  <c r="H1154" i="2"/>
  <c r="F1154" i="2"/>
  <c r="G1154" i="2" s="1"/>
  <c r="H1153" i="2"/>
  <c r="F1153" i="2"/>
  <c r="G1153" i="2" s="1"/>
  <c r="H1152" i="2"/>
  <c r="F1152" i="2"/>
  <c r="G1152" i="2" s="1"/>
  <c r="H1151" i="2"/>
  <c r="F1151" i="2"/>
  <c r="G1151" i="2" s="1"/>
  <c r="H1150" i="2"/>
  <c r="F1150" i="2"/>
  <c r="G1150" i="2" s="1"/>
  <c r="H1149" i="2"/>
  <c r="F1149" i="2"/>
  <c r="G1149" i="2" s="1"/>
  <c r="H1148" i="2"/>
  <c r="F1148" i="2"/>
  <c r="G1148" i="2" s="1"/>
  <c r="H1147" i="2"/>
  <c r="F1147" i="2"/>
  <c r="G1147" i="2" s="1"/>
  <c r="H1146" i="2"/>
  <c r="F1146" i="2"/>
  <c r="G1146" i="2" s="1"/>
  <c r="H1145" i="2"/>
  <c r="F1145" i="2"/>
  <c r="G1145" i="2" s="1"/>
  <c r="H1144" i="2"/>
  <c r="F1144" i="2"/>
  <c r="G1144" i="2" s="1"/>
  <c r="H1143" i="2"/>
  <c r="F1143" i="2"/>
  <c r="G1143" i="2" s="1"/>
  <c r="H1142" i="2"/>
  <c r="F1142" i="2"/>
  <c r="G1142" i="2" s="1"/>
  <c r="H1141" i="2"/>
  <c r="F1141" i="2"/>
  <c r="G1141" i="2" s="1"/>
  <c r="H1140" i="2"/>
  <c r="F1140" i="2"/>
  <c r="G1140" i="2" s="1"/>
  <c r="H1139" i="2"/>
  <c r="F1139" i="2"/>
  <c r="G1139" i="2" s="1"/>
  <c r="H1138" i="2"/>
  <c r="F1138" i="2"/>
  <c r="G1138" i="2" s="1"/>
  <c r="H1137" i="2"/>
  <c r="F1137" i="2"/>
  <c r="G1137" i="2" s="1"/>
  <c r="H1136" i="2"/>
  <c r="F1136" i="2"/>
  <c r="G1136" i="2" s="1"/>
  <c r="H1135" i="2"/>
  <c r="F1135" i="2"/>
  <c r="G1135" i="2" s="1"/>
  <c r="H1134" i="2"/>
  <c r="F1134" i="2"/>
  <c r="G1134" i="2" s="1"/>
  <c r="H1133" i="2"/>
  <c r="F1133" i="2"/>
  <c r="G1133" i="2" s="1"/>
  <c r="H1132" i="2"/>
  <c r="F1132" i="2"/>
  <c r="G1132" i="2" s="1"/>
  <c r="H1131" i="2"/>
  <c r="F1131" i="2"/>
  <c r="G1131" i="2" s="1"/>
  <c r="H1130" i="2"/>
  <c r="F1130" i="2"/>
  <c r="G1130" i="2" s="1"/>
  <c r="H1129" i="2"/>
  <c r="F1129" i="2"/>
  <c r="G1129" i="2" s="1"/>
  <c r="H1128" i="2"/>
  <c r="F1128" i="2"/>
  <c r="G1128" i="2" s="1"/>
  <c r="H1127" i="2"/>
  <c r="F1127" i="2"/>
  <c r="G1127" i="2" s="1"/>
  <c r="H1126" i="2"/>
  <c r="F1126" i="2"/>
  <c r="G1126" i="2" s="1"/>
  <c r="H1125" i="2"/>
  <c r="F1125" i="2"/>
  <c r="G1125" i="2" s="1"/>
  <c r="H1124" i="2"/>
  <c r="F1124" i="2"/>
  <c r="G1124" i="2" s="1"/>
  <c r="H1123" i="2"/>
  <c r="F1123" i="2"/>
  <c r="G1123" i="2" s="1"/>
  <c r="H1122" i="2"/>
  <c r="F1122" i="2"/>
  <c r="G1122" i="2" s="1"/>
  <c r="H1121" i="2"/>
  <c r="F1121" i="2"/>
  <c r="G1121" i="2" s="1"/>
  <c r="H1120" i="2"/>
  <c r="F1120" i="2"/>
  <c r="G1120" i="2" s="1"/>
  <c r="H1119" i="2"/>
  <c r="F1119" i="2"/>
  <c r="G1119" i="2" s="1"/>
  <c r="H1118" i="2"/>
  <c r="F1118" i="2"/>
  <c r="G1118" i="2" s="1"/>
  <c r="H1117" i="2"/>
  <c r="F1117" i="2"/>
  <c r="G1117" i="2" s="1"/>
  <c r="H1116" i="2"/>
  <c r="F1116" i="2"/>
  <c r="G1116" i="2" s="1"/>
  <c r="H1115" i="2"/>
  <c r="F1115" i="2"/>
  <c r="G1115" i="2" s="1"/>
  <c r="H1114" i="2"/>
  <c r="F1114" i="2"/>
  <c r="G1114" i="2" s="1"/>
  <c r="H1113" i="2"/>
  <c r="F1113" i="2"/>
  <c r="G1113" i="2" s="1"/>
  <c r="H1112" i="2"/>
  <c r="F1112" i="2"/>
  <c r="G1112" i="2" s="1"/>
  <c r="H1111" i="2"/>
  <c r="F1111" i="2"/>
  <c r="G1111" i="2" s="1"/>
  <c r="H1110" i="2"/>
  <c r="F1110" i="2"/>
  <c r="G1110" i="2" s="1"/>
  <c r="H1109" i="2"/>
  <c r="F1109" i="2"/>
  <c r="G1109" i="2" s="1"/>
  <c r="H1108" i="2"/>
  <c r="F1108" i="2"/>
  <c r="G1108" i="2" s="1"/>
  <c r="H1107" i="2"/>
  <c r="F1107" i="2"/>
  <c r="G1107" i="2" s="1"/>
  <c r="H1106" i="2"/>
  <c r="F1106" i="2"/>
  <c r="G1106" i="2" s="1"/>
  <c r="H1105" i="2"/>
  <c r="F1105" i="2"/>
  <c r="G1105" i="2" s="1"/>
  <c r="H1104" i="2"/>
  <c r="F1104" i="2"/>
  <c r="G1104" i="2" s="1"/>
  <c r="H1103" i="2"/>
  <c r="F1103" i="2"/>
  <c r="G1103" i="2" s="1"/>
  <c r="H1102" i="2"/>
  <c r="F1102" i="2"/>
  <c r="G1102" i="2" s="1"/>
  <c r="H1101" i="2"/>
  <c r="F1101" i="2"/>
  <c r="G1101" i="2" s="1"/>
  <c r="H1100" i="2"/>
  <c r="F1100" i="2"/>
  <c r="G1100" i="2" s="1"/>
  <c r="H1099" i="2"/>
  <c r="F1099" i="2"/>
  <c r="G1099" i="2" s="1"/>
  <c r="H1098" i="2"/>
  <c r="F1098" i="2"/>
  <c r="G1098" i="2" s="1"/>
  <c r="H1097" i="2"/>
  <c r="F1097" i="2"/>
  <c r="G1097" i="2" s="1"/>
  <c r="H1096" i="2"/>
  <c r="F1096" i="2"/>
  <c r="G1096" i="2" s="1"/>
  <c r="H1095" i="2"/>
  <c r="F1095" i="2"/>
  <c r="G1095" i="2" s="1"/>
  <c r="H1094" i="2"/>
  <c r="F1094" i="2"/>
  <c r="G1094" i="2" s="1"/>
  <c r="H1093" i="2"/>
  <c r="F1093" i="2"/>
  <c r="G1093" i="2" s="1"/>
  <c r="H1092" i="2"/>
  <c r="F1092" i="2"/>
  <c r="G1092" i="2" s="1"/>
  <c r="H1091" i="2"/>
  <c r="F1091" i="2"/>
  <c r="G1091" i="2" s="1"/>
  <c r="H1090" i="2"/>
  <c r="F1090" i="2"/>
  <c r="G1090" i="2" s="1"/>
  <c r="H1089" i="2"/>
  <c r="F1089" i="2"/>
  <c r="G1089" i="2" s="1"/>
  <c r="H1088" i="2"/>
  <c r="F1088" i="2"/>
  <c r="G1088" i="2" s="1"/>
  <c r="H1087" i="2"/>
  <c r="F1087" i="2"/>
  <c r="G1087" i="2" s="1"/>
  <c r="H1086" i="2"/>
  <c r="F1086" i="2"/>
  <c r="G1086" i="2" s="1"/>
  <c r="H1085" i="2"/>
  <c r="F1085" i="2"/>
  <c r="G1085" i="2" s="1"/>
  <c r="H1084" i="2"/>
  <c r="F1084" i="2"/>
  <c r="G1084" i="2" s="1"/>
  <c r="H1083" i="2"/>
  <c r="F1083" i="2"/>
  <c r="G1083" i="2" s="1"/>
  <c r="H1082" i="2"/>
  <c r="F1082" i="2"/>
  <c r="G1082" i="2" s="1"/>
  <c r="H1081" i="2"/>
  <c r="F1081" i="2"/>
  <c r="G1081" i="2" s="1"/>
  <c r="H1080" i="2"/>
  <c r="F1080" i="2"/>
  <c r="G1080" i="2" s="1"/>
  <c r="H1079" i="2"/>
  <c r="F1079" i="2"/>
  <c r="G1079" i="2" s="1"/>
  <c r="H1078" i="2"/>
  <c r="F1078" i="2"/>
  <c r="G1078" i="2" s="1"/>
  <c r="H1077" i="2"/>
  <c r="F1077" i="2"/>
  <c r="G1077" i="2" s="1"/>
  <c r="H1076" i="2"/>
  <c r="F1076" i="2"/>
  <c r="G1076" i="2" s="1"/>
  <c r="H1075" i="2"/>
  <c r="F1075" i="2"/>
  <c r="G1075" i="2" s="1"/>
  <c r="H1074" i="2"/>
  <c r="F1074" i="2"/>
  <c r="G1074" i="2" s="1"/>
  <c r="H1073" i="2"/>
  <c r="F1073" i="2"/>
  <c r="G1073" i="2" s="1"/>
  <c r="H1072" i="2"/>
  <c r="F1072" i="2"/>
  <c r="G1072" i="2" s="1"/>
  <c r="H1071" i="2"/>
  <c r="F1071" i="2"/>
  <c r="G1071" i="2" s="1"/>
  <c r="H1070" i="2"/>
  <c r="F1070" i="2"/>
  <c r="G1070" i="2" s="1"/>
  <c r="H1069" i="2"/>
  <c r="F1069" i="2"/>
  <c r="G1069" i="2" s="1"/>
  <c r="H1068" i="2"/>
  <c r="F1068" i="2"/>
  <c r="G1068" i="2" s="1"/>
  <c r="H1067" i="2"/>
  <c r="F1067" i="2"/>
  <c r="G1067" i="2" s="1"/>
  <c r="H1066" i="2"/>
  <c r="F1066" i="2"/>
  <c r="G1066" i="2" s="1"/>
  <c r="H1065" i="2"/>
  <c r="F1065" i="2"/>
  <c r="G1065" i="2" s="1"/>
  <c r="H1064" i="2"/>
  <c r="F1064" i="2"/>
  <c r="G1064" i="2" s="1"/>
  <c r="H1063" i="2"/>
  <c r="F1063" i="2"/>
  <c r="G1063" i="2" s="1"/>
  <c r="H1062" i="2"/>
  <c r="F1062" i="2"/>
  <c r="G1062" i="2" s="1"/>
  <c r="H1061" i="2"/>
  <c r="F1061" i="2"/>
  <c r="G1061" i="2" s="1"/>
  <c r="H1060" i="2"/>
  <c r="F1060" i="2"/>
  <c r="G1060" i="2" s="1"/>
  <c r="H1059" i="2"/>
  <c r="F1059" i="2"/>
  <c r="G1059" i="2" s="1"/>
  <c r="H1058" i="2"/>
  <c r="F1058" i="2"/>
  <c r="G1058" i="2" s="1"/>
  <c r="H1057" i="2"/>
  <c r="F1057" i="2"/>
  <c r="G1057" i="2" s="1"/>
  <c r="H1056" i="2"/>
  <c r="F1056" i="2"/>
  <c r="G1056" i="2" s="1"/>
  <c r="H1055" i="2"/>
  <c r="F1055" i="2"/>
  <c r="G1055" i="2" s="1"/>
  <c r="H1054" i="2"/>
  <c r="F1054" i="2"/>
  <c r="G1054" i="2" s="1"/>
  <c r="H1053" i="2"/>
  <c r="F1053" i="2"/>
  <c r="G1053" i="2" s="1"/>
  <c r="H1052" i="2"/>
  <c r="F1052" i="2"/>
  <c r="G1052" i="2" s="1"/>
  <c r="H1051" i="2"/>
  <c r="F1051" i="2"/>
  <c r="G1051" i="2" s="1"/>
  <c r="H1050" i="2"/>
  <c r="F1050" i="2"/>
  <c r="G1050" i="2" s="1"/>
  <c r="H1049" i="2"/>
  <c r="F1049" i="2"/>
  <c r="G1049" i="2" s="1"/>
  <c r="H1048" i="2"/>
  <c r="F1048" i="2"/>
  <c r="G1048" i="2" s="1"/>
  <c r="H1047" i="2"/>
  <c r="F1047" i="2"/>
  <c r="G1047" i="2" s="1"/>
  <c r="H1046" i="2"/>
  <c r="F1046" i="2"/>
  <c r="G1046" i="2" s="1"/>
  <c r="H1045" i="2"/>
  <c r="F1045" i="2"/>
  <c r="G1045" i="2" s="1"/>
  <c r="H1044" i="2"/>
  <c r="F1044" i="2"/>
  <c r="G1044" i="2" s="1"/>
  <c r="H1043" i="2"/>
  <c r="F1043" i="2"/>
  <c r="G1043" i="2" s="1"/>
  <c r="H1042" i="2"/>
  <c r="F1042" i="2"/>
  <c r="G1042" i="2" s="1"/>
  <c r="H1041" i="2"/>
  <c r="F1041" i="2"/>
  <c r="G1041" i="2" s="1"/>
  <c r="H1040" i="2"/>
  <c r="F1040" i="2"/>
  <c r="G1040" i="2" s="1"/>
  <c r="H1039" i="2"/>
  <c r="F1039" i="2"/>
  <c r="G1039" i="2" s="1"/>
  <c r="H1038" i="2"/>
  <c r="F1038" i="2"/>
  <c r="G1038" i="2" s="1"/>
  <c r="H1037" i="2"/>
  <c r="F1037" i="2"/>
  <c r="G1037" i="2" s="1"/>
  <c r="H1036" i="2"/>
  <c r="F1036" i="2"/>
  <c r="G1036" i="2" s="1"/>
  <c r="H1035" i="2"/>
  <c r="F1035" i="2"/>
  <c r="G1035" i="2" s="1"/>
  <c r="H1034" i="2"/>
  <c r="F1034" i="2"/>
  <c r="G1034" i="2" s="1"/>
  <c r="H1033" i="2"/>
  <c r="F1033" i="2"/>
  <c r="G1033" i="2" s="1"/>
  <c r="H1032" i="2"/>
  <c r="F1032" i="2"/>
  <c r="G1032" i="2" s="1"/>
  <c r="H1031" i="2"/>
  <c r="F1031" i="2"/>
  <c r="G1031" i="2" s="1"/>
  <c r="H1030" i="2"/>
  <c r="F1030" i="2"/>
  <c r="G1030" i="2" s="1"/>
  <c r="H1029" i="2"/>
  <c r="F1029" i="2"/>
  <c r="G1029" i="2" s="1"/>
  <c r="H1028" i="2"/>
  <c r="F1028" i="2"/>
  <c r="G1028" i="2" s="1"/>
  <c r="H1027" i="2"/>
  <c r="F1027" i="2"/>
  <c r="G1027" i="2" s="1"/>
  <c r="H1026" i="2"/>
  <c r="F1026" i="2"/>
  <c r="G1026" i="2" s="1"/>
  <c r="H1025" i="2"/>
  <c r="F1025" i="2"/>
  <c r="G1025" i="2" s="1"/>
  <c r="H1024" i="2"/>
  <c r="F1024" i="2"/>
  <c r="G1024" i="2" s="1"/>
  <c r="H1023" i="2"/>
  <c r="F1023" i="2"/>
  <c r="G1023" i="2" s="1"/>
  <c r="H1022" i="2"/>
  <c r="F1022" i="2"/>
  <c r="G1022" i="2" s="1"/>
  <c r="H1021" i="2"/>
  <c r="F1021" i="2"/>
  <c r="G1021" i="2" s="1"/>
  <c r="H1020" i="2"/>
  <c r="F1020" i="2"/>
  <c r="G1020" i="2" s="1"/>
  <c r="H1019" i="2"/>
  <c r="F1019" i="2"/>
  <c r="G1019" i="2" s="1"/>
  <c r="H1018" i="2"/>
  <c r="F1018" i="2"/>
  <c r="G1018" i="2" s="1"/>
  <c r="H1017" i="2"/>
  <c r="F1017" i="2"/>
  <c r="G1017" i="2" s="1"/>
  <c r="H1016" i="2"/>
  <c r="F1016" i="2"/>
  <c r="G1016" i="2" s="1"/>
  <c r="H1015" i="2"/>
  <c r="F1015" i="2"/>
  <c r="G1015" i="2" s="1"/>
  <c r="H1014" i="2"/>
  <c r="F1014" i="2"/>
  <c r="G1014" i="2" s="1"/>
  <c r="H1013" i="2"/>
  <c r="F1013" i="2"/>
  <c r="G1013" i="2" s="1"/>
  <c r="H1012" i="2"/>
  <c r="F1012" i="2"/>
  <c r="G1012" i="2" s="1"/>
  <c r="H1011" i="2"/>
  <c r="F1011" i="2"/>
  <c r="G1011" i="2" s="1"/>
  <c r="H1010" i="2"/>
  <c r="F1010" i="2"/>
  <c r="G1010" i="2" s="1"/>
  <c r="H1009" i="2"/>
  <c r="F1009" i="2"/>
  <c r="G1009" i="2" s="1"/>
  <c r="H1008" i="2"/>
  <c r="F1008" i="2"/>
  <c r="G1008" i="2" s="1"/>
  <c r="H1007" i="2"/>
  <c r="F1007" i="2"/>
  <c r="G1007" i="2" s="1"/>
  <c r="H1006" i="2"/>
  <c r="F1006" i="2"/>
  <c r="G1006" i="2" s="1"/>
  <c r="H1005" i="2"/>
  <c r="F1005" i="2"/>
  <c r="G1005" i="2" s="1"/>
  <c r="H1004" i="2"/>
  <c r="F1004" i="2"/>
  <c r="G1004" i="2" s="1"/>
  <c r="H1003" i="2"/>
  <c r="F1003" i="2"/>
  <c r="G1003" i="2" s="1"/>
  <c r="H1002" i="2"/>
  <c r="F1002" i="2"/>
  <c r="G1002" i="2" s="1"/>
  <c r="H1001" i="2"/>
  <c r="F1001" i="2"/>
  <c r="G1001" i="2" s="1"/>
  <c r="H1000" i="2"/>
  <c r="F1000" i="2"/>
  <c r="G1000" i="2" s="1"/>
  <c r="H999" i="2"/>
  <c r="F999" i="2"/>
  <c r="G999" i="2" s="1"/>
  <c r="H998" i="2"/>
  <c r="F998" i="2"/>
  <c r="G998" i="2" s="1"/>
  <c r="H997" i="2"/>
  <c r="F997" i="2"/>
  <c r="G997" i="2" s="1"/>
  <c r="H996" i="2"/>
  <c r="F996" i="2"/>
  <c r="G996" i="2" s="1"/>
  <c r="H995" i="2"/>
  <c r="F995" i="2"/>
  <c r="G995" i="2" s="1"/>
  <c r="H994" i="2"/>
  <c r="F994" i="2"/>
  <c r="G994" i="2" s="1"/>
  <c r="H993" i="2"/>
  <c r="F993" i="2"/>
  <c r="G993" i="2" s="1"/>
  <c r="H992" i="2"/>
  <c r="F992" i="2"/>
  <c r="G992" i="2" s="1"/>
  <c r="H991" i="2"/>
  <c r="F991" i="2"/>
  <c r="G991" i="2" s="1"/>
  <c r="H990" i="2"/>
  <c r="F990" i="2"/>
  <c r="G990" i="2" s="1"/>
  <c r="H989" i="2"/>
  <c r="F989" i="2"/>
  <c r="G989" i="2" s="1"/>
  <c r="H988" i="2"/>
  <c r="F988" i="2"/>
  <c r="G988" i="2" s="1"/>
  <c r="H987" i="2"/>
  <c r="F987" i="2"/>
  <c r="G987" i="2" s="1"/>
  <c r="H986" i="2"/>
  <c r="F986" i="2"/>
  <c r="G986" i="2" s="1"/>
  <c r="H985" i="2"/>
  <c r="F985" i="2"/>
  <c r="G985" i="2" s="1"/>
  <c r="H984" i="2"/>
  <c r="F984" i="2"/>
  <c r="G984" i="2" s="1"/>
  <c r="H983" i="2"/>
  <c r="F983" i="2"/>
  <c r="G983" i="2" s="1"/>
  <c r="H982" i="2"/>
  <c r="F982" i="2"/>
  <c r="G982" i="2" s="1"/>
  <c r="H981" i="2"/>
  <c r="F981" i="2"/>
  <c r="G981" i="2" s="1"/>
  <c r="H980" i="2"/>
  <c r="F980" i="2"/>
  <c r="G980" i="2" s="1"/>
  <c r="H979" i="2"/>
  <c r="F979" i="2"/>
  <c r="G979" i="2" s="1"/>
  <c r="H978" i="2"/>
  <c r="F978" i="2"/>
  <c r="G978" i="2" s="1"/>
  <c r="H977" i="2"/>
  <c r="F977" i="2"/>
  <c r="G977" i="2" s="1"/>
  <c r="H976" i="2"/>
  <c r="F976" i="2"/>
  <c r="G976" i="2" s="1"/>
  <c r="H975" i="2"/>
  <c r="F975" i="2"/>
  <c r="G975" i="2" s="1"/>
  <c r="H974" i="2"/>
  <c r="F974" i="2"/>
  <c r="G974" i="2" s="1"/>
  <c r="H973" i="2"/>
  <c r="F973" i="2"/>
  <c r="G973" i="2" s="1"/>
  <c r="H972" i="2"/>
  <c r="F972" i="2"/>
  <c r="G972" i="2" s="1"/>
  <c r="H971" i="2"/>
  <c r="F971" i="2"/>
  <c r="G971" i="2" s="1"/>
  <c r="H970" i="2"/>
  <c r="F970" i="2"/>
  <c r="G970" i="2" s="1"/>
  <c r="H969" i="2"/>
  <c r="F969" i="2"/>
  <c r="G969" i="2" s="1"/>
  <c r="H968" i="2"/>
  <c r="F968" i="2"/>
  <c r="G968" i="2" s="1"/>
  <c r="H967" i="2"/>
  <c r="F967" i="2"/>
  <c r="G967" i="2" s="1"/>
  <c r="H966" i="2"/>
  <c r="F966" i="2"/>
  <c r="G966" i="2" s="1"/>
  <c r="H965" i="2"/>
  <c r="F965" i="2"/>
  <c r="G965" i="2" s="1"/>
  <c r="H964" i="2"/>
  <c r="F964" i="2"/>
  <c r="G964" i="2" s="1"/>
  <c r="H963" i="2"/>
  <c r="F963" i="2"/>
  <c r="G963" i="2" s="1"/>
  <c r="H962" i="2"/>
  <c r="F962" i="2"/>
  <c r="G962" i="2" s="1"/>
  <c r="H961" i="2"/>
  <c r="F961" i="2"/>
  <c r="G961" i="2" s="1"/>
  <c r="H960" i="2"/>
  <c r="F960" i="2"/>
  <c r="G960" i="2" s="1"/>
  <c r="H959" i="2"/>
  <c r="F959" i="2"/>
  <c r="G959" i="2" s="1"/>
  <c r="H958" i="2"/>
  <c r="F958" i="2"/>
  <c r="G958" i="2" s="1"/>
  <c r="H957" i="2"/>
  <c r="F957" i="2"/>
  <c r="G957" i="2" s="1"/>
  <c r="H956" i="2"/>
  <c r="F956" i="2"/>
  <c r="G956" i="2" s="1"/>
  <c r="H955" i="2"/>
  <c r="F955" i="2"/>
  <c r="G955" i="2" s="1"/>
  <c r="H954" i="2"/>
  <c r="F954" i="2"/>
  <c r="G954" i="2" s="1"/>
  <c r="H953" i="2"/>
  <c r="F953" i="2"/>
  <c r="G953" i="2" s="1"/>
  <c r="H952" i="2"/>
  <c r="F952" i="2"/>
  <c r="G952" i="2" s="1"/>
  <c r="H951" i="2"/>
  <c r="F951" i="2"/>
  <c r="G951" i="2" s="1"/>
  <c r="H950" i="2"/>
  <c r="F950" i="2"/>
  <c r="G950" i="2" s="1"/>
  <c r="H949" i="2"/>
  <c r="F949" i="2"/>
  <c r="G949" i="2" s="1"/>
  <c r="H948" i="2"/>
  <c r="F948" i="2"/>
  <c r="G948" i="2" s="1"/>
  <c r="H947" i="2"/>
  <c r="F947" i="2"/>
  <c r="G947" i="2" s="1"/>
  <c r="H946" i="2"/>
  <c r="F946" i="2"/>
  <c r="G946" i="2" s="1"/>
  <c r="H945" i="2"/>
  <c r="F945" i="2"/>
  <c r="G945" i="2" s="1"/>
  <c r="H944" i="2"/>
  <c r="F944" i="2"/>
  <c r="G944" i="2" s="1"/>
  <c r="H943" i="2"/>
  <c r="F943" i="2"/>
  <c r="G943" i="2" s="1"/>
  <c r="H942" i="2"/>
  <c r="F942" i="2"/>
  <c r="G942" i="2" s="1"/>
  <c r="H941" i="2"/>
  <c r="F941" i="2"/>
  <c r="G941" i="2" s="1"/>
  <c r="H940" i="2"/>
  <c r="F940" i="2"/>
  <c r="G940" i="2" s="1"/>
  <c r="H939" i="2"/>
  <c r="F939" i="2"/>
  <c r="G939" i="2" s="1"/>
  <c r="H938" i="2"/>
  <c r="F938" i="2"/>
  <c r="G938" i="2" s="1"/>
  <c r="H937" i="2"/>
  <c r="F937" i="2"/>
  <c r="G937" i="2" s="1"/>
  <c r="H936" i="2"/>
  <c r="F936" i="2"/>
  <c r="G936" i="2" s="1"/>
  <c r="H935" i="2"/>
  <c r="F935" i="2"/>
  <c r="G935" i="2" s="1"/>
  <c r="H934" i="2"/>
  <c r="F934" i="2"/>
  <c r="G934" i="2" s="1"/>
  <c r="H933" i="2"/>
  <c r="F933" i="2"/>
  <c r="G933" i="2" s="1"/>
  <c r="H932" i="2"/>
  <c r="F932" i="2"/>
  <c r="G932" i="2" s="1"/>
  <c r="H931" i="2"/>
  <c r="F931" i="2"/>
  <c r="G931" i="2" s="1"/>
  <c r="H930" i="2"/>
  <c r="F930" i="2"/>
  <c r="G930" i="2" s="1"/>
  <c r="H929" i="2"/>
  <c r="F929" i="2"/>
  <c r="G929" i="2" s="1"/>
  <c r="H928" i="2"/>
  <c r="F928" i="2"/>
  <c r="G928" i="2" s="1"/>
  <c r="H927" i="2"/>
  <c r="F927" i="2"/>
  <c r="G927" i="2" s="1"/>
  <c r="H926" i="2"/>
  <c r="F926" i="2"/>
  <c r="G926" i="2" s="1"/>
  <c r="H925" i="2"/>
  <c r="F925" i="2"/>
  <c r="G925" i="2" s="1"/>
  <c r="H924" i="2"/>
  <c r="F924" i="2"/>
  <c r="G924" i="2" s="1"/>
  <c r="H923" i="2"/>
  <c r="F923" i="2"/>
  <c r="G923" i="2" s="1"/>
  <c r="H922" i="2"/>
  <c r="F922" i="2"/>
  <c r="G922" i="2" s="1"/>
  <c r="H921" i="2"/>
  <c r="F921" i="2"/>
  <c r="G921" i="2" s="1"/>
  <c r="H920" i="2"/>
  <c r="F920" i="2"/>
  <c r="G920" i="2" s="1"/>
  <c r="H919" i="2"/>
  <c r="F919" i="2"/>
  <c r="G919" i="2" s="1"/>
  <c r="H918" i="2"/>
  <c r="F918" i="2"/>
  <c r="G918" i="2" s="1"/>
  <c r="H917" i="2"/>
  <c r="F917" i="2"/>
  <c r="G917" i="2" s="1"/>
  <c r="H916" i="2"/>
  <c r="F916" i="2"/>
  <c r="G916" i="2" s="1"/>
  <c r="H915" i="2"/>
  <c r="F915" i="2"/>
  <c r="G915" i="2" s="1"/>
  <c r="H914" i="2"/>
  <c r="F914" i="2"/>
  <c r="G914" i="2" s="1"/>
  <c r="H913" i="2"/>
  <c r="F913" i="2"/>
  <c r="G913" i="2" s="1"/>
  <c r="H912" i="2"/>
  <c r="F912" i="2"/>
  <c r="G912" i="2" s="1"/>
  <c r="H911" i="2"/>
  <c r="F911" i="2"/>
  <c r="G911" i="2" s="1"/>
  <c r="H910" i="2"/>
  <c r="F910" i="2"/>
  <c r="G910" i="2" s="1"/>
  <c r="H909" i="2"/>
  <c r="F909" i="2"/>
  <c r="G909" i="2" s="1"/>
  <c r="H908" i="2"/>
  <c r="F908" i="2"/>
  <c r="G908" i="2" s="1"/>
  <c r="H907" i="2"/>
  <c r="F907" i="2"/>
  <c r="G907" i="2" s="1"/>
  <c r="H906" i="2"/>
  <c r="F906" i="2"/>
  <c r="G906" i="2" s="1"/>
  <c r="H905" i="2"/>
  <c r="F905" i="2"/>
  <c r="G905" i="2" s="1"/>
  <c r="H904" i="2"/>
  <c r="F904" i="2"/>
  <c r="G904" i="2" s="1"/>
  <c r="H903" i="2"/>
  <c r="F903" i="2"/>
  <c r="G903" i="2" s="1"/>
  <c r="H902" i="2"/>
  <c r="F902" i="2"/>
  <c r="G902" i="2" s="1"/>
  <c r="H901" i="2"/>
  <c r="F901" i="2"/>
  <c r="G901" i="2" s="1"/>
  <c r="H900" i="2"/>
  <c r="F900" i="2"/>
  <c r="G900" i="2" s="1"/>
  <c r="H899" i="2"/>
  <c r="F899" i="2"/>
  <c r="G899" i="2" s="1"/>
  <c r="H898" i="2"/>
  <c r="F898" i="2"/>
  <c r="G898" i="2" s="1"/>
  <c r="H897" i="2"/>
  <c r="F897" i="2"/>
  <c r="G897" i="2" s="1"/>
  <c r="H896" i="2"/>
  <c r="F896" i="2"/>
  <c r="G896" i="2" s="1"/>
  <c r="H895" i="2"/>
  <c r="F895" i="2"/>
  <c r="G895" i="2" s="1"/>
  <c r="H894" i="2"/>
  <c r="F894" i="2"/>
  <c r="G894" i="2" s="1"/>
  <c r="H893" i="2"/>
  <c r="F893" i="2"/>
  <c r="G893" i="2" s="1"/>
  <c r="H892" i="2"/>
  <c r="F892" i="2"/>
  <c r="G892" i="2" s="1"/>
  <c r="H891" i="2"/>
  <c r="F891" i="2"/>
  <c r="G891" i="2" s="1"/>
  <c r="H890" i="2"/>
  <c r="F890" i="2"/>
  <c r="G890" i="2" s="1"/>
  <c r="H889" i="2"/>
  <c r="F889" i="2"/>
  <c r="G889" i="2" s="1"/>
  <c r="H888" i="2"/>
  <c r="F888" i="2"/>
  <c r="G888" i="2" s="1"/>
  <c r="H887" i="2"/>
  <c r="F887" i="2"/>
  <c r="G887" i="2" s="1"/>
  <c r="H886" i="2"/>
  <c r="F886" i="2"/>
  <c r="G886" i="2" s="1"/>
  <c r="H885" i="2"/>
  <c r="F885" i="2"/>
  <c r="G885" i="2" s="1"/>
  <c r="H884" i="2"/>
  <c r="F884" i="2"/>
  <c r="G884" i="2" s="1"/>
  <c r="H883" i="2"/>
  <c r="F883" i="2"/>
  <c r="G883" i="2" s="1"/>
  <c r="H882" i="2"/>
  <c r="F882" i="2"/>
  <c r="G882" i="2" s="1"/>
  <c r="H881" i="2"/>
  <c r="F881" i="2"/>
  <c r="G881" i="2" s="1"/>
  <c r="H880" i="2"/>
  <c r="F880" i="2"/>
  <c r="G880" i="2" s="1"/>
  <c r="H879" i="2"/>
  <c r="F879" i="2"/>
  <c r="G879" i="2" s="1"/>
  <c r="H878" i="2"/>
  <c r="F878" i="2"/>
  <c r="G878" i="2" s="1"/>
  <c r="H877" i="2"/>
  <c r="F877" i="2"/>
  <c r="G877" i="2" s="1"/>
  <c r="H876" i="2"/>
  <c r="F876" i="2"/>
  <c r="G876" i="2" s="1"/>
  <c r="H875" i="2"/>
  <c r="F875" i="2"/>
  <c r="G875" i="2" s="1"/>
  <c r="H874" i="2"/>
  <c r="F874" i="2"/>
  <c r="G874" i="2" s="1"/>
  <c r="H873" i="2"/>
  <c r="F873" i="2"/>
  <c r="G873" i="2" s="1"/>
  <c r="H872" i="2"/>
  <c r="F872" i="2"/>
  <c r="G872" i="2" s="1"/>
  <c r="H871" i="2"/>
  <c r="F871" i="2"/>
  <c r="G871" i="2" s="1"/>
  <c r="H870" i="2"/>
  <c r="F870" i="2"/>
  <c r="G870" i="2" s="1"/>
  <c r="H869" i="2"/>
  <c r="F869" i="2"/>
  <c r="G869" i="2" s="1"/>
  <c r="H868" i="2"/>
  <c r="F868" i="2"/>
  <c r="G868" i="2" s="1"/>
  <c r="H867" i="2"/>
  <c r="F867" i="2"/>
  <c r="G867" i="2" s="1"/>
  <c r="H866" i="2"/>
  <c r="F866" i="2"/>
  <c r="G866" i="2" s="1"/>
  <c r="H865" i="2"/>
  <c r="F865" i="2"/>
  <c r="G865" i="2" s="1"/>
  <c r="H864" i="2"/>
  <c r="F864" i="2"/>
  <c r="G864" i="2" s="1"/>
  <c r="H863" i="2"/>
  <c r="F863" i="2"/>
  <c r="G863" i="2" s="1"/>
  <c r="H862" i="2"/>
  <c r="F862" i="2"/>
  <c r="G862" i="2" s="1"/>
  <c r="H861" i="2"/>
  <c r="F861" i="2"/>
  <c r="G861" i="2" s="1"/>
  <c r="H860" i="2"/>
  <c r="F860" i="2"/>
  <c r="G860" i="2" s="1"/>
  <c r="H859" i="2"/>
  <c r="F859" i="2"/>
  <c r="G859" i="2" s="1"/>
  <c r="H858" i="2"/>
  <c r="F858" i="2"/>
  <c r="G858" i="2" s="1"/>
  <c r="H857" i="2"/>
  <c r="F857" i="2"/>
  <c r="G857" i="2" s="1"/>
  <c r="H856" i="2"/>
  <c r="F856" i="2"/>
  <c r="G856" i="2" s="1"/>
  <c r="H855" i="2"/>
  <c r="F855" i="2"/>
  <c r="G855" i="2" s="1"/>
  <c r="H854" i="2"/>
  <c r="F854" i="2"/>
  <c r="G854" i="2" s="1"/>
  <c r="H853" i="2"/>
  <c r="F853" i="2"/>
  <c r="G853" i="2" s="1"/>
  <c r="H852" i="2"/>
  <c r="F852" i="2"/>
  <c r="G852" i="2" s="1"/>
  <c r="H851" i="2"/>
  <c r="F851" i="2"/>
  <c r="G851" i="2" s="1"/>
  <c r="H850" i="2"/>
  <c r="F850" i="2"/>
  <c r="G850" i="2" s="1"/>
  <c r="H849" i="2"/>
  <c r="F849" i="2"/>
  <c r="G849" i="2" s="1"/>
  <c r="H848" i="2"/>
  <c r="F848" i="2"/>
  <c r="G848" i="2" s="1"/>
  <c r="H847" i="2"/>
  <c r="F847" i="2"/>
  <c r="G847" i="2" s="1"/>
  <c r="H846" i="2"/>
  <c r="F846" i="2"/>
  <c r="G846" i="2" s="1"/>
  <c r="H845" i="2"/>
  <c r="F845" i="2"/>
  <c r="G845" i="2" s="1"/>
  <c r="H844" i="2"/>
  <c r="F844" i="2"/>
  <c r="G844" i="2" s="1"/>
  <c r="H843" i="2"/>
  <c r="F843" i="2"/>
  <c r="G843" i="2" s="1"/>
  <c r="H842" i="2"/>
  <c r="F842" i="2"/>
  <c r="G842" i="2" s="1"/>
  <c r="H841" i="2"/>
  <c r="F841" i="2"/>
  <c r="G841" i="2" s="1"/>
  <c r="H840" i="2"/>
  <c r="F840" i="2"/>
  <c r="G840" i="2" s="1"/>
  <c r="H839" i="2"/>
  <c r="F839" i="2"/>
  <c r="G839" i="2" s="1"/>
  <c r="H838" i="2"/>
  <c r="F838" i="2"/>
  <c r="G838" i="2" s="1"/>
  <c r="H837" i="2"/>
  <c r="F837" i="2"/>
  <c r="G837" i="2" s="1"/>
  <c r="H836" i="2"/>
  <c r="F836" i="2"/>
  <c r="G836" i="2" s="1"/>
  <c r="H835" i="2"/>
  <c r="F835" i="2"/>
  <c r="G835" i="2" s="1"/>
  <c r="H834" i="2"/>
  <c r="F834" i="2"/>
  <c r="G834" i="2" s="1"/>
  <c r="H833" i="2"/>
  <c r="F833" i="2"/>
  <c r="G833" i="2" s="1"/>
  <c r="H832" i="2"/>
  <c r="F832" i="2"/>
  <c r="G832" i="2" s="1"/>
  <c r="H831" i="2"/>
  <c r="F831" i="2"/>
  <c r="G831" i="2" s="1"/>
  <c r="H830" i="2"/>
  <c r="F830" i="2"/>
  <c r="G830" i="2" s="1"/>
  <c r="H829" i="2"/>
  <c r="F829" i="2"/>
  <c r="G829" i="2" s="1"/>
  <c r="H828" i="2"/>
  <c r="F828" i="2"/>
  <c r="G828" i="2" s="1"/>
  <c r="H827" i="2"/>
  <c r="F827" i="2"/>
  <c r="G827" i="2" s="1"/>
  <c r="H826" i="2"/>
  <c r="F826" i="2"/>
  <c r="G826" i="2" s="1"/>
  <c r="H825" i="2"/>
  <c r="F825" i="2"/>
  <c r="G825" i="2" s="1"/>
  <c r="H824" i="2"/>
  <c r="F824" i="2"/>
  <c r="G824" i="2" s="1"/>
  <c r="H823" i="2"/>
  <c r="F823" i="2"/>
  <c r="G823" i="2" s="1"/>
  <c r="H822" i="2"/>
  <c r="F822" i="2"/>
  <c r="G822" i="2" s="1"/>
  <c r="H821" i="2"/>
  <c r="F821" i="2"/>
  <c r="G821" i="2" s="1"/>
  <c r="H820" i="2"/>
  <c r="F820" i="2"/>
  <c r="G820" i="2" s="1"/>
  <c r="H819" i="2"/>
  <c r="F819" i="2"/>
  <c r="G819" i="2" s="1"/>
  <c r="H818" i="2"/>
  <c r="F818" i="2"/>
  <c r="G818" i="2" s="1"/>
  <c r="H817" i="2"/>
  <c r="F817" i="2"/>
  <c r="G817" i="2" s="1"/>
  <c r="H816" i="2"/>
  <c r="F816" i="2"/>
  <c r="G816" i="2" s="1"/>
  <c r="H815" i="2"/>
  <c r="F815" i="2"/>
  <c r="G815" i="2" s="1"/>
  <c r="H814" i="2"/>
  <c r="F814" i="2"/>
  <c r="G814" i="2" s="1"/>
  <c r="H813" i="2"/>
  <c r="F813" i="2"/>
  <c r="G813" i="2" s="1"/>
  <c r="H812" i="2"/>
  <c r="F812" i="2"/>
  <c r="G812" i="2" s="1"/>
  <c r="H811" i="2"/>
  <c r="F811" i="2"/>
  <c r="G811" i="2" s="1"/>
  <c r="H810" i="2"/>
  <c r="F810" i="2"/>
  <c r="G810" i="2" s="1"/>
  <c r="H809" i="2"/>
  <c r="F809" i="2"/>
  <c r="G809" i="2" s="1"/>
  <c r="H808" i="2"/>
  <c r="F808" i="2"/>
  <c r="G808" i="2" s="1"/>
  <c r="H807" i="2"/>
  <c r="F807" i="2"/>
  <c r="G807" i="2" s="1"/>
  <c r="H806" i="2"/>
  <c r="F806" i="2"/>
  <c r="G806" i="2" s="1"/>
  <c r="H805" i="2"/>
  <c r="F805" i="2"/>
  <c r="G805" i="2" s="1"/>
  <c r="H804" i="2"/>
  <c r="F804" i="2"/>
  <c r="G804" i="2" s="1"/>
  <c r="H803" i="2"/>
  <c r="F803" i="2"/>
  <c r="G803" i="2" s="1"/>
  <c r="H802" i="2"/>
  <c r="F802" i="2"/>
  <c r="G802" i="2" s="1"/>
  <c r="H801" i="2"/>
  <c r="F801" i="2"/>
  <c r="G801" i="2" s="1"/>
  <c r="H800" i="2"/>
  <c r="F800" i="2"/>
  <c r="G800" i="2" s="1"/>
  <c r="H799" i="2"/>
  <c r="F799" i="2"/>
  <c r="G799" i="2" s="1"/>
  <c r="H798" i="2"/>
  <c r="F798" i="2"/>
  <c r="G798" i="2" s="1"/>
  <c r="H797" i="2"/>
  <c r="F797" i="2"/>
  <c r="G797" i="2" s="1"/>
  <c r="H796" i="2"/>
  <c r="F796" i="2"/>
  <c r="G796" i="2" s="1"/>
  <c r="H795" i="2"/>
  <c r="F795" i="2"/>
  <c r="G795" i="2" s="1"/>
  <c r="H794" i="2"/>
  <c r="F794" i="2"/>
  <c r="G794" i="2" s="1"/>
  <c r="H793" i="2"/>
  <c r="F793" i="2"/>
  <c r="G793" i="2" s="1"/>
  <c r="H792" i="2"/>
  <c r="F792" i="2"/>
  <c r="G792" i="2" s="1"/>
  <c r="H791" i="2"/>
  <c r="F791" i="2"/>
  <c r="G791" i="2" s="1"/>
  <c r="H790" i="2"/>
  <c r="F790" i="2"/>
  <c r="G790" i="2" s="1"/>
  <c r="H789" i="2"/>
  <c r="F789" i="2"/>
  <c r="G789" i="2" s="1"/>
  <c r="H788" i="2"/>
  <c r="F788" i="2"/>
  <c r="G788" i="2" s="1"/>
  <c r="H787" i="2"/>
  <c r="F787" i="2"/>
  <c r="G787" i="2" s="1"/>
  <c r="H786" i="2"/>
  <c r="F786" i="2"/>
  <c r="G786" i="2" s="1"/>
  <c r="H785" i="2"/>
  <c r="F785" i="2"/>
  <c r="G785" i="2" s="1"/>
  <c r="H784" i="2"/>
  <c r="F784" i="2"/>
  <c r="G784" i="2" s="1"/>
  <c r="H783" i="2"/>
  <c r="F783" i="2"/>
  <c r="G783" i="2" s="1"/>
  <c r="H782" i="2"/>
  <c r="F782" i="2"/>
  <c r="G782" i="2" s="1"/>
  <c r="H781" i="2"/>
  <c r="F781" i="2"/>
  <c r="G781" i="2" s="1"/>
  <c r="H780" i="2"/>
  <c r="F780" i="2"/>
  <c r="G780" i="2" s="1"/>
  <c r="H779" i="2"/>
  <c r="F779" i="2"/>
  <c r="G779" i="2" s="1"/>
  <c r="H778" i="2"/>
  <c r="F778" i="2"/>
  <c r="G778" i="2" s="1"/>
  <c r="H777" i="2"/>
  <c r="F777" i="2"/>
  <c r="G777" i="2" s="1"/>
  <c r="H776" i="2"/>
  <c r="F776" i="2"/>
  <c r="G776" i="2" s="1"/>
  <c r="H775" i="2"/>
  <c r="F775" i="2"/>
  <c r="G775" i="2" s="1"/>
  <c r="H774" i="2"/>
  <c r="F774" i="2"/>
  <c r="G774" i="2" s="1"/>
  <c r="H773" i="2"/>
  <c r="F773" i="2"/>
  <c r="G773" i="2" s="1"/>
  <c r="H772" i="2"/>
  <c r="F772" i="2"/>
  <c r="G772" i="2" s="1"/>
  <c r="H771" i="2"/>
  <c r="F771" i="2"/>
  <c r="G771" i="2" s="1"/>
  <c r="H770" i="2"/>
  <c r="F770" i="2"/>
  <c r="G770" i="2" s="1"/>
  <c r="H769" i="2"/>
  <c r="F769" i="2"/>
  <c r="G769" i="2" s="1"/>
  <c r="H768" i="2"/>
  <c r="F768" i="2"/>
  <c r="G768" i="2" s="1"/>
  <c r="H767" i="2"/>
  <c r="F767" i="2"/>
  <c r="G767" i="2" s="1"/>
  <c r="H766" i="2"/>
  <c r="F766" i="2"/>
  <c r="G766" i="2" s="1"/>
  <c r="H765" i="2"/>
  <c r="F765" i="2"/>
  <c r="G765" i="2" s="1"/>
  <c r="H764" i="2"/>
  <c r="F764" i="2"/>
  <c r="G764" i="2" s="1"/>
  <c r="H763" i="2"/>
  <c r="F763" i="2"/>
  <c r="G763" i="2" s="1"/>
  <c r="H762" i="2"/>
  <c r="F762" i="2"/>
  <c r="G762" i="2" s="1"/>
  <c r="H761" i="2"/>
  <c r="F761" i="2"/>
  <c r="G761" i="2" s="1"/>
  <c r="H760" i="2"/>
  <c r="F760" i="2"/>
  <c r="G760" i="2" s="1"/>
  <c r="H759" i="2"/>
  <c r="F759" i="2"/>
  <c r="G759" i="2" s="1"/>
  <c r="H758" i="2"/>
  <c r="F758" i="2"/>
  <c r="G758" i="2" s="1"/>
  <c r="H757" i="2"/>
  <c r="F757" i="2"/>
  <c r="G757" i="2" s="1"/>
  <c r="H756" i="2"/>
  <c r="F756" i="2"/>
  <c r="G756" i="2" s="1"/>
  <c r="H755" i="2"/>
  <c r="F755" i="2"/>
  <c r="G755" i="2" s="1"/>
  <c r="H754" i="2"/>
  <c r="F754" i="2"/>
  <c r="G754" i="2" s="1"/>
  <c r="H753" i="2"/>
  <c r="F753" i="2"/>
  <c r="G753" i="2" s="1"/>
  <c r="H752" i="2"/>
  <c r="F752" i="2"/>
  <c r="G752" i="2" s="1"/>
  <c r="H751" i="2"/>
  <c r="F751" i="2"/>
  <c r="G751" i="2" s="1"/>
  <c r="H750" i="2"/>
  <c r="F750" i="2"/>
  <c r="G750" i="2" s="1"/>
  <c r="H749" i="2"/>
  <c r="F749" i="2"/>
  <c r="G749" i="2" s="1"/>
  <c r="H748" i="2"/>
  <c r="F748" i="2"/>
  <c r="G748" i="2" s="1"/>
  <c r="H747" i="2"/>
  <c r="F747" i="2"/>
  <c r="G747" i="2" s="1"/>
  <c r="H746" i="2"/>
  <c r="F746" i="2"/>
  <c r="G746" i="2" s="1"/>
  <c r="H745" i="2"/>
  <c r="F745" i="2"/>
  <c r="G745" i="2" s="1"/>
  <c r="H744" i="2"/>
  <c r="F744" i="2"/>
  <c r="G744" i="2" s="1"/>
  <c r="H743" i="2"/>
  <c r="F743" i="2"/>
  <c r="G743" i="2" s="1"/>
  <c r="H742" i="2"/>
  <c r="F742" i="2"/>
  <c r="G742" i="2" s="1"/>
  <c r="H741" i="2"/>
  <c r="F741" i="2"/>
  <c r="G741" i="2" s="1"/>
  <c r="H740" i="2"/>
  <c r="F740" i="2"/>
  <c r="G740" i="2" s="1"/>
  <c r="H739" i="2"/>
  <c r="F739" i="2"/>
  <c r="G739" i="2" s="1"/>
  <c r="H738" i="2"/>
  <c r="F738" i="2"/>
  <c r="G738" i="2" s="1"/>
  <c r="H737" i="2"/>
  <c r="F737" i="2"/>
  <c r="G737" i="2" s="1"/>
  <c r="H736" i="2"/>
  <c r="F736" i="2"/>
  <c r="G736" i="2" s="1"/>
  <c r="H735" i="2"/>
  <c r="F735" i="2"/>
  <c r="G735" i="2" s="1"/>
  <c r="H734" i="2"/>
  <c r="F734" i="2"/>
  <c r="G734" i="2" s="1"/>
  <c r="H733" i="2"/>
  <c r="F733" i="2"/>
  <c r="G733" i="2" s="1"/>
  <c r="H732" i="2"/>
  <c r="F732" i="2"/>
  <c r="G732" i="2" s="1"/>
  <c r="H731" i="2"/>
  <c r="F731" i="2"/>
  <c r="G731" i="2" s="1"/>
  <c r="H730" i="2"/>
  <c r="F730" i="2"/>
  <c r="G730" i="2" s="1"/>
  <c r="H729" i="2"/>
  <c r="F729" i="2"/>
  <c r="G729" i="2" s="1"/>
  <c r="H728" i="2"/>
  <c r="F728" i="2"/>
  <c r="G728" i="2" s="1"/>
  <c r="H727" i="2"/>
  <c r="F727" i="2"/>
  <c r="G727" i="2" s="1"/>
  <c r="H726" i="2"/>
  <c r="F726" i="2"/>
  <c r="G726" i="2" s="1"/>
  <c r="H725" i="2"/>
  <c r="F725" i="2"/>
  <c r="G725" i="2" s="1"/>
  <c r="H724" i="2"/>
  <c r="F724" i="2"/>
  <c r="G724" i="2" s="1"/>
  <c r="H723" i="2"/>
  <c r="F723" i="2"/>
  <c r="G723" i="2" s="1"/>
  <c r="H722" i="2"/>
  <c r="F722" i="2"/>
  <c r="G722" i="2" s="1"/>
  <c r="H721" i="2"/>
  <c r="F721" i="2"/>
  <c r="G721" i="2" s="1"/>
  <c r="H720" i="2"/>
  <c r="F720" i="2"/>
  <c r="G720" i="2" s="1"/>
  <c r="H719" i="2"/>
  <c r="F719" i="2"/>
  <c r="G719" i="2" s="1"/>
  <c r="H718" i="2"/>
  <c r="F718" i="2"/>
  <c r="G718" i="2" s="1"/>
  <c r="H717" i="2"/>
  <c r="F717" i="2"/>
  <c r="G717" i="2" s="1"/>
  <c r="H716" i="2"/>
  <c r="F716" i="2"/>
  <c r="G716" i="2" s="1"/>
  <c r="H715" i="2"/>
  <c r="F715" i="2"/>
  <c r="G715" i="2" s="1"/>
  <c r="H714" i="2"/>
  <c r="F714" i="2"/>
  <c r="G714" i="2" s="1"/>
  <c r="H713" i="2"/>
  <c r="F713" i="2"/>
  <c r="G713" i="2" s="1"/>
  <c r="H712" i="2"/>
  <c r="F712" i="2"/>
  <c r="G712" i="2" s="1"/>
  <c r="H711" i="2"/>
  <c r="F711" i="2"/>
  <c r="G711" i="2" s="1"/>
  <c r="H710" i="2"/>
  <c r="F710" i="2"/>
  <c r="G710" i="2" s="1"/>
  <c r="H709" i="2"/>
  <c r="F709" i="2"/>
  <c r="G709" i="2" s="1"/>
  <c r="H708" i="2"/>
  <c r="F708" i="2"/>
  <c r="G708" i="2" s="1"/>
  <c r="H707" i="2"/>
  <c r="F707" i="2"/>
  <c r="G707" i="2" s="1"/>
  <c r="H706" i="2"/>
  <c r="F706" i="2"/>
  <c r="G706" i="2" s="1"/>
  <c r="H705" i="2"/>
  <c r="F705" i="2"/>
  <c r="G705" i="2" s="1"/>
  <c r="H704" i="2"/>
  <c r="F704" i="2"/>
  <c r="G704" i="2" s="1"/>
  <c r="H703" i="2"/>
  <c r="F703" i="2"/>
  <c r="G703" i="2" s="1"/>
  <c r="H702" i="2"/>
  <c r="F702" i="2"/>
  <c r="G702" i="2" s="1"/>
  <c r="H701" i="2"/>
  <c r="F701" i="2"/>
  <c r="G701" i="2" s="1"/>
  <c r="H700" i="2"/>
  <c r="F700" i="2"/>
  <c r="G700" i="2" s="1"/>
  <c r="H699" i="2"/>
  <c r="F699" i="2"/>
  <c r="G699" i="2" s="1"/>
  <c r="H698" i="2"/>
  <c r="F698" i="2"/>
  <c r="G698" i="2" s="1"/>
  <c r="H697" i="2"/>
  <c r="F697" i="2"/>
  <c r="G697" i="2" s="1"/>
  <c r="H696" i="2"/>
  <c r="F696" i="2"/>
  <c r="G696" i="2" s="1"/>
  <c r="H695" i="2"/>
  <c r="F695" i="2"/>
  <c r="G695" i="2" s="1"/>
  <c r="H694" i="2"/>
  <c r="F694" i="2"/>
  <c r="G694" i="2" s="1"/>
  <c r="H693" i="2"/>
  <c r="F693" i="2"/>
  <c r="G693" i="2" s="1"/>
  <c r="H692" i="2"/>
  <c r="F692" i="2"/>
  <c r="G692" i="2" s="1"/>
  <c r="H691" i="2"/>
  <c r="F691" i="2"/>
  <c r="G691" i="2" s="1"/>
  <c r="H690" i="2"/>
  <c r="F690" i="2"/>
  <c r="G690" i="2" s="1"/>
  <c r="H689" i="2"/>
  <c r="F689" i="2"/>
  <c r="G689" i="2" s="1"/>
  <c r="H688" i="2"/>
  <c r="F688" i="2"/>
  <c r="G688" i="2" s="1"/>
  <c r="H687" i="2"/>
  <c r="F687" i="2"/>
  <c r="G687" i="2" s="1"/>
  <c r="H686" i="2"/>
  <c r="F686" i="2"/>
  <c r="G686" i="2" s="1"/>
  <c r="H685" i="2"/>
  <c r="F685" i="2"/>
  <c r="G685" i="2" s="1"/>
  <c r="H684" i="2"/>
  <c r="F684" i="2"/>
  <c r="G684" i="2" s="1"/>
  <c r="H683" i="2"/>
  <c r="F683" i="2"/>
  <c r="G683" i="2" s="1"/>
  <c r="H682" i="2"/>
  <c r="F682" i="2"/>
  <c r="G682" i="2" s="1"/>
  <c r="H681" i="2"/>
  <c r="F681" i="2"/>
  <c r="G681" i="2" s="1"/>
  <c r="H680" i="2"/>
  <c r="F680" i="2"/>
  <c r="G680" i="2" s="1"/>
  <c r="H679" i="2"/>
  <c r="F679" i="2"/>
  <c r="G679" i="2" s="1"/>
  <c r="H678" i="2"/>
  <c r="F678" i="2"/>
  <c r="G678" i="2" s="1"/>
  <c r="H677" i="2"/>
  <c r="F677" i="2"/>
  <c r="G677" i="2" s="1"/>
  <c r="H676" i="2"/>
  <c r="F676" i="2"/>
  <c r="G676" i="2" s="1"/>
  <c r="H675" i="2"/>
  <c r="F675" i="2"/>
  <c r="G675" i="2" s="1"/>
  <c r="H674" i="2"/>
  <c r="F674" i="2"/>
  <c r="G674" i="2" s="1"/>
  <c r="H673" i="2"/>
  <c r="F673" i="2"/>
  <c r="G673" i="2" s="1"/>
  <c r="H672" i="2"/>
  <c r="F672" i="2"/>
  <c r="G672" i="2" s="1"/>
  <c r="H671" i="2"/>
  <c r="F671" i="2"/>
  <c r="G671" i="2" s="1"/>
  <c r="H670" i="2"/>
  <c r="F670" i="2"/>
  <c r="G670" i="2" s="1"/>
  <c r="H669" i="2"/>
  <c r="F669" i="2"/>
  <c r="G669" i="2" s="1"/>
  <c r="H668" i="2"/>
  <c r="F668" i="2"/>
  <c r="G668" i="2" s="1"/>
  <c r="H667" i="2"/>
  <c r="F667" i="2"/>
  <c r="G667" i="2" s="1"/>
  <c r="H666" i="2"/>
  <c r="F666" i="2"/>
  <c r="G666" i="2" s="1"/>
  <c r="H665" i="2"/>
  <c r="F665" i="2"/>
  <c r="G665" i="2" s="1"/>
  <c r="H664" i="2"/>
  <c r="F664" i="2"/>
  <c r="G664" i="2" s="1"/>
  <c r="H663" i="2"/>
  <c r="F663" i="2"/>
  <c r="G663" i="2" s="1"/>
  <c r="H662" i="2"/>
  <c r="F662" i="2"/>
  <c r="G662" i="2" s="1"/>
  <c r="H661" i="2"/>
  <c r="F661" i="2"/>
  <c r="G661" i="2" s="1"/>
  <c r="H660" i="2"/>
  <c r="F660" i="2"/>
  <c r="G660" i="2" s="1"/>
  <c r="H659" i="2"/>
  <c r="F659" i="2"/>
  <c r="G659" i="2" s="1"/>
  <c r="H658" i="2"/>
  <c r="F658" i="2"/>
  <c r="G658" i="2" s="1"/>
  <c r="H657" i="2"/>
  <c r="F657" i="2"/>
  <c r="G657" i="2" s="1"/>
  <c r="H656" i="2"/>
  <c r="F656" i="2"/>
  <c r="G656" i="2" s="1"/>
  <c r="H655" i="2"/>
  <c r="F655" i="2"/>
  <c r="G655" i="2" s="1"/>
  <c r="H654" i="2"/>
  <c r="F654" i="2"/>
  <c r="G654" i="2" s="1"/>
  <c r="H653" i="2"/>
  <c r="F653" i="2"/>
  <c r="G653" i="2" s="1"/>
  <c r="H652" i="2"/>
  <c r="F652" i="2"/>
  <c r="G652" i="2" s="1"/>
  <c r="H651" i="2"/>
  <c r="F651" i="2"/>
  <c r="G651" i="2" s="1"/>
  <c r="H650" i="2"/>
  <c r="F650" i="2"/>
  <c r="G650" i="2" s="1"/>
  <c r="H649" i="2"/>
  <c r="F649" i="2"/>
  <c r="G649" i="2" s="1"/>
  <c r="H648" i="2"/>
  <c r="F648" i="2"/>
  <c r="G648" i="2" s="1"/>
  <c r="H647" i="2"/>
  <c r="F647" i="2"/>
  <c r="G647" i="2" s="1"/>
  <c r="H646" i="2"/>
  <c r="F646" i="2"/>
  <c r="G646" i="2" s="1"/>
  <c r="H645" i="2"/>
  <c r="F645" i="2"/>
  <c r="G645" i="2" s="1"/>
  <c r="H644" i="2"/>
  <c r="F644" i="2"/>
  <c r="G644" i="2" s="1"/>
  <c r="H643" i="2"/>
  <c r="F643" i="2"/>
  <c r="G643" i="2" s="1"/>
  <c r="H642" i="2"/>
  <c r="F642" i="2"/>
  <c r="G642" i="2" s="1"/>
  <c r="H641" i="2"/>
  <c r="F641" i="2"/>
  <c r="G641" i="2" s="1"/>
  <c r="H640" i="2"/>
  <c r="F640" i="2"/>
  <c r="G640" i="2" s="1"/>
  <c r="H639" i="2"/>
  <c r="F639" i="2"/>
  <c r="G639" i="2" s="1"/>
  <c r="H638" i="2"/>
  <c r="F638" i="2"/>
  <c r="G638" i="2" s="1"/>
  <c r="H637" i="2"/>
  <c r="F637" i="2"/>
  <c r="G637" i="2" s="1"/>
  <c r="H636" i="2"/>
  <c r="F636" i="2"/>
  <c r="G636" i="2" s="1"/>
  <c r="H635" i="2"/>
  <c r="F635" i="2"/>
  <c r="G635" i="2" s="1"/>
  <c r="H634" i="2"/>
  <c r="F634" i="2"/>
  <c r="G634" i="2" s="1"/>
  <c r="H633" i="2"/>
  <c r="F633" i="2"/>
  <c r="G633" i="2" s="1"/>
  <c r="H632" i="2"/>
  <c r="F632" i="2"/>
  <c r="G632" i="2" s="1"/>
  <c r="H631" i="2"/>
  <c r="F631" i="2"/>
  <c r="G631" i="2" s="1"/>
  <c r="H630" i="2"/>
  <c r="F630" i="2"/>
  <c r="G630" i="2" s="1"/>
  <c r="H629" i="2"/>
  <c r="F629" i="2"/>
  <c r="G629" i="2" s="1"/>
  <c r="H628" i="2"/>
  <c r="F628" i="2"/>
  <c r="G628" i="2" s="1"/>
  <c r="H627" i="2"/>
  <c r="F627" i="2"/>
  <c r="G627" i="2" s="1"/>
  <c r="H626" i="2"/>
  <c r="F626" i="2"/>
  <c r="G626" i="2" s="1"/>
  <c r="H625" i="2"/>
  <c r="F625" i="2"/>
  <c r="G625" i="2" s="1"/>
  <c r="H624" i="2"/>
  <c r="F624" i="2"/>
  <c r="G624" i="2" s="1"/>
  <c r="H623" i="2"/>
  <c r="F623" i="2"/>
  <c r="G623" i="2" s="1"/>
  <c r="H622" i="2"/>
  <c r="F622" i="2"/>
  <c r="G622" i="2" s="1"/>
  <c r="H621" i="2"/>
  <c r="F621" i="2"/>
  <c r="G621" i="2" s="1"/>
  <c r="H620" i="2"/>
  <c r="F620" i="2"/>
  <c r="G620" i="2" s="1"/>
  <c r="H619" i="2"/>
  <c r="F619" i="2"/>
  <c r="G619" i="2" s="1"/>
  <c r="H618" i="2"/>
  <c r="F618" i="2"/>
  <c r="G618" i="2" s="1"/>
  <c r="H617" i="2"/>
  <c r="F617" i="2"/>
  <c r="G617" i="2" s="1"/>
  <c r="H616" i="2"/>
  <c r="F616" i="2"/>
  <c r="G616" i="2" s="1"/>
  <c r="H615" i="2"/>
  <c r="F615" i="2"/>
  <c r="G615" i="2" s="1"/>
  <c r="H614" i="2"/>
  <c r="F614" i="2"/>
  <c r="G614" i="2" s="1"/>
  <c r="H613" i="2"/>
  <c r="F613" i="2"/>
  <c r="G613" i="2" s="1"/>
  <c r="H612" i="2"/>
  <c r="F612" i="2"/>
  <c r="G612" i="2" s="1"/>
  <c r="H611" i="2"/>
  <c r="F611" i="2"/>
  <c r="G611" i="2" s="1"/>
  <c r="H610" i="2"/>
  <c r="F610" i="2"/>
  <c r="G610" i="2" s="1"/>
  <c r="H609" i="2"/>
  <c r="F609" i="2"/>
  <c r="G609" i="2" s="1"/>
  <c r="H608" i="2"/>
  <c r="F608" i="2"/>
  <c r="G608" i="2" s="1"/>
  <c r="H607" i="2"/>
  <c r="F607" i="2"/>
  <c r="G607" i="2" s="1"/>
  <c r="H606" i="2"/>
  <c r="F606" i="2"/>
  <c r="G606" i="2" s="1"/>
  <c r="H605" i="2"/>
  <c r="F605" i="2"/>
  <c r="G605" i="2" s="1"/>
  <c r="H604" i="2"/>
  <c r="F604" i="2"/>
  <c r="G604" i="2" s="1"/>
  <c r="H603" i="2"/>
  <c r="F603" i="2"/>
  <c r="G603" i="2" s="1"/>
  <c r="H602" i="2"/>
  <c r="F602" i="2"/>
  <c r="G602" i="2" s="1"/>
  <c r="H601" i="2"/>
  <c r="F601" i="2"/>
  <c r="G601" i="2" s="1"/>
  <c r="H600" i="2"/>
  <c r="F600" i="2"/>
  <c r="G600" i="2" s="1"/>
  <c r="H599" i="2"/>
  <c r="F599" i="2"/>
  <c r="G599" i="2" s="1"/>
  <c r="H598" i="2"/>
  <c r="F598" i="2"/>
  <c r="G598" i="2" s="1"/>
  <c r="H597" i="2"/>
  <c r="F597" i="2"/>
  <c r="G597" i="2" s="1"/>
  <c r="H596" i="2"/>
  <c r="F596" i="2"/>
  <c r="G596" i="2" s="1"/>
  <c r="H595" i="2"/>
  <c r="F595" i="2"/>
  <c r="G595" i="2" s="1"/>
  <c r="H594" i="2"/>
  <c r="F594" i="2"/>
  <c r="G594" i="2" s="1"/>
  <c r="H593" i="2"/>
  <c r="F593" i="2"/>
  <c r="G593" i="2" s="1"/>
  <c r="H592" i="2"/>
  <c r="F592" i="2"/>
  <c r="G592" i="2" s="1"/>
  <c r="H591" i="2"/>
  <c r="F591" i="2"/>
  <c r="G591" i="2" s="1"/>
  <c r="H590" i="2"/>
  <c r="F590" i="2"/>
  <c r="G590" i="2" s="1"/>
  <c r="H589" i="2"/>
  <c r="F589" i="2"/>
  <c r="G589" i="2" s="1"/>
  <c r="H588" i="2"/>
  <c r="F588" i="2"/>
  <c r="G588" i="2" s="1"/>
  <c r="H587" i="2"/>
  <c r="F587" i="2"/>
  <c r="G587" i="2" s="1"/>
  <c r="H586" i="2"/>
  <c r="F586" i="2"/>
  <c r="G586" i="2" s="1"/>
  <c r="H585" i="2"/>
  <c r="F585" i="2"/>
  <c r="G585" i="2" s="1"/>
  <c r="H584" i="2"/>
  <c r="F584" i="2"/>
  <c r="G584" i="2" s="1"/>
  <c r="H583" i="2"/>
  <c r="F583" i="2"/>
  <c r="G583" i="2" s="1"/>
  <c r="H582" i="2"/>
  <c r="F582" i="2"/>
  <c r="G582" i="2" s="1"/>
  <c r="H581" i="2"/>
  <c r="F581" i="2"/>
  <c r="G581" i="2" s="1"/>
  <c r="H580" i="2"/>
  <c r="F580" i="2"/>
  <c r="G580" i="2" s="1"/>
  <c r="H579" i="2"/>
  <c r="F579" i="2"/>
  <c r="G579" i="2" s="1"/>
  <c r="H578" i="2"/>
  <c r="F578" i="2"/>
  <c r="G578" i="2" s="1"/>
  <c r="H577" i="2"/>
  <c r="F577" i="2"/>
  <c r="G577" i="2" s="1"/>
  <c r="H576" i="2"/>
  <c r="F576" i="2"/>
  <c r="G576" i="2" s="1"/>
  <c r="H575" i="2"/>
  <c r="F575" i="2"/>
  <c r="G575" i="2" s="1"/>
  <c r="H574" i="2"/>
  <c r="F574" i="2"/>
  <c r="G574" i="2" s="1"/>
  <c r="H573" i="2"/>
  <c r="F573" i="2"/>
  <c r="G573" i="2" s="1"/>
  <c r="H572" i="2"/>
  <c r="F572" i="2"/>
  <c r="G572" i="2" s="1"/>
  <c r="H571" i="2"/>
  <c r="F571" i="2"/>
  <c r="G571" i="2" s="1"/>
  <c r="H570" i="2"/>
  <c r="F570" i="2"/>
  <c r="G570" i="2" s="1"/>
  <c r="H569" i="2"/>
  <c r="F569" i="2"/>
  <c r="G569" i="2" s="1"/>
  <c r="H568" i="2"/>
  <c r="F568" i="2"/>
  <c r="G568" i="2" s="1"/>
  <c r="H567" i="2"/>
  <c r="F567" i="2"/>
  <c r="G567" i="2" s="1"/>
  <c r="H566" i="2"/>
  <c r="F566" i="2"/>
  <c r="G566" i="2" s="1"/>
  <c r="H565" i="2"/>
  <c r="F565" i="2"/>
  <c r="G565" i="2" s="1"/>
  <c r="H564" i="2"/>
  <c r="F564" i="2"/>
  <c r="G564" i="2" s="1"/>
  <c r="H563" i="2"/>
  <c r="F563" i="2"/>
  <c r="G563" i="2" s="1"/>
  <c r="H562" i="2"/>
  <c r="F562" i="2"/>
  <c r="G562" i="2" s="1"/>
  <c r="H561" i="2"/>
  <c r="F561" i="2"/>
  <c r="G561" i="2" s="1"/>
  <c r="H560" i="2"/>
  <c r="F560" i="2"/>
  <c r="G560" i="2" s="1"/>
  <c r="H559" i="2"/>
  <c r="F559" i="2"/>
  <c r="G559" i="2" s="1"/>
  <c r="H558" i="2"/>
  <c r="F558" i="2"/>
  <c r="G558" i="2" s="1"/>
  <c r="H557" i="2"/>
  <c r="F557" i="2"/>
  <c r="G557" i="2" s="1"/>
  <c r="H556" i="2"/>
  <c r="F556" i="2"/>
  <c r="G556" i="2" s="1"/>
  <c r="H555" i="2"/>
  <c r="F555" i="2"/>
  <c r="G555" i="2" s="1"/>
  <c r="H554" i="2"/>
  <c r="F554" i="2"/>
  <c r="G554" i="2" s="1"/>
  <c r="H553" i="2"/>
  <c r="F553" i="2"/>
  <c r="G553" i="2" s="1"/>
  <c r="H552" i="2"/>
  <c r="F552" i="2"/>
  <c r="G552" i="2" s="1"/>
  <c r="H551" i="2"/>
  <c r="F551" i="2"/>
  <c r="G551" i="2" s="1"/>
  <c r="H550" i="2"/>
  <c r="F550" i="2"/>
  <c r="G550" i="2" s="1"/>
  <c r="H549" i="2"/>
  <c r="F549" i="2"/>
  <c r="G549" i="2" s="1"/>
  <c r="H548" i="2"/>
  <c r="F548" i="2"/>
  <c r="G548" i="2" s="1"/>
  <c r="H547" i="2"/>
  <c r="F547" i="2"/>
  <c r="G547" i="2" s="1"/>
  <c r="H546" i="2"/>
  <c r="F546" i="2"/>
  <c r="G546" i="2" s="1"/>
  <c r="H545" i="2"/>
  <c r="F545" i="2"/>
  <c r="G545" i="2" s="1"/>
  <c r="H544" i="2"/>
  <c r="F544" i="2"/>
  <c r="G544" i="2" s="1"/>
  <c r="H543" i="2"/>
  <c r="F543" i="2"/>
  <c r="G543" i="2" s="1"/>
  <c r="H542" i="2"/>
  <c r="F542" i="2"/>
  <c r="G542" i="2" s="1"/>
  <c r="H541" i="2"/>
  <c r="F541" i="2"/>
  <c r="G541" i="2" s="1"/>
  <c r="H540" i="2"/>
  <c r="F540" i="2"/>
  <c r="G540" i="2" s="1"/>
  <c r="H539" i="2"/>
  <c r="F539" i="2"/>
  <c r="G539" i="2" s="1"/>
  <c r="H538" i="2"/>
  <c r="F538" i="2"/>
  <c r="G538" i="2" s="1"/>
  <c r="H537" i="2"/>
  <c r="F537" i="2"/>
  <c r="G537" i="2" s="1"/>
  <c r="H536" i="2"/>
  <c r="F536" i="2"/>
  <c r="G536" i="2" s="1"/>
  <c r="H535" i="2"/>
  <c r="F535" i="2"/>
  <c r="G535" i="2" s="1"/>
  <c r="H534" i="2"/>
  <c r="F534" i="2"/>
  <c r="G534" i="2" s="1"/>
  <c r="H533" i="2"/>
  <c r="F533" i="2"/>
  <c r="G533" i="2" s="1"/>
  <c r="H532" i="2"/>
  <c r="F532" i="2"/>
  <c r="G532" i="2" s="1"/>
  <c r="H531" i="2"/>
  <c r="F531" i="2"/>
  <c r="G531" i="2" s="1"/>
  <c r="H530" i="2"/>
  <c r="F530" i="2"/>
  <c r="G530" i="2" s="1"/>
  <c r="H529" i="2"/>
  <c r="F529" i="2"/>
  <c r="G529" i="2" s="1"/>
  <c r="H528" i="2"/>
  <c r="F528" i="2"/>
  <c r="G528" i="2" s="1"/>
  <c r="H527" i="2"/>
  <c r="F527" i="2"/>
  <c r="G527" i="2" s="1"/>
  <c r="H526" i="2"/>
  <c r="F526" i="2"/>
  <c r="G526" i="2" s="1"/>
  <c r="H525" i="2"/>
  <c r="F525" i="2"/>
  <c r="G525" i="2" s="1"/>
  <c r="H524" i="2"/>
  <c r="F524" i="2"/>
  <c r="G524" i="2" s="1"/>
  <c r="H523" i="2"/>
  <c r="F523" i="2"/>
  <c r="G523" i="2" s="1"/>
  <c r="H522" i="2"/>
  <c r="F522" i="2"/>
  <c r="G522" i="2" s="1"/>
  <c r="H521" i="2"/>
  <c r="F521" i="2"/>
  <c r="G521" i="2" s="1"/>
  <c r="H520" i="2"/>
  <c r="F520" i="2"/>
  <c r="G520" i="2" s="1"/>
  <c r="H519" i="2"/>
  <c r="F519" i="2"/>
  <c r="G519" i="2" s="1"/>
  <c r="H518" i="2"/>
  <c r="F518" i="2"/>
  <c r="G518" i="2" s="1"/>
  <c r="H517" i="2"/>
  <c r="F517" i="2"/>
  <c r="G517" i="2" s="1"/>
  <c r="H516" i="2"/>
  <c r="F516" i="2"/>
  <c r="G516" i="2" s="1"/>
  <c r="H515" i="2"/>
  <c r="F515" i="2"/>
  <c r="G515" i="2" s="1"/>
  <c r="H514" i="2"/>
  <c r="F514" i="2"/>
  <c r="G514" i="2" s="1"/>
  <c r="H513" i="2"/>
  <c r="F513" i="2"/>
  <c r="G513" i="2" s="1"/>
  <c r="H512" i="2"/>
  <c r="F512" i="2"/>
  <c r="G512" i="2" s="1"/>
  <c r="H511" i="2"/>
  <c r="F511" i="2"/>
  <c r="G511" i="2" s="1"/>
  <c r="H510" i="2"/>
  <c r="F510" i="2"/>
  <c r="G510" i="2" s="1"/>
  <c r="H509" i="2"/>
  <c r="F509" i="2"/>
  <c r="G509" i="2" s="1"/>
  <c r="H508" i="2"/>
  <c r="F508" i="2"/>
  <c r="G508" i="2" s="1"/>
  <c r="H507" i="2"/>
  <c r="F507" i="2"/>
  <c r="G507" i="2" s="1"/>
  <c r="H506" i="2"/>
  <c r="F506" i="2"/>
  <c r="G506" i="2" s="1"/>
  <c r="H505" i="2"/>
  <c r="F505" i="2"/>
  <c r="G505" i="2" s="1"/>
  <c r="H504" i="2"/>
  <c r="F504" i="2"/>
  <c r="G504" i="2" s="1"/>
  <c r="H503" i="2"/>
  <c r="F503" i="2"/>
  <c r="G503" i="2" s="1"/>
  <c r="H502" i="2"/>
  <c r="F502" i="2"/>
  <c r="G502" i="2" s="1"/>
  <c r="H501" i="2"/>
  <c r="F501" i="2"/>
  <c r="G501" i="2" s="1"/>
  <c r="H500" i="2"/>
  <c r="F500" i="2"/>
  <c r="G500" i="2" s="1"/>
  <c r="H499" i="2"/>
  <c r="F499" i="2"/>
  <c r="G499" i="2" s="1"/>
  <c r="H498" i="2"/>
  <c r="F498" i="2"/>
  <c r="G498" i="2" s="1"/>
  <c r="H497" i="2"/>
  <c r="F497" i="2"/>
  <c r="G497" i="2" s="1"/>
  <c r="H496" i="2"/>
  <c r="F496" i="2"/>
  <c r="G496" i="2" s="1"/>
  <c r="H495" i="2"/>
  <c r="F495" i="2"/>
  <c r="G495" i="2" s="1"/>
  <c r="H494" i="2"/>
  <c r="F494" i="2"/>
  <c r="G494" i="2" s="1"/>
  <c r="H493" i="2"/>
  <c r="F493" i="2"/>
  <c r="G493" i="2" s="1"/>
  <c r="H492" i="2"/>
  <c r="F492" i="2"/>
  <c r="G492" i="2" s="1"/>
  <c r="H491" i="2"/>
  <c r="F491" i="2"/>
  <c r="G491" i="2" s="1"/>
  <c r="H490" i="2"/>
  <c r="F490" i="2"/>
  <c r="G490" i="2" s="1"/>
  <c r="H489" i="2"/>
  <c r="F489" i="2"/>
  <c r="G489" i="2" s="1"/>
  <c r="H488" i="2"/>
  <c r="F488" i="2"/>
  <c r="G488" i="2" s="1"/>
  <c r="H487" i="2"/>
  <c r="F487" i="2"/>
  <c r="G487" i="2" s="1"/>
  <c r="H486" i="2"/>
  <c r="F486" i="2"/>
  <c r="G486" i="2" s="1"/>
  <c r="H485" i="2"/>
  <c r="F485" i="2"/>
  <c r="G485" i="2" s="1"/>
  <c r="H484" i="2"/>
  <c r="F484" i="2"/>
  <c r="G484" i="2" s="1"/>
  <c r="H483" i="2"/>
  <c r="F483" i="2"/>
  <c r="G483" i="2" s="1"/>
  <c r="H482" i="2"/>
  <c r="F482" i="2"/>
  <c r="G482" i="2" s="1"/>
  <c r="H481" i="2"/>
  <c r="F481" i="2"/>
  <c r="G481" i="2" s="1"/>
  <c r="H480" i="2"/>
  <c r="F480" i="2"/>
  <c r="G480" i="2" s="1"/>
  <c r="H479" i="2"/>
  <c r="F479" i="2"/>
  <c r="G479" i="2" s="1"/>
  <c r="H478" i="2"/>
  <c r="F478" i="2"/>
  <c r="G478" i="2" s="1"/>
  <c r="H477" i="2"/>
  <c r="F477" i="2"/>
  <c r="G477" i="2" s="1"/>
  <c r="H476" i="2"/>
  <c r="F476" i="2"/>
  <c r="G476" i="2" s="1"/>
  <c r="H475" i="2"/>
  <c r="F475" i="2"/>
  <c r="G475" i="2" s="1"/>
  <c r="H474" i="2"/>
  <c r="F474" i="2"/>
  <c r="G474" i="2" s="1"/>
  <c r="H473" i="2"/>
  <c r="F473" i="2"/>
  <c r="G473" i="2" s="1"/>
  <c r="H472" i="2"/>
  <c r="F472" i="2"/>
  <c r="G472" i="2" s="1"/>
  <c r="H471" i="2"/>
  <c r="F471" i="2"/>
  <c r="G471" i="2" s="1"/>
  <c r="H470" i="2"/>
  <c r="F470" i="2"/>
  <c r="G470" i="2" s="1"/>
  <c r="H469" i="2"/>
  <c r="F469" i="2"/>
  <c r="G469" i="2" s="1"/>
  <c r="H468" i="2"/>
  <c r="F468" i="2"/>
  <c r="G468" i="2" s="1"/>
  <c r="H467" i="2"/>
  <c r="F467" i="2"/>
  <c r="G467" i="2" s="1"/>
  <c r="H466" i="2"/>
  <c r="F466" i="2"/>
  <c r="G466" i="2" s="1"/>
  <c r="H465" i="2"/>
  <c r="F465" i="2"/>
  <c r="G465" i="2" s="1"/>
  <c r="H464" i="2"/>
  <c r="F464" i="2"/>
  <c r="G464" i="2" s="1"/>
  <c r="H463" i="2"/>
  <c r="F463" i="2"/>
  <c r="G463" i="2" s="1"/>
  <c r="H462" i="2"/>
  <c r="F462" i="2"/>
  <c r="G462" i="2" s="1"/>
  <c r="H461" i="2"/>
  <c r="F461" i="2"/>
  <c r="G461" i="2" s="1"/>
  <c r="H460" i="2"/>
  <c r="F460" i="2"/>
  <c r="G460" i="2" s="1"/>
  <c r="H459" i="2"/>
  <c r="F459" i="2"/>
  <c r="G459" i="2" s="1"/>
  <c r="H458" i="2"/>
  <c r="F458" i="2"/>
  <c r="G458" i="2" s="1"/>
  <c r="H457" i="2"/>
  <c r="F457" i="2"/>
  <c r="G457" i="2" s="1"/>
  <c r="H456" i="2"/>
  <c r="F456" i="2"/>
  <c r="G456" i="2" s="1"/>
  <c r="H455" i="2"/>
  <c r="F455" i="2"/>
  <c r="G455" i="2" s="1"/>
  <c r="H454" i="2"/>
  <c r="F454" i="2"/>
  <c r="G454" i="2" s="1"/>
  <c r="H453" i="2"/>
  <c r="F453" i="2"/>
  <c r="G453" i="2" s="1"/>
  <c r="H452" i="2"/>
  <c r="F452" i="2"/>
  <c r="G452" i="2" s="1"/>
  <c r="H451" i="2"/>
  <c r="F451" i="2"/>
  <c r="G451" i="2" s="1"/>
  <c r="H450" i="2"/>
  <c r="F450" i="2"/>
  <c r="G450" i="2" s="1"/>
  <c r="H449" i="2"/>
  <c r="F449" i="2"/>
  <c r="G449" i="2" s="1"/>
  <c r="H448" i="2"/>
  <c r="F448" i="2"/>
  <c r="G448" i="2" s="1"/>
  <c r="H447" i="2"/>
  <c r="F447" i="2"/>
  <c r="G447" i="2" s="1"/>
  <c r="H446" i="2"/>
  <c r="F446" i="2"/>
  <c r="G446" i="2" s="1"/>
  <c r="H445" i="2"/>
  <c r="F445" i="2"/>
  <c r="G445" i="2" s="1"/>
  <c r="H444" i="2"/>
  <c r="F444" i="2"/>
  <c r="G444" i="2" s="1"/>
  <c r="H443" i="2"/>
  <c r="F443" i="2"/>
  <c r="G443" i="2" s="1"/>
  <c r="H442" i="2"/>
  <c r="F442" i="2"/>
  <c r="G442" i="2" s="1"/>
  <c r="H441" i="2"/>
  <c r="F441" i="2"/>
  <c r="G441" i="2" s="1"/>
  <c r="H440" i="2"/>
  <c r="F440" i="2"/>
  <c r="G440" i="2" s="1"/>
  <c r="H439" i="2"/>
  <c r="F439" i="2"/>
  <c r="G439" i="2" s="1"/>
  <c r="H438" i="2"/>
  <c r="F438" i="2"/>
  <c r="G438" i="2" s="1"/>
  <c r="H437" i="2"/>
  <c r="F437" i="2"/>
  <c r="G437" i="2" s="1"/>
  <c r="H436" i="2"/>
  <c r="F436" i="2"/>
  <c r="G436" i="2" s="1"/>
  <c r="H435" i="2"/>
  <c r="F435" i="2"/>
  <c r="G435" i="2" s="1"/>
  <c r="H434" i="2"/>
  <c r="F434" i="2"/>
  <c r="G434" i="2" s="1"/>
  <c r="H433" i="2"/>
  <c r="F433" i="2"/>
  <c r="G433" i="2" s="1"/>
  <c r="H432" i="2"/>
  <c r="F432" i="2"/>
  <c r="G432" i="2" s="1"/>
  <c r="H431" i="2"/>
  <c r="F431" i="2"/>
  <c r="G431" i="2" s="1"/>
  <c r="H430" i="2"/>
  <c r="F430" i="2"/>
  <c r="G430" i="2" s="1"/>
  <c r="H429" i="2"/>
  <c r="F429" i="2"/>
  <c r="G429" i="2" s="1"/>
  <c r="H428" i="2"/>
  <c r="F428" i="2"/>
  <c r="G428" i="2" s="1"/>
  <c r="H427" i="2"/>
  <c r="F427" i="2"/>
  <c r="G427" i="2" s="1"/>
  <c r="H426" i="2"/>
  <c r="F426" i="2"/>
  <c r="G426" i="2" s="1"/>
  <c r="H425" i="2"/>
  <c r="F425" i="2"/>
  <c r="G425" i="2" s="1"/>
  <c r="H424" i="2"/>
  <c r="F424" i="2"/>
  <c r="G424" i="2" s="1"/>
  <c r="H423" i="2"/>
  <c r="F423" i="2"/>
  <c r="G423" i="2" s="1"/>
  <c r="H422" i="2"/>
  <c r="F422" i="2"/>
  <c r="G422" i="2" s="1"/>
  <c r="H421" i="2"/>
  <c r="F421" i="2"/>
  <c r="G421" i="2" s="1"/>
  <c r="H420" i="2"/>
  <c r="F420" i="2"/>
  <c r="G420" i="2" s="1"/>
  <c r="H419" i="2"/>
  <c r="F419" i="2"/>
  <c r="G419" i="2" s="1"/>
  <c r="H418" i="2"/>
  <c r="F418" i="2"/>
  <c r="G418" i="2" s="1"/>
  <c r="H417" i="2"/>
  <c r="F417" i="2"/>
  <c r="G417" i="2" s="1"/>
  <c r="H416" i="2"/>
  <c r="F416" i="2"/>
  <c r="G416" i="2" s="1"/>
  <c r="H415" i="2"/>
  <c r="F415" i="2"/>
  <c r="G415" i="2" s="1"/>
  <c r="H414" i="2"/>
  <c r="F414" i="2"/>
  <c r="G414" i="2" s="1"/>
  <c r="H413" i="2"/>
  <c r="F413" i="2"/>
  <c r="G413" i="2" s="1"/>
  <c r="H412" i="2"/>
  <c r="F412" i="2"/>
  <c r="G412" i="2" s="1"/>
  <c r="H411" i="2"/>
  <c r="F411" i="2"/>
  <c r="G411" i="2" s="1"/>
  <c r="H410" i="2"/>
  <c r="F410" i="2"/>
  <c r="G410" i="2" s="1"/>
  <c r="H409" i="2"/>
  <c r="F409" i="2"/>
  <c r="G409" i="2" s="1"/>
  <c r="H408" i="2"/>
  <c r="F408" i="2"/>
  <c r="G408" i="2" s="1"/>
  <c r="H407" i="2"/>
  <c r="F407" i="2"/>
  <c r="G407" i="2" s="1"/>
  <c r="H406" i="2"/>
  <c r="F406" i="2"/>
  <c r="G406" i="2" s="1"/>
  <c r="H405" i="2"/>
  <c r="F405" i="2"/>
  <c r="G405" i="2" s="1"/>
  <c r="H404" i="2"/>
  <c r="F404" i="2"/>
  <c r="G404" i="2" s="1"/>
  <c r="H403" i="2"/>
  <c r="F403" i="2"/>
  <c r="G403" i="2" s="1"/>
  <c r="H402" i="2"/>
  <c r="F402" i="2"/>
  <c r="G402" i="2" s="1"/>
  <c r="H401" i="2"/>
  <c r="F401" i="2"/>
  <c r="G401" i="2" s="1"/>
  <c r="H400" i="2"/>
  <c r="F400" i="2"/>
  <c r="G400" i="2" s="1"/>
  <c r="H399" i="2"/>
  <c r="F399" i="2"/>
  <c r="G399" i="2" s="1"/>
  <c r="H398" i="2"/>
  <c r="F398" i="2"/>
  <c r="G398" i="2" s="1"/>
  <c r="H397" i="2"/>
  <c r="F397" i="2"/>
  <c r="G397" i="2" s="1"/>
  <c r="H396" i="2"/>
  <c r="F396" i="2"/>
  <c r="G396" i="2" s="1"/>
  <c r="H395" i="2"/>
  <c r="F395" i="2"/>
  <c r="G395" i="2" s="1"/>
  <c r="H394" i="2"/>
  <c r="F394" i="2"/>
  <c r="G394" i="2" s="1"/>
  <c r="H393" i="2"/>
  <c r="F393" i="2"/>
  <c r="G393" i="2" s="1"/>
  <c r="H392" i="2"/>
  <c r="F392" i="2"/>
  <c r="G392" i="2" s="1"/>
  <c r="H391" i="2"/>
  <c r="F391" i="2"/>
  <c r="G391" i="2" s="1"/>
  <c r="H390" i="2"/>
  <c r="F390" i="2"/>
  <c r="G390" i="2" s="1"/>
  <c r="H389" i="2"/>
  <c r="F389" i="2"/>
  <c r="G389" i="2" s="1"/>
  <c r="H388" i="2"/>
  <c r="F388" i="2"/>
  <c r="G388" i="2" s="1"/>
  <c r="H387" i="2"/>
  <c r="F387" i="2"/>
  <c r="G387" i="2" s="1"/>
  <c r="H386" i="2"/>
  <c r="F386" i="2"/>
  <c r="G386" i="2" s="1"/>
  <c r="H385" i="2"/>
  <c r="F385" i="2"/>
  <c r="G385" i="2" s="1"/>
  <c r="H384" i="2"/>
  <c r="F384" i="2"/>
  <c r="G384" i="2" s="1"/>
  <c r="H383" i="2"/>
  <c r="F383" i="2"/>
  <c r="G383" i="2" s="1"/>
  <c r="H382" i="2"/>
  <c r="F382" i="2"/>
  <c r="G382" i="2" s="1"/>
  <c r="H381" i="2"/>
  <c r="F381" i="2"/>
  <c r="G381" i="2" s="1"/>
  <c r="H380" i="2"/>
  <c r="F380" i="2"/>
  <c r="G380" i="2" s="1"/>
  <c r="H379" i="2"/>
  <c r="F379" i="2"/>
  <c r="G379" i="2" s="1"/>
  <c r="H378" i="2"/>
  <c r="F378" i="2"/>
  <c r="G378" i="2" s="1"/>
  <c r="H377" i="2"/>
  <c r="F377" i="2"/>
  <c r="G377" i="2" s="1"/>
  <c r="H376" i="2"/>
  <c r="F376" i="2"/>
  <c r="G376" i="2" s="1"/>
  <c r="H375" i="2"/>
  <c r="F375" i="2"/>
  <c r="G375" i="2" s="1"/>
  <c r="H374" i="2"/>
  <c r="F374" i="2"/>
  <c r="G374" i="2" s="1"/>
  <c r="H373" i="2"/>
  <c r="F373" i="2"/>
  <c r="G373" i="2" s="1"/>
  <c r="H372" i="2"/>
  <c r="F372" i="2"/>
  <c r="G372" i="2" s="1"/>
  <c r="H371" i="2"/>
  <c r="F371" i="2"/>
  <c r="G371" i="2" s="1"/>
  <c r="H370" i="2"/>
  <c r="F370" i="2"/>
  <c r="G370" i="2" s="1"/>
  <c r="H369" i="2"/>
  <c r="F369" i="2"/>
  <c r="G369" i="2" s="1"/>
  <c r="H368" i="2"/>
  <c r="F368" i="2"/>
  <c r="G368" i="2" s="1"/>
  <c r="H367" i="2"/>
  <c r="F367" i="2"/>
  <c r="G367" i="2" s="1"/>
  <c r="H366" i="2"/>
  <c r="F366" i="2"/>
  <c r="G366" i="2" s="1"/>
  <c r="H365" i="2"/>
  <c r="F365" i="2"/>
  <c r="G365" i="2" s="1"/>
  <c r="H364" i="2"/>
  <c r="F364" i="2"/>
  <c r="G364" i="2" s="1"/>
  <c r="H363" i="2"/>
  <c r="F363" i="2"/>
  <c r="G363" i="2" s="1"/>
  <c r="H362" i="2"/>
  <c r="F362" i="2"/>
  <c r="G362" i="2" s="1"/>
  <c r="H361" i="2"/>
  <c r="F361" i="2"/>
  <c r="G361" i="2" s="1"/>
  <c r="H360" i="2"/>
  <c r="F360" i="2"/>
  <c r="G360" i="2" s="1"/>
  <c r="H359" i="2"/>
  <c r="F359" i="2"/>
  <c r="G359" i="2" s="1"/>
  <c r="H358" i="2"/>
  <c r="F358" i="2"/>
  <c r="G358" i="2" s="1"/>
  <c r="H357" i="2"/>
  <c r="F357" i="2"/>
  <c r="G357" i="2" s="1"/>
  <c r="H356" i="2"/>
  <c r="F356" i="2"/>
  <c r="G356" i="2" s="1"/>
  <c r="H355" i="2"/>
  <c r="F355" i="2"/>
  <c r="G355" i="2" s="1"/>
  <c r="H354" i="2"/>
  <c r="F354" i="2"/>
  <c r="G354" i="2" s="1"/>
  <c r="H353" i="2"/>
  <c r="F353" i="2"/>
  <c r="G353" i="2" s="1"/>
  <c r="H352" i="2"/>
  <c r="F352" i="2"/>
  <c r="G352" i="2" s="1"/>
  <c r="H351" i="2"/>
  <c r="F351" i="2"/>
  <c r="G351" i="2" s="1"/>
  <c r="H350" i="2"/>
  <c r="F350" i="2"/>
  <c r="G350" i="2" s="1"/>
  <c r="H349" i="2"/>
  <c r="F349" i="2"/>
  <c r="G349" i="2" s="1"/>
  <c r="H348" i="2"/>
  <c r="F348" i="2"/>
  <c r="G348" i="2" s="1"/>
  <c r="H347" i="2"/>
  <c r="F347" i="2"/>
  <c r="G347" i="2" s="1"/>
  <c r="H346" i="2"/>
  <c r="F346" i="2"/>
  <c r="G346" i="2" s="1"/>
  <c r="H345" i="2"/>
  <c r="F345" i="2"/>
  <c r="G345" i="2" s="1"/>
  <c r="H344" i="2"/>
  <c r="F344" i="2"/>
  <c r="G344" i="2" s="1"/>
  <c r="H343" i="2"/>
  <c r="F343" i="2"/>
  <c r="G343" i="2" s="1"/>
  <c r="H342" i="2"/>
  <c r="F342" i="2"/>
  <c r="G342" i="2" s="1"/>
  <c r="H341" i="2"/>
  <c r="F341" i="2"/>
  <c r="G341" i="2" s="1"/>
  <c r="H340" i="2"/>
  <c r="F340" i="2"/>
  <c r="G340" i="2" s="1"/>
  <c r="H339" i="2"/>
  <c r="F339" i="2"/>
  <c r="G339" i="2" s="1"/>
  <c r="H338" i="2"/>
  <c r="F338" i="2"/>
  <c r="G338" i="2" s="1"/>
  <c r="H337" i="2"/>
  <c r="F337" i="2"/>
  <c r="G337" i="2" s="1"/>
  <c r="H336" i="2"/>
  <c r="F336" i="2"/>
  <c r="G336" i="2" s="1"/>
  <c r="H335" i="2"/>
  <c r="F335" i="2"/>
  <c r="G335" i="2" s="1"/>
  <c r="H334" i="2"/>
  <c r="F334" i="2"/>
  <c r="G334" i="2" s="1"/>
  <c r="H333" i="2"/>
  <c r="F333" i="2"/>
  <c r="G333" i="2" s="1"/>
  <c r="H332" i="2"/>
  <c r="F332" i="2"/>
  <c r="G332" i="2" s="1"/>
  <c r="H331" i="2"/>
  <c r="F331" i="2"/>
  <c r="G331" i="2" s="1"/>
  <c r="H330" i="2"/>
  <c r="F330" i="2"/>
  <c r="G330" i="2" s="1"/>
  <c r="H329" i="2"/>
  <c r="F329" i="2"/>
  <c r="G329" i="2" s="1"/>
  <c r="H328" i="2"/>
  <c r="F328" i="2"/>
  <c r="G328" i="2" s="1"/>
  <c r="H327" i="2"/>
  <c r="F327" i="2"/>
  <c r="G327" i="2" s="1"/>
  <c r="H326" i="2"/>
  <c r="F326" i="2"/>
  <c r="G326" i="2" s="1"/>
  <c r="H325" i="2"/>
  <c r="F325" i="2"/>
  <c r="G325" i="2" s="1"/>
  <c r="H324" i="2"/>
  <c r="F324" i="2"/>
  <c r="G324" i="2" s="1"/>
  <c r="H323" i="2"/>
  <c r="F323" i="2"/>
  <c r="G323" i="2" s="1"/>
  <c r="H322" i="2"/>
  <c r="F322" i="2"/>
  <c r="G322" i="2" s="1"/>
  <c r="H321" i="2"/>
  <c r="F321" i="2"/>
  <c r="G321" i="2" s="1"/>
  <c r="H320" i="2"/>
  <c r="F320" i="2"/>
  <c r="G320" i="2" s="1"/>
  <c r="H319" i="2"/>
  <c r="F319" i="2"/>
  <c r="G319" i="2" s="1"/>
  <c r="H318" i="2"/>
  <c r="F318" i="2"/>
  <c r="G318" i="2" s="1"/>
  <c r="H317" i="2"/>
  <c r="F317" i="2"/>
  <c r="G317" i="2" s="1"/>
  <c r="H316" i="2"/>
  <c r="F316" i="2"/>
  <c r="G316" i="2" s="1"/>
  <c r="H315" i="2"/>
  <c r="F315" i="2"/>
  <c r="G315" i="2" s="1"/>
  <c r="H314" i="2"/>
  <c r="F314" i="2"/>
  <c r="G314" i="2" s="1"/>
  <c r="H313" i="2"/>
  <c r="F313" i="2"/>
  <c r="G313" i="2" s="1"/>
  <c r="H312" i="2"/>
  <c r="F312" i="2"/>
  <c r="G312" i="2" s="1"/>
  <c r="H311" i="2"/>
  <c r="F311" i="2"/>
  <c r="G311" i="2" s="1"/>
  <c r="H310" i="2"/>
  <c r="F310" i="2"/>
  <c r="G310" i="2" s="1"/>
  <c r="H309" i="2"/>
  <c r="F309" i="2"/>
  <c r="G309" i="2" s="1"/>
  <c r="H308" i="2"/>
  <c r="F308" i="2"/>
  <c r="G308" i="2" s="1"/>
  <c r="H307" i="2"/>
  <c r="F307" i="2"/>
  <c r="G307" i="2" s="1"/>
  <c r="H306" i="2"/>
  <c r="F306" i="2"/>
  <c r="G306" i="2" s="1"/>
  <c r="H305" i="2"/>
  <c r="F305" i="2"/>
  <c r="G305" i="2" s="1"/>
  <c r="H304" i="2"/>
  <c r="F304" i="2"/>
  <c r="G304" i="2" s="1"/>
  <c r="H303" i="2"/>
  <c r="F303" i="2"/>
  <c r="G303" i="2" s="1"/>
  <c r="H302" i="2"/>
  <c r="F302" i="2"/>
  <c r="G302" i="2" s="1"/>
  <c r="H301" i="2"/>
  <c r="F301" i="2"/>
  <c r="G301" i="2" s="1"/>
  <c r="H300" i="2"/>
  <c r="F300" i="2"/>
  <c r="G300" i="2" s="1"/>
  <c r="H299" i="2"/>
  <c r="F299" i="2"/>
  <c r="G299" i="2" s="1"/>
  <c r="H298" i="2"/>
  <c r="F298" i="2"/>
  <c r="G298" i="2" s="1"/>
  <c r="H297" i="2"/>
  <c r="F297" i="2"/>
  <c r="G297" i="2" s="1"/>
  <c r="H296" i="2"/>
  <c r="F296" i="2"/>
  <c r="G296" i="2" s="1"/>
  <c r="H295" i="2"/>
  <c r="F295" i="2"/>
  <c r="G295" i="2" s="1"/>
  <c r="H294" i="2"/>
  <c r="F294" i="2"/>
  <c r="G294" i="2" s="1"/>
  <c r="H293" i="2"/>
  <c r="F293" i="2"/>
  <c r="G293" i="2" s="1"/>
  <c r="H292" i="2"/>
  <c r="F292" i="2"/>
  <c r="G292" i="2" s="1"/>
  <c r="H291" i="2"/>
  <c r="F291" i="2"/>
  <c r="G291" i="2" s="1"/>
  <c r="H290" i="2"/>
  <c r="F290" i="2"/>
  <c r="G290" i="2" s="1"/>
  <c r="H289" i="2"/>
  <c r="F289" i="2"/>
  <c r="G289" i="2" s="1"/>
  <c r="H288" i="2"/>
  <c r="F288" i="2"/>
  <c r="G288" i="2" s="1"/>
  <c r="H287" i="2"/>
  <c r="F287" i="2"/>
  <c r="G287" i="2" s="1"/>
  <c r="H286" i="2"/>
  <c r="F286" i="2"/>
  <c r="G286" i="2" s="1"/>
  <c r="H285" i="2"/>
  <c r="F285" i="2"/>
  <c r="G285" i="2" s="1"/>
  <c r="H284" i="2"/>
  <c r="F284" i="2"/>
  <c r="G284" i="2" s="1"/>
  <c r="H283" i="2"/>
  <c r="F283" i="2"/>
  <c r="G283" i="2" s="1"/>
  <c r="H282" i="2"/>
  <c r="F282" i="2"/>
  <c r="G282" i="2" s="1"/>
  <c r="H281" i="2"/>
  <c r="F281" i="2"/>
  <c r="G281" i="2" s="1"/>
  <c r="H280" i="2"/>
  <c r="F280" i="2"/>
  <c r="G280" i="2" s="1"/>
  <c r="H279" i="2"/>
  <c r="F279" i="2"/>
  <c r="G279" i="2" s="1"/>
  <c r="H278" i="2"/>
  <c r="F278" i="2"/>
  <c r="G278" i="2" s="1"/>
  <c r="H277" i="2"/>
  <c r="F277" i="2"/>
  <c r="G277" i="2" s="1"/>
  <c r="H276" i="2"/>
  <c r="F276" i="2"/>
  <c r="G276" i="2" s="1"/>
  <c r="H275" i="2"/>
  <c r="F275" i="2"/>
  <c r="G275" i="2" s="1"/>
  <c r="H274" i="2"/>
  <c r="F274" i="2"/>
  <c r="G274" i="2" s="1"/>
  <c r="H273" i="2"/>
  <c r="F273" i="2"/>
  <c r="G273" i="2" s="1"/>
  <c r="H272" i="2"/>
  <c r="F272" i="2"/>
  <c r="G272" i="2" s="1"/>
  <c r="H271" i="2"/>
  <c r="F271" i="2"/>
  <c r="G271" i="2" s="1"/>
  <c r="H270" i="2"/>
  <c r="F270" i="2"/>
  <c r="G270" i="2" s="1"/>
  <c r="H269" i="2"/>
  <c r="F269" i="2"/>
  <c r="G269" i="2" s="1"/>
  <c r="H268" i="2"/>
  <c r="F268" i="2"/>
  <c r="G268" i="2" s="1"/>
  <c r="H267" i="2"/>
  <c r="F267" i="2"/>
  <c r="G267" i="2" s="1"/>
  <c r="H266" i="2"/>
  <c r="F266" i="2"/>
  <c r="G266" i="2" s="1"/>
  <c r="H265" i="2"/>
  <c r="F265" i="2"/>
  <c r="G265" i="2" s="1"/>
  <c r="H264" i="2"/>
  <c r="F264" i="2"/>
  <c r="G264" i="2" s="1"/>
  <c r="H263" i="2"/>
  <c r="F263" i="2"/>
  <c r="G263" i="2" s="1"/>
  <c r="H262" i="2"/>
  <c r="F262" i="2"/>
  <c r="G262" i="2" s="1"/>
  <c r="H261" i="2"/>
  <c r="F261" i="2"/>
  <c r="G261" i="2" s="1"/>
  <c r="H260" i="2"/>
  <c r="F260" i="2"/>
  <c r="G260" i="2" s="1"/>
  <c r="H259" i="2"/>
  <c r="F259" i="2"/>
  <c r="G259" i="2" s="1"/>
  <c r="H258" i="2"/>
  <c r="F258" i="2"/>
  <c r="G258" i="2" s="1"/>
  <c r="H257" i="2"/>
  <c r="F257" i="2"/>
  <c r="G257" i="2" s="1"/>
  <c r="H256" i="2"/>
  <c r="F256" i="2"/>
  <c r="G256" i="2" s="1"/>
  <c r="H255" i="2"/>
  <c r="F255" i="2"/>
  <c r="G255" i="2" s="1"/>
  <c r="H254" i="2"/>
  <c r="F254" i="2"/>
  <c r="G254" i="2" s="1"/>
  <c r="H253" i="2"/>
  <c r="F253" i="2"/>
  <c r="G253" i="2" s="1"/>
  <c r="H252" i="2"/>
  <c r="F252" i="2"/>
  <c r="G252" i="2" s="1"/>
  <c r="H251" i="2"/>
  <c r="F251" i="2"/>
  <c r="G251" i="2" s="1"/>
  <c r="H250" i="2"/>
  <c r="F250" i="2"/>
  <c r="G250" i="2" s="1"/>
  <c r="H249" i="2"/>
  <c r="F249" i="2"/>
  <c r="G249" i="2" s="1"/>
  <c r="H248" i="2"/>
  <c r="F248" i="2"/>
  <c r="G248" i="2" s="1"/>
  <c r="H247" i="2"/>
  <c r="F247" i="2"/>
  <c r="G247" i="2" s="1"/>
  <c r="H246" i="2"/>
  <c r="F246" i="2"/>
  <c r="G246" i="2" s="1"/>
  <c r="H245" i="2"/>
  <c r="F245" i="2"/>
  <c r="G245" i="2" s="1"/>
  <c r="H244" i="2"/>
  <c r="F244" i="2"/>
  <c r="G244" i="2" s="1"/>
  <c r="H243" i="2"/>
  <c r="F243" i="2"/>
  <c r="G243" i="2" s="1"/>
  <c r="H242" i="2"/>
  <c r="F242" i="2"/>
  <c r="G242" i="2" s="1"/>
  <c r="H241" i="2"/>
  <c r="F241" i="2"/>
  <c r="G241" i="2" s="1"/>
  <c r="H240" i="2"/>
  <c r="F240" i="2"/>
  <c r="G240" i="2" s="1"/>
  <c r="H239" i="2"/>
  <c r="F239" i="2"/>
  <c r="G239" i="2" s="1"/>
  <c r="H238" i="2"/>
  <c r="F238" i="2"/>
  <c r="G238" i="2" s="1"/>
  <c r="H237" i="2"/>
  <c r="F237" i="2"/>
  <c r="G237" i="2" s="1"/>
  <c r="H236" i="2"/>
  <c r="F236" i="2"/>
  <c r="G236" i="2" s="1"/>
  <c r="H235" i="2"/>
  <c r="F235" i="2"/>
  <c r="G235" i="2" s="1"/>
  <c r="H234" i="2"/>
  <c r="F234" i="2"/>
  <c r="G234" i="2" s="1"/>
  <c r="H233" i="2"/>
  <c r="F233" i="2"/>
  <c r="G233" i="2" s="1"/>
  <c r="H232" i="2"/>
  <c r="F232" i="2"/>
  <c r="G232" i="2" s="1"/>
  <c r="H231" i="2"/>
  <c r="F231" i="2"/>
  <c r="G231" i="2" s="1"/>
  <c r="H230" i="2"/>
  <c r="F230" i="2"/>
  <c r="G230" i="2" s="1"/>
  <c r="H229" i="2"/>
  <c r="F229" i="2"/>
  <c r="G229" i="2" s="1"/>
  <c r="H228" i="2"/>
  <c r="F228" i="2"/>
  <c r="G228" i="2" s="1"/>
  <c r="H227" i="2"/>
  <c r="F227" i="2"/>
  <c r="G227" i="2" s="1"/>
  <c r="H226" i="2"/>
  <c r="F226" i="2"/>
  <c r="G226" i="2" s="1"/>
  <c r="H225" i="2"/>
  <c r="F225" i="2"/>
  <c r="G225" i="2" s="1"/>
  <c r="H224" i="2"/>
  <c r="F224" i="2"/>
  <c r="G224" i="2" s="1"/>
  <c r="H223" i="2"/>
  <c r="F223" i="2"/>
  <c r="G223" i="2" s="1"/>
  <c r="H222" i="2"/>
  <c r="F222" i="2"/>
  <c r="G222" i="2" s="1"/>
  <c r="H221" i="2"/>
  <c r="F221" i="2"/>
  <c r="G221" i="2" s="1"/>
  <c r="H220" i="2"/>
  <c r="F220" i="2"/>
  <c r="G220" i="2" s="1"/>
  <c r="H219" i="2"/>
  <c r="F219" i="2"/>
  <c r="G219" i="2" s="1"/>
  <c r="H218" i="2"/>
  <c r="F218" i="2"/>
  <c r="G218" i="2" s="1"/>
  <c r="H217" i="2"/>
  <c r="F217" i="2"/>
  <c r="G217" i="2" s="1"/>
  <c r="H216" i="2"/>
  <c r="F216" i="2"/>
  <c r="G216" i="2" s="1"/>
  <c r="H215" i="2"/>
  <c r="F215" i="2"/>
  <c r="G215" i="2" s="1"/>
  <c r="H214" i="2"/>
  <c r="F214" i="2"/>
  <c r="G214" i="2" s="1"/>
  <c r="H213" i="2"/>
  <c r="F213" i="2"/>
  <c r="G213" i="2" s="1"/>
  <c r="H212" i="2"/>
  <c r="F212" i="2"/>
  <c r="G212" i="2" s="1"/>
  <c r="H211" i="2"/>
  <c r="F211" i="2"/>
  <c r="G211" i="2" s="1"/>
  <c r="H210" i="2"/>
  <c r="F210" i="2"/>
  <c r="G210" i="2" s="1"/>
  <c r="H209" i="2"/>
  <c r="F209" i="2"/>
  <c r="G209" i="2" s="1"/>
  <c r="H208" i="2"/>
  <c r="F208" i="2"/>
  <c r="G208" i="2" s="1"/>
  <c r="H207" i="2"/>
  <c r="F207" i="2"/>
  <c r="G207" i="2" s="1"/>
  <c r="H206" i="2"/>
  <c r="F206" i="2"/>
  <c r="G206" i="2" s="1"/>
  <c r="H205" i="2"/>
  <c r="F205" i="2"/>
  <c r="G205" i="2" s="1"/>
  <c r="H204" i="2"/>
  <c r="F204" i="2"/>
  <c r="G204" i="2" s="1"/>
  <c r="H203" i="2"/>
  <c r="F203" i="2"/>
  <c r="G203" i="2" s="1"/>
  <c r="H202" i="2"/>
  <c r="F202" i="2"/>
  <c r="G202" i="2" s="1"/>
  <c r="H201" i="2"/>
  <c r="F201" i="2"/>
  <c r="G201" i="2" s="1"/>
  <c r="H200" i="2"/>
  <c r="F200" i="2"/>
  <c r="G200" i="2" s="1"/>
  <c r="H199" i="2"/>
  <c r="F199" i="2"/>
  <c r="G199" i="2" s="1"/>
  <c r="H198" i="2"/>
  <c r="F198" i="2"/>
  <c r="G198" i="2" s="1"/>
  <c r="H197" i="2"/>
  <c r="F197" i="2"/>
  <c r="G197" i="2" s="1"/>
  <c r="H196" i="2"/>
  <c r="F196" i="2"/>
  <c r="G196" i="2" s="1"/>
  <c r="H195" i="2"/>
  <c r="F195" i="2"/>
  <c r="G195" i="2" s="1"/>
  <c r="H194" i="2"/>
  <c r="F194" i="2"/>
  <c r="G194" i="2" s="1"/>
  <c r="H193" i="2"/>
  <c r="F193" i="2"/>
  <c r="G193" i="2" s="1"/>
  <c r="H192" i="2"/>
  <c r="F192" i="2"/>
  <c r="G192" i="2" s="1"/>
  <c r="H191" i="2"/>
  <c r="F191" i="2"/>
  <c r="G191" i="2" s="1"/>
  <c r="H190" i="2"/>
  <c r="F190" i="2"/>
  <c r="G190" i="2" s="1"/>
  <c r="H189" i="2"/>
  <c r="F189" i="2"/>
  <c r="G189" i="2" s="1"/>
  <c r="H188" i="2"/>
  <c r="F188" i="2"/>
  <c r="G188" i="2" s="1"/>
  <c r="H187" i="2"/>
  <c r="F187" i="2"/>
  <c r="G187" i="2" s="1"/>
  <c r="H186" i="2"/>
  <c r="F186" i="2"/>
  <c r="G186" i="2" s="1"/>
  <c r="H185" i="2"/>
  <c r="F185" i="2"/>
  <c r="G185" i="2" s="1"/>
  <c r="H184" i="2"/>
  <c r="F184" i="2"/>
  <c r="G184" i="2" s="1"/>
  <c r="H183" i="2"/>
  <c r="F183" i="2"/>
  <c r="G183" i="2" s="1"/>
  <c r="H182" i="2"/>
  <c r="F182" i="2"/>
  <c r="G182" i="2" s="1"/>
  <c r="H181" i="2"/>
  <c r="F181" i="2"/>
  <c r="G181" i="2" s="1"/>
  <c r="H180" i="2"/>
  <c r="F180" i="2"/>
  <c r="G180" i="2" s="1"/>
  <c r="H179" i="2"/>
  <c r="F179" i="2"/>
  <c r="G179" i="2" s="1"/>
  <c r="H178" i="2"/>
  <c r="F178" i="2"/>
  <c r="G178" i="2" s="1"/>
  <c r="H177" i="2"/>
  <c r="F177" i="2"/>
  <c r="G177" i="2" s="1"/>
  <c r="H176" i="2"/>
  <c r="F176" i="2"/>
  <c r="G176" i="2" s="1"/>
  <c r="H175" i="2"/>
  <c r="F175" i="2"/>
  <c r="G175" i="2" s="1"/>
  <c r="H174" i="2"/>
  <c r="F174" i="2"/>
  <c r="G174" i="2" s="1"/>
  <c r="H173" i="2"/>
  <c r="F173" i="2"/>
  <c r="G173" i="2" s="1"/>
  <c r="H172" i="2"/>
  <c r="F172" i="2"/>
  <c r="G172" i="2" s="1"/>
  <c r="H171" i="2"/>
  <c r="F171" i="2"/>
  <c r="G171" i="2" s="1"/>
  <c r="H170" i="2"/>
  <c r="F170" i="2"/>
  <c r="G170" i="2" s="1"/>
  <c r="H169" i="2"/>
  <c r="F169" i="2"/>
  <c r="G169" i="2" s="1"/>
  <c r="H168" i="2"/>
  <c r="F168" i="2"/>
  <c r="G168" i="2" s="1"/>
  <c r="H167" i="2"/>
  <c r="F167" i="2"/>
  <c r="G167" i="2" s="1"/>
  <c r="H166" i="2"/>
  <c r="F166" i="2"/>
  <c r="G166" i="2" s="1"/>
  <c r="H165" i="2"/>
  <c r="F165" i="2"/>
  <c r="G165" i="2" s="1"/>
  <c r="H164" i="2"/>
  <c r="F164" i="2"/>
  <c r="G164" i="2" s="1"/>
  <c r="H163" i="2"/>
  <c r="F163" i="2"/>
  <c r="G163" i="2" s="1"/>
  <c r="H162" i="2"/>
  <c r="F162" i="2"/>
  <c r="G162" i="2" s="1"/>
  <c r="H161" i="2"/>
  <c r="F161" i="2"/>
  <c r="G161" i="2" s="1"/>
  <c r="H160" i="2"/>
  <c r="F160" i="2"/>
  <c r="G160" i="2" s="1"/>
  <c r="H159" i="2"/>
  <c r="F159" i="2"/>
  <c r="G159" i="2" s="1"/>
  <c r="H158" i="2"/>
  <c r="F158" i="2"/>
  <c r="G158" i="2" s="1"/>
  <c r="H157" i="2"/>
  <c r="F157" i="2"/>
  <c r="G157" i="2" s="1"/>
  <c r="H156" i="2"/>
  <c r="F156" i="2"/>
  <c r="G156" i="2" s="1"/>
  <c r="H155" i="2"/>
  <c r="F155" i="2"/>
  <c r="G155" i="2" s="1"/>
  <c r="H154" i="2"/>
  <c r="F154" i="2"/>
  <c r="G154" i="2" s="1"/>
  <c r="H153" i="2"/>
  <c r="F153" i="2"/>
  <c r="G153" i="2" s="1"/>
  <c r="H152" i="2"/>
  <c r="F152" i="2"/>
  <c r="G152" i="2" s="1"/>
  <c r="H151" i="2"/>
  <c r="F151" i="2"/>
  <c r="G151" i="2" s="1"/>
  <c r="H150" i="2"/>
  <c r="F150" i="2"/>
  <c r="G150" i="2" s="1"/>
  <c r="H149" i="2"/>
  <c r="F149" i="2"/>
  <c r="G149" i="2" s="1"/>
  <c r="H148" i="2"/>
  <c r="F148" i="2"/>
  <c r="G148" i="2" s="1"/>
  <c r="H147" i="2"/>
  <c r="F147" i="2"/>
  <c r="G147" i="2" s="1"/>
  <c r="H146" i="2"/>
  <c r="F146" i="2"/>
  <c r="G146" i="2" s="1"/>
  <c r="H145" i="2"/>
  <c r="F145" i="2"/>
  <c r="G145" i="2" s="1"/>
  <c r="H144" i="2"/>
  <c r="F144" i="2"/>
  <c r="G144" i="2" s="1"/>
  <c r="H143" i="2"/>
  <c r="F143" i="2"/>
  <c r="G143" i="2" s="1"/>
  <c r="H142" i="2"/>
  <c r="F142" i="2"/>
  <c r="G142" i="2" s="1"/>
  <c r="H141" i="2"/>
  <c r="F141" i="2"/>
  <c r="G141" i="2" s="1"/>
  <c r="H140" i="2"/>
  <c r="F140" i="2"/>
  <c r="G140" i="2" s="1"/>
  <c r="H139" i="2"/>
  <c r="F139" i="2"/>
  <c r="G139" i="2" s="1"/>
  <c r="H138" i="2"/>
  <c r="F138" i="2"/>
  <c r="G138" i="2" s="1"/>
  <c r="H137" i="2"/>
  <c r="F137" i="2"/>
  <c r="G137" i="2" s="1"/>
  <c r="H136" i="2"/>
  <c r="F136" i="2"/>
  <c r="G136" i="2" s="1"/>
  <c r="H135" i="2"/>
  <c r="F135" i="2"/>
  <c r="G135" i="2" s="1"/>
  <c r="H134" i="2"/>
  <c r="F134" i="2"/>
  <c r="G134" i="2" s="1"/>
  <c r="H133" i="2"/>
  <c r="F133" i="2"/>
  <c r="G133" i="2" s="1"/>
  <c r="H132" i="2"/>
  <c r="F132" i="2"/>
  <c r="G132" i="2" s="1"/>
  <c r="H131" i="2"/>
  <c r="F131" i="2"/>
  <c r="G131" i="2" s="1"/>
  <c r="H130" i="2"/>
  <c r="F130" i="2"/>
  <c r="G130" i="2" s="1"/>
  <c r="H129" i="2"/>
  <c r="F129" i="2"/>
  <c r="G129" i="2" s="1"/>
  <c r="H128" i="2"/>
  <c r="F128" i="2"/>
  <c r="G128" i="2" s="1"/>
  <c r="H127" i="2"/>
  <c r="F127" i="2"/>
  <c r="G127" i="2" s="1"/>
  <c r="H126" i="2"/>
  <c r="F126" i="2"/>
  <c r="G126" i="2" s="1"/>
  <c r="H125" i="2"/>
  <c r="F125" i="2"/>
  <c r="G125" i="2" s="1"/>
  <c r="H124" i="2"/>
  <c r="F124" i="2"/>
  <c r="G124" i="2" s="1"/>
  <c r="H123" i="2"/>
  <c r="F123" i="2"/>
  <c r="G123" i="2" s="1"/>
  <c r="H122" i="2"/>
  <c r="F122" i="2"/>
  <c r="G122" i="2" s="1"/>
  <c r="H121" i="2"/>
  <c r="F121" i="2"/>
  <c r="G121" i="2" s="1"/>
  <c r="H120" i="2"/>
  <c r="F120" i="2"/>
  <c r="G120" i="2" s="1"/>
  <c r="H119" i="2"/>
  <c r="F119" i="2"/>
  <c r="G119" i="2" s="1"/>
  <c r="H118" i="2"/>
  <c r="F118" i="2"/>
  <c r="G118" i="2" s="1"/>
  <c r="H117" i="2"/>
  <c r="F117" i="2"/>
  <c r="G117" i="2" s="1"/>
  <c r="H116" i="2"/>
  <c r="F116" i="2"/>
  <c r="G116" i="2" s="1"/>
  <c r="H115" i="2"/>
  <c r="F115" i="2"/>
  <c r="G115" i="2" s="1"/>
  <c r="H114" i="2"/>
  <c r="F114" i="2"/>
  <c r="G114" i="2" s="1"/>
  <c r="H113" i="2"/>
  <c r="F113" i="2"/>
  <c r="G113" i="2" s="1"/>
  <c r="H112" i="2"/>
  <c r="F112" i="2"/>
  <c r="G112" i="2" s="1"/>
  <c r="H111" i="2"/>
  <c r="F111" i="2"/>
  <c r="G111" i="2" s="1"/>
  <c r="H110" i="2"/>
  <c r="F110" i="2"/>
  <c r="G110" i="2" s="1"/>
  <c r="H109" i="2"/>
  <c r="F109" i="2"/>
  <c r="G109" i="2" s="1"/>
  <c r="H108" i="2"/>
  <c r="F108" i="2"/>
  <c r="G108" i="2" s="1"/>
  <c r="H107" i="2"/>
  <c r="F107" i="2"/>
  <c r="G107" i="2" s="1"/>
  <c r="H106" i="2"/>
  <c r="F106" i="2"/>
  <c r="G106" i="2" s="1"/>
  <c r="H105" i="2"/>
  <c r="F105" i="2"/>
  <c r="G105" i="2" s="1"/>
  <c r="H104" i="2"/>
  <c r="F104" i="2"/>
  <c r="G104" i="2" s="1"/>
  <c r="H103" i="2"/>
  <c r="F103" i="2"/>
  <c r="G103" i="2" s="1"/>
  <c r="H102" i="2"/>
  <c r="F102" i="2"/>
  <c r="G102" i="2" s="1"/>
  <c r="H101" i="2"/>
  <c r="F101" i="2"/>
  <c r="G101" i="2" s="1"/>
  <c r="H100" i="2"/>
  <c r="F100" i="2"/>
  <c r="G100" i="2" s="1"/>
  <c r="H99" i="2"/>
  <c r="F99" i="2"/>
  <c r="G99" i="2" s="1"/>
  <c r="H98" i="2"/>
  <c r="F98" i="2"/>
  <c r="G98" i="2" s="1"/>
  <c r="H97" i="2"/>
  <c r="F97" i="2"/>
  <c r="G97" i="2" s="1"/>
  <c r="H96" i="2"/>
  <c r="F96" i="2"/>
  <c r="G96" i="2" s="1"/>
  <c r="H95" i="2"/>
  <c r="F95" i="2"/>
  <c r="G95" i="2" s="1"/>
  <c r="H94" i="2"/>
  <c r="F94" i="2"/>
  <c r="G94" i="2" s="1"/>
  <c r="H93" i="2"/>
  <c r="F93" i="2"/>
  <c r="G93" i="2" s="1"/>
  <c r="H92" i="2"/>
  <c r="F92" i="2"/>
  <c r="G92" i="2" s="1"/>
  <c r="H91" i="2"/>
  <c r="F91" i="2"/>
  <c r="G91" i="2" s="1"/>
  <c r="H90" i="2"/>
  <c r="F90" i="2"/>
  <c r="G90" i="2" s="1"/>
  <c r="H89" i="2"/>
  <c r="F89" i="2"/>
  <c r="G89" i="2" s="1"/>
  <c r="H88" i="2"/>
  <c r="F88" i="2"/>
  <c r="G88" i="2" s="1"/>
  <c r="H87" i="2"/>
  <c r="F87" i="2"/>
  <c r="G87" i="2" s="1"/>
  <c r="H86" i="2"/>
  <c r="F86" i="2"/>
  <c r="G86" i="2" s="1"/>
  <c r="H85" i="2"/>
  <c r="F85" i="2"/>
  <c r="G85" i="2" s="1"/>
  <c r="H84" i="2"/>
  <c r="F84" i="2"/>
  <c r="G84" i="2" s="1"/>
  <c r="H83" i="2"/>
  <c r="F83" i="2"/>
  <c r="G83" i="2" s="1"/>
  <c r="H82" i="2"/>
  <c r="F82" i="2"/>
  <c r="G82" i="2" s="1"/>
  <c r="H81" i="2"/>
  <c r="F81" i="2"/>
  <c r="G81" i="2" s="1"/>
  <c r="H80" i="2"/>
  <c r="F80" i="2"/>
  <c r="G80" i="2" s="1"/>
  <c r="H79" i="2"/>
  <c r="F79" i="2"/>
  <c r="G79" i="2" s="1"/>
  <c r="H78" i="2"/>
  <c r="F78" i="2"/>
  <c r="G78" i="2" s="1"/>
  <c r="H77" i="2"/>
  <c r="F77" i="2"/>
  <c r="G77" i="2" s="1"/>
  <c r="H76" i="2"/>
  <c r="F76" i="2"/>
  <c r="G76" i="2" s="1"/>
  <c r="H75" i="2"/>
  <c r="F75" i="2"/>
  <c r="G75" i="2" s="1"/>
  <c r="H74" i="2"/>
  <c r="F74" i="2"/>
  <c r="G74" i="2" s="1"/>
  <c r="H73" i="2"/>
  <c r="F73" i="2"/>
  <c r="G73" i="2" s="1"/>
  <c r="H72" i="2"/>
  <c r="F72" i="2"/>
  <c r="G72" i="2" s="1"/>
  <c r="H71" i="2"/>
  <c r="F71" i="2"/>
  <c r="G71" i="2" s="1"/>
  <c r="H70" i="2"/>
  <c r="F70" i="2"/>
  <c r="G70" i="2" s="1"/>
  <c r="H69" i="2"/>
  <c r="F69" i="2"/>
  <c r="G69" i="2" s="1"/>
  <c r="H68" i="2"/>
  <c r="F68" i="2"/>
  <c r="G68" i="2" s="1"/>
  <c r="H67" i="2"/>
  <c r="F67" i="2"/>
  <c r="G67" i="2" s="1"/>
  <c r="H66" i="2"/>
  <c r="F66" i="2"/>
  <c r="G66" i="2" s="1"/>
  <c r="H65" i="2"/>
  <c r="F65" i="2"/>
  <c r="G65" i="2" s="1"/>
  <c r="H64" i="2"/>
  <c r="F64" i="2"/>
  <c r="G64" i="2" s="1"/>
  <c r="H63" i="2"/>
  <c r="F63" i="2"/>
  <c r="G63" i="2" s="1"/>
  <c r="H62" i="2"/>
  <c r="F62" i="2"/>
  <c r="G62" i="2" s="1"/>
  <c r="H61" i="2"/>
  <c r="F61" i="2"/>
  <c r="G61" i="2" s="1"/>
  <c r="H60" i="2"/>
  <c r="F60" i="2"/>
  <c r="G60" i="2" s="1"/>
  <c r="H59" i="2"/>
  <c r="F59" i="2"/>
  <c r="G59" i="2" s="1"/>
  <c r="H58" i="2"/>
  <c r="F58" i="2"/>
  <c r="G58" i="2" s="1"/>
  <c r="H57" i="2"/>
  <c r="F57" i="2"/>
  <c r="G57" i="2" s="1"/>
  <c r="H56" i="2"/>
  <c r="F56" i="2"/>
  <c r="G56" i="2" s="1"/>
  <c r="H55" i="2"/>
  <c r="F55" i="2"/>
  <c r="G55" i="2" s="1"/>
  <c r="H54" i="2"/>
  <c r="F54" i="2"/>
  <c r="G54" i="2" s="1"/>
  <c r="H53" i="2"/>
  <c r="F53" i="2"/>
  <c r="G53" i="2" s="1"/>
  <c r="H52" i="2"/>
  <c r="F52" i="2"/>
  <c r="G52" i="2" s="1"/>
  <c r="H51" i="2"/>
  <c r="F51" i="2"/>
  <c r="G51" i="2" s="1"/>
  <c r="H50" i="2"/>
  <c r="F50" i="2"/>
  <c r="G50" i="2" s="1"/>
  <c r="H49" i="2"/>
  <c r="F49" i="2"/>
  <c r="G49" i="2" s="1"/>
  <c r="H48" i="2"/>
  <c r="F48" i="2"/>
  <c r="G48" i="2" s="1"/>
  <c r="H47" i="2"/>
  <c r="F47" i="2"/>
  <c r="G47" i="2" s="1"/>
  <c r="H46" i="2"/>
  <c r="F46" i="2"/>
  <c r="G46" i="2" s="1"/>
  <c r="H45" i="2"/>
  <c r="F45" i="2"/>
  <c r="G45" i="2" s="1"/>
  <c r="H44" i="2"/>
  <c r="F44" i="2"/>
  <c r="G44" i="2" s="1"/>
  <c r="H43" i="2"/>
  <c r="F43" i="2"/>
  <c r="G43" i="2" s="1"/>
  <c r="H42" i="2"/>
  <c r="F42" i="2"/>
  <c r="G42" i="2" s="1"/>
  <c r="H41" i="2"/>
  <c r="F41" i="2"/>
  <c r="G41" i="2" s="1"/>
  <c r="H40" i="2"/>
  <c r="F40" i="2"/>
  <c r="G40" i="2" s="1"/>
  <c r="H39" i="2"/>
  <c r="F39" i="2"/>
  <c r="G39" i="2" s="1"/>
  <c r="H38" i="2"/>
  <c r="F38" i="2"/>
  <c r="G38" i="2" s="1"/>
  <c r="H37" i="2"/>
  <c r="F37" i="2"/>
  <c r="G37" i="2" s="1"/>
  <c r="H36" i="2"/>
  <c r="F36" i="2"/>
  <c r="G36" i="2" s="1"/>
  <c r="H35" i="2"/>
  <c r="F35" i="2"/>
  <c r="G35" i="2" s="1"/>
  <c r="H34" i="2"/>
  <c r="F34" i="2"/>
  <c r="G34" i="2" s="1"/>
  <c r="H33" i="2"/>
  <c r="F33" i="2"/>
  <c r="G33" i="2" s="1"/>
  <c r="H32" i="2"/>
  <c r="F32" i="2"/>
  <c r="G32" i="2" s="1"/>
  <c r="H31" i="2"/>
  <c r="F31" i="2"/>
  <c r="G31" i="2" s="1"/>
  <c r="H30" i="2"/>
  <c r="F30" i="2"/>
  <c r="G30" i="2" s="1"/>
  <c r="H29" i="2"/>
  <c r="F29" i="2"/>
  <c r="G29" i="2" s="1"/>
  <c r="H28" i="2"/>
  <c r="F28" i="2"/>
  <c r="G28" i="2" s="1"/>
  <c r="H27" i="2"/>
  <c r="F27" i="2"/>
  <c r="G27" i="2" s="1"/>
  <c r="H26" i="2"/>
  <c r="F26" i="2"/>
  <c r="G26" i="2" s="1"/>
  <c r="H25" i="2"/>
  <c r="F25" i="2"/>
  <c r="G25" i="2" s="1"/>
  <c r="H24" i="2"/>
  <c r="F24" i="2"/>
  <c r="G24" i="2" s="1"/>
  <c r="H23" i="2"/>
  <c r="F23" i="2"/>
  <c r="G23" i="2" s="1"/>
  <c r="H22" i="2"/>
  <c r="F22" i="2"/>
  <c r="G22" i="2" s="1"/>
  <c r="H21" i="2"/>
  <c r="F21" i="2"/>
  <c r="G21" i="2" s="1"/>
  <c r="H20" i="2"/>
  <c r="F20" i="2"/>
  <c r="G20" i="2" s="1"/>
  <c r="H19" i="2"/>
  <c r="F19" i="2"/>
  <c r="G19" i="2" s="1"/>
  <c r="H18" i="2"/>
  <c r="F18" i="2"/>
  <c r="G18" i="2" s="1"/>
  <c r="H17" i="2"/>
  <c r="F17" i="2"/>
  <c r="G17" i="2" s="1"/>
  <c r="H16" i="2"/>
  <c r="F16" i="2"/>
  <c r="G16" i="2" s="1"/>
  <c r="H15" i="2"/>
  <c r="F15" i="2"/>
  <c r="G15" i="2" s="1"/>
  <c r="H14" i="2"/>
  <c r="F14" i="2"/>
  <c r="G14" i="2" s="1"/>
  <c r="H13" i="2"/>
  <c r="F13" i="2"/>
  <c r="G13" i="2" s="1"/>
  <c r="H12" i="2"/>
  <c r="F12" i="2"/>
  <c r="G12" i="2" s="1"/>
  <c r="H11" i="2"/>
  <c r="F11" i="2"/>
  <c r="G11" i="2" s="1"/>
  <c r="H10" i="2"/>
  <c r="F10" i="2"/>
  <c r="G10" i="2" s="1"/>
  <c r="H9" i="2"/>
  <c r="F9" i="2"/>
  <c r="G9" i="2" s="1"/>
  <c r="H8" i="2"/>
  <c r="F8" i="2"/>
  <c r="G8" i="2" s="1"/>
  <c r="H7" i="2"/>
  <c r="F7" i="2"/>
  <c r="G7" i="2" s="1"/>
  <c r="H6" i="2"/>
  <c r="F6" i="2"/>
  <c r="G6" i="2" s="1"/>
  <c r="H5" i="2"/>
  <c r="F5" i="2"/>
  <c r="G5" i="2" s="1"/>
  <c r="H4" i="2"/>
  <c r="F4" i="2"/>
  <c r="G4" i="2" s="1"/>
  <c r="AQ33" i="1" l="1"/>
  <c r="I1040" i="2"/>
  <c r="I1409" i="2"/>
  <c r="I304" i="2"/>
  <c r="I1041" i="2"/>
  <c r="I1042" i="2"/>
  <c r="I1043" i="2"/>
  <c r="I1044" i="2"/>
  <c r="I1045" i="2"/>
  <c r="I1046" i="2"/>
  <c r="I1047" i="2"/>
  <c r="I1048" i="2"/>
  <c r="I1049" i="2"/>
  <c r="I1050" i="2"/>
  <c r="I1058" i="2"/>
  <c r="I1076" i="2"/>
  <c r="I1108" i="2"/>
  <c r="I1109" i="2"/>
  <c r="I1110" i="2"/>
  <c r="I1111" i="2"/>
  <c r="I1112" i="2"/>
  <c r="I1113" i="2"/>
  <c r="I1114" i="2"/>
  <c r="I1115" i="2"/>
  <c r="I1116" i="2"/>
  <c r="I1124" i="2"/>
  <c r="I1140" i="2"/>
  <c r="I1172" i="2"/>
  <c r="I1204" i="2"/>
  <c r="I1301" i="2"/>
  <c r="I1410" i="2"/>
  <c r="I1411" i="2"/>
  <c r="I305" i="2"/>
  <c r="I306" i="2"/>
  <c r="I307" i="2"/>
  <c r="I308" i="2"/>
  <c r="I309" i="2"/>
  <c r="I310" i="2"/>
  <c r="I311" i="2"/>
  <c r="I312" i="2"/>
  <c r="I320" i="2"/>
  <c r="I544" i="2"/>
  <c r="I676" i="2"/>
  <c r="I1421" i="2"/>
  <c r="I162" i="2"/>
  <c r="I677" i="2"/>
  <c r="I678" i="2"/>
  <c r="I679" i="2"/>
  <c r="I680" i="2"/>
  <c r="I681" i="2"/>
  <c r="I682" i="2"/>
  <c r="I683" i="2"/>
  <c r="I684" i="2"/>
  <c r="I692" i="2"/>
  <c r="I716" i="2"/>
  <c r="I755" i="2"/>
  <c r="I1302" i="2"/>
  <c r="I1303" i="2"/>
  <c r="I1304" i="2"/>
  <c r="I1305" i="2"/>
  <c r="I1313" i="2"/>
  <c r="I1369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90" i="2"/>
  <c r="I206" i="2"/>
  <c r="I240" i="2"/>
  <c r="I545" i="2"/>
  <c r="I546" i="2"/>
  <c r="I547" i="2"/>
  <c r="I548" i="2"/>
  <c r="I549" i="2"/>
  <c r="I550" i="2"/>
  <c r="I551" i="2"/>
  <c r="I552" i="2"/>
  <c r="I612" i="2"/>
  <c r="I4" i="2"/>
  <c r="I5" i="2"/>
  <c r="I6" i="2"/>
  <c r="I7" i="2"/>
  <c r="I8" i="2"/>
  <c r="I9" i="2"/>
  <c r="I13" i="2"/>
  <c r="I29" i="2"/>
  <c r="I93" i="2"/>
  <c r="I336" i="2"/>
  <c r="I337" i="2"/>
  <c r="I338" i="2"/>
  <c r="I339" i="2"/>
  <c r="I340" i="2"/>
  <c r="I341" i="2"/>
  <c r="I342" i="2"/>
  <c r="I343" i="2"/>
  <c r="I344" i="2"/>
  <c r="I352" i="2"/>
  <c r="I368" i="2"/>
  <c r="I432" i="2"/>
  <c r="I819" i="2"/>
  <c r="I1205" i="2"/>
  <c r="I1206" i="2"/>
  <c r="I1207" i="2"/>
  <c r="I1208" i="2"/>
  <c r="I1209" i="2"/>
  <c r="I1210" i="2"/>
  <c r="I1211" i="2"/>
  <c r="I1212" i="2"/>
  <c r="I1220" i="2"/>
  <c r="I1236" i="2"/>
  <c r="I1237" i="2"/>
  <c r="I1238" i="2"/>
  <c r="I1239" i="2"/>
  <c r="I1240" i="2"/>
  <c r="I1241" i="2"/>
  <c r="I1242" i="2"/>
  <c r="I1243" i="2"/>
  <c r="I1244" i="2"/>
  <c r="I1370" i="2"/>
  <c r="I1371" i="2"/>
  <c r="I1372" i="2"/>
  <c r="I1373" i="2"/>
  <c r="I1374" i="2"/>
  <c r="I1375" i="2"/>
  <c r="I1376" i="2"/>
  <c r="I1377" i="2"/>
  <c r="I1378" i="2"/>
  <c r="I1379" i="2"/>
  <c r="I1380" i="2"/>
  <c r="I1381" i="2"/>
  <c r="I1382" i="2"/>
  <c r="I1383" i="2"/>
  <c r="I1384" i="2"/>
  <c r="I1385" i="2"/>
  <c r="I1386" i="2"/>
  <c r="I1387" i="2"/>
  <c r="I1388" i="2"/>
  <c r="I1389" i="2"/>
  <c r="I1390" i="2"/>
  <c r="I1391" i="2"/>
  <c r="I1422" i="2"/>
  <c r="I241" i="2"/>
  <c r="I242" i="2"/>
  <c r="I243" i="2"/>
  <c r="I244" i="2"/>
  <c r="I245" i="2"/>
  <c r="I246" i="2"/>
  <c r="I247" i="2"/>
  <c r="I248" i="2"/>
  <c r="I433" i="2"/>
  <c r="I434" i="2"/>
  <c r="I435" i="2"/>
  <c r="I436" i="2"/>
  <c r="I437" i="2"/>
  <c r="I438" i="2"/>
  <c r="I439" i="2"/>
  <c r="I440" i="2"/>
  <c r="I448" i="2"/>
  <c r="I464" i="2"/>
  <c r="I496" i="2"/>
  <c r="I613" i="2"/>
  <c r="I614" i="2"/>
  <c r="I615" i="2"/>
  <c r="I616" i="2"/>
  <c r="I617" i="2"/>
  <c r="I618" i="2"/>
  <c r="I619" i="2"/>
  <c r="I620" i="2"/>
  <c r="I628" i="2"/>
  <c r="I820" i="2"/>
  <c r="I821" i="2"/>
  <c r="I822" i="2"/>
  <c r="I823" i="2"/>
  <c r="I824" i="2"/>
  <c r="I825" i="2"/>
  <c r="I826" i="2"/>
  <c r="I827" i="2"/>
  <c r="I839" i="2"/>
  <c r="I855" i="2"/>
  <c r="I856" i="2"/>
  <c r="I857" i="2"/>
  <c r="I858" i="2"/>
  <c r="I859" i="2"/>
  <c r="I860" i="2"/>
  <c r="I861" i="2"/>
  <c r="I887" i="2"/>
  <c r="I960" i="2"/>
  <c r="I1173" i="2"/>
  <c r="I1174" i="2"/>
  <c r="I1393" i="2"/>
  <c r="I560" i="2"/>
  <c r="I576" i="2"/>
  <c r="I961" i="2"/>
  <c r="I962" i="2"/>
  <c r="I963" i="2"/>
  <c r="I964" i="2"/>
  <c r="I965" i="2"/>
  <c r="I966" i="2"/>
  <c r="I967" i="2"/>
  <c r="I968" i="2"/>
  <c r="I976" i="2"/>
  <c r="I992" i="2"/>
  <c r="I1329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8" i="2"/>
  <c r="I134" i="2"/>
  <c r="I272" i="2"/>
  <c r="I369" i="2"/>
  <c r="I370" i="2"/>
  <c r="I371" i="2"/>
  <c r="I372" i="2"/>
  <c r="I373" i="2"/>
  <c r="I374" i="2"/>
  <c r="I375" i="2"/>
  <c r="I376" i="2"/>
  <c r="I384" i="2"/>
  <c r="I400" i="2"/>
  <c r="I497" i="2"/>
  <c r="I498" i="2"/>
  <c r="I499" i="2"/>
  <c r="I500" i="2"/>
  <c r="I501" i="2"/>
  <c r="I512" i="2"/>
  <c r="I644" i="2"/>
  <c r="I756" i="2"/>
  <c r="I757" i="2"/>
  <c r="I758" i="2"/>
  <c r="I759" i="2"/>
  <c r="I760" i="2"/>
  <c r="I761" i="2"/>
  <c r="I762" i="2"/>
  <c r="I763" i="2"/>
  <c r="I771" i="2"/>
  <c r="I787" i="2"/>
  <c r="I788" i="2"/>
  <c r="I789" i="2"/>
  <c r="I790" i="2"/>
  <c r="I791" i="2"/>
  <c r="I792" i="2"/>
  <c r="I793" i="2"/>
  <c r="I794" i="2"/>
  <c r="I795" i="2"/>
  <c r="I888" i="2"/>
  <c r="I889" i="2"/>
  <c r="I890" i="2"/>
  <c r="I891" i="2"/>
  <c r="I892" i="2"/>
  <c r="I893" i="2"/>
  <c r="I894" i="2"/>
  <c r="I895" i="2"/>
  <c r="I903" i="2"/>
  <c r="I920" i="2"/>
  <c r="I1252" i="2"/>
  <c r="I1269" i="2"/>
  <c r="I30" i="2"/>
  <c r="I31" i="2"/>
  <c r="I32" i="2"/>
  <c r="I33" i="2"/>
  <c r="I34" i="2"/>
  <c r="I35" i="2"/>
  <c r="I36" i="2"/>
  <c r="I37" i="2"/>
  <c r="I45" i="2"/>
  <c r="I61" i="2"/>
  <c r="I62" i="2"/>
  <c r="I63" i="2"/>
  <c r="I64" i="2"/>
  <c r="I65" i="2"/>
  <c r="I66" i="2"/>
  <c r="I67" i="2"/>
  <c r="I68" i="2"/>
  <c r="I69" i="2"/>
  <c r="I77" i="2"/>
  <c r="I135" i="2"/>
  <c r="I136" i="2"/>
  <c r="I137" i="2"/>
  <c r="I138" i="2"/>
  <c r="I207" i="2"/>
  <c r="I208" i="2"/>
  <c r="I209" i="2"/>
  <c r="I210" i="2"/>
  <c r="I211" i="2"/>
  <c r="I212" i="2"/>
  <c r="I213" i="2"/>
  <c r="I214" i="2"/>
  <c r="I273" i="2"/>
  <c r="I274" i="2"/>
  <c r="I275" i="2"/>
  <c r="I276" i="2"/>
  <c r="I277" i="2"/>
  <c r="I278" i="2"/>
  <c r="I279" i="2"/>
  <c r="I280" i="2"/>
  <c r="I288" i="2"/>
  <c r="I401" i="2"/>
  <c r="I402" i="2"/>
  <c r="I403" i="2"/>
  <c r="I404" i="2"/>
  <c r="I405" i="2"/>
  <c r="I406" i="2"/>
  <c r="I407" i="2"/>
  <c r="I408" i="2"/>
  <c r="I416" i="2"/>
  <c r="I465" i="2"/>
  <c r="I466" i="2"/>
  <c r="I467" i="2"/>
  <c r="I468" i="2"/>
  <c r="I469" i="2"/>
  <c r="I470" i="2"/>
  <c r="I471" i="2"/>
  <c r="I472" i="2"/>
  <c r="I480" i="2"/>
  <c r="I513" i="2"/>
  <c r="I514" i="2"/>
  <c r="I515" i="2"/>
  <c r="I516" i="2"/>
  <c r="I517" i="2"/>
  <c r="I518" i="2"/>
  <c r="I519" i="2"/>
  <c r="I520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645" i="2"/>
  <c r="I646" i="2"/>
  <c r="I647" i="2"/>
  <c r="I648" i="2"/>
  <c r="I649" i="2"/>
  <c r="I650" i="2"/>
  <c r="I651" i="2"/>
  <c r="I652" i="2"/>
  <c r="I660" i="2"/>
  <c r="I717" i="2"/>
  <c r="I718" i="2"/>
  <c r="I719" i="2"/>
  <c r="I720" i="2"/>
  <c r="I721" i="2"/>
  <c r="I722" i="2"/>
  <c r="I723" i="2"/>
  <c r="I724" i="2"/>
  <c r="I732" i="2"/>
  <c r="I803" i="2"/>
  <c r="I862" i="2"/>
  <c r="I863" i="2"/>
  <c r="I871" i="2"/>
  <c r="I921" i="2"/>
  <c r="I922" i="2"/>
  <c r="I923" i="2"/>
  <c r="I924" i="2"/>
  <c r="I925" i="2"/>
  <c r="I926" i="2"/>
  <c r="I927" i="2"/>
  <c r="I928" i="2"/>
  <c r="I936" i="2"/>
  <c r="I993" i="2"/>
  <c r="I994" i="2"/>
  <c r="I995" i="2"/>
  <c r="I996" i="2"/>
  <c r="I997" i="2"/>
  <c r="I998" i="2"/>
  <c r="I999" i="2"/>
  <c r="I1000" i="2"/>
  <c r="I1010" i="2"/>
  <c r="I1077" i="2"/>
  <c r="I1078" i="2"/>
  <c r="I1079" i="2"/>
  <c r="I1080" i="2"/>
  <c r="I1081" i="2"/>
  <c r="I1082" i="2"/>
  <c r="I1083" i="2"/>
  <c r="I1084" i="2"/>
  <c r="I1092" i="2"/>
  <c r="I1141" i="2"/>
  <c r="I1142" i="2"/>
  <c r="I1143" i="2"/>
  <c r="I1144" i="2"/>
  <c r="I1145" i="2"/>
  <c r="I1146" i="2"/>
  <c r="I1147" i="2"/>
  <c r="I1148" i="2"/>
  <c r="I1270" i="2"/>
  <c r="I1271" i="2"/>
  <c r="I1272" i="2"/>
  <c r="I1273" i="2"/>
  <c r="I1274" i="2"/>
  <c r="I1275" i="2"/>
  <c r="I1276" i="2"/>
  <c r="I1277" i="2"/>
  <c r="I1285" i="2"/>
  <c r="I1330" i="2"/>
  <c r="I1331" i="2"/>
  <c r="I1332" i="2"/>
  <c r="I1333" i="2"/>
  <c r="I1334" i="2"/>
  <c r="I1335" i="2"/>
  <c r="I1336" i="2"/>
  <c r="I1337" i="2"/>
  <c r="I1345" i="2"/>
  <c r="I1412" i="2"/>
  <c r="I1413" i="2"/>
  <c r="I1414" i="2"/>
  <c r="I1415" i="2"/>
  <c r="I1416" i="2"/>
  <c r="I1417" i="2"/>
  <c r="I1418" i="2"/>
  <c r="I1419" i="2"/>
  <c r="I1175" i="2"/>
  <c r="I1176" i="2"/>
  <c r="I1177" i="2"/>
  <c r="I1178" i="2"/>
  <c r="I1179" i="2"/>
  <c r="I1180" i="2"/>
  <c r="I1188" i="2"/>
  <c r="I14" i="2"/>
  <c r="I15" i="2"/>
  <c r="I16" i="2"/>
  <c r="I17" i="2"/>
  <c r="I18" i="2"/>
  <c r="I19" i="2"/>
  <c r="I20" i="2"/>
  <c r="I21" i="2"/>
  <c r="I46" i="2"/>
  <c r="I47" i="2"/>
  <c r="I48" i="2"/>
  <c r="I49" i="2"/>
  <c r="I50" i="2"/>
  <c r="I51" i="2"/>
  <c r="I52" i="2"/>
  <c r="I53" i="2"/>
  <c r="I78" i="2"/>
  <c r="I79" i="2"/>
  <c r="I80" i="2"/>
  <c r="I81" i="2"/>
  <c r="I82" i="2"/>
  <c r="I83" i="2"/>
  <c r="I84" i="2"/>
  <c r="I85" i="2"/>
  <c r="I119" i="2"/>
  <c r="I120" i="2"/>
  <c r="I121" i="2"/>
  <c r="I122" i="2"/>
  <c r="I123" i="2"/>
  <c r="I124" i="2"/>
  <c r="I125" i="2"/>
  <c r="I126" i="2"/>
  <c r="I224" i="2"/>
  <c r="I139" i="2"/>
  <c r="I140" i="2"/>
  <c r="I141" i="2"/>
  <c r="I142" i="2"/>
  <c r="I191" i="2"/>
  <c r="I192" i="2"/>
  <c r="I193" i="2"/>
  <c r="I194" i="2"/>
  <c r="I195" i="2"/>
  <c r="I196" i="2"/>
  <c r="I256" i="2"/>
  <c r="I197" i="2"/>
  <c r="I198" i="2"/>
  <c r="I225" i="2"/>
  <c r="I226" i="2"/>
  <c r="I227" i="2"/>
  <c r="I228" i="2"/>
  <c r="I229" i="2"/>
  <c r="I230" i="2"/>
  <c r="I231" i="2"/>
  <c r="I232" i="2"/>
  <c r="I257" i="2"/>
  <c r="I258" i="2"/>
  <c r="I259" i="2"/>
  <c r="I260" i="2"/>
  <c r="I261" i="2"/>
  <c r="I262" i="2"/>
  <c r="I263" i="2"/>
  <c r="I264" i="2"/>
  <c r="I289" i="2"/>
  <c r="I290" i="2"/>
  <c r="I291" i="2"/>
  <c r="I292" i="2"/>
  <c r="I293" i="2"/>
  <c r="I294" i="2"/>
  <c r="I295" i="2"/>
  <c r="I296" i="2"/>
  <c r="I321" i="2"/>
  <c r="I322" i="2"/>
  <c r="I323" i="2"/>
  <c r="I324" i="2"/>
  <c r="I325" i="2"/>
  <c r="I326" i="2"/>
  <c r="I327" i="2"/>
  <c r="I328" i="2"/>
  <c r="I353" i="2"/>
  <c r="I354" i="2"/>
  <c r="I355" i="2"/>
  <c r="I356" i="2"/>
  <c r="I357" i="2"/>
  <c r="I358" i="2"/>
  <c r="I359" i="2"/>
  <c r="I360" i="2"/>
  <c r="I385" i="2"/>
  <c r="I386" i="2"/>
  <c r="I387" i="2"/>
  <c r="I388" i="2"/>
  <c r="I389" i="2"/>
  <c r="I390" i="2"/>
  <c r="I391" i="2"/>
  <c r="I392" i="2"/>
  <c r="I417" i="2"/>
  <c r="I418" i="2"/>
  <c r="I419" i="2"/>
  <c r="I420" i="2"/>
  <c r="I421" i="2"/>
  <c r="I422" i="2"/>
  <c r="I423" i="2"/>
  <c r="I424" i="2"/>
  <c r="I449" i="2"/>
  <c r="I450" i="2"/>
  <c r="I451" i="2"/>
  <c r="I452" i="2"/>
  <c r="I453" i="2"/>
  <c r="I454" i="2"/>
  <c r="I455" i="2"/>
  <c r="I456" i="2"/>
  <c r="I481" i="2"/>
  <c r="I482" i="2"/>
  <c r="I483" i="2"/>
  <c r="I484" i="2"/>
  <c r="I485" i="2"/>
  <c r="I486" i="2"/>
  <c r="I487" i="2"/>
  <c r="I488" i="2"/>
  <c r="I528" i="2"/>
  <c r="I596" i="2"/>
  <c r="I1156" i="2"/>
  <c r="I502" i="2"/>
  <c r="I503" i="2"/>
  <c r="I504" i="2"/>
  <c r="I529" i="2"/>
  <c r="I530" i="2"/>
  <c r="I531" i="2"/>
  <c r="I532" i="2"/>
  <c r="I533" i="2"/>
  <c r="I534" i="2"/>
  <c r="I535" i="2"/>
  <c r="I536" i="2"/>
  <c r="I561" i="2"/>
  <c r="I562" i="2"/>
  <c r="I563" i="2"/>
  <c r="I564" i="2"/>
  <c r="I565" i="2"/>
  <c r="I566" i="2"/>
  <c r="I567" i="2"/>
  <c r="I568" i="2"/>
  <c r="I597" i="2"/>
  <c r="I598" i="2"/>
  <c r="I599" i="2"/>
  <c r="I600" i="2"/>
  <c r="I601" i="2"/>
  <c r="I602" i="2"/>
  <c r="I603" i="2"/>
  <c r="I604" i="2"/>
  <c r="I629" i="2"/>
  <c r="I630" i="2"/>
  <c r="I631" i="2"/>
  <c r="I632" i="2"/>
  <c r="I633" i="2"/>
  <c r="I634" i="2"/>
  <c r="I635" i="2"/>
  <c r="I636" i="2"/>
  <c r="I661" i="2"/>
  <c r="I662" i="2"/>
  <c r="I663" i="2"/>
  <c r="I664" i="2"/>
  <c r="I665" i="2"/>
  <c r="I666" i="2"/>
  <c r="I667" i="2"/>
  <c r="I668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72" i="2"/>
  <c r="I773" i="2"/>
  <c r="I774" i="2"/>
  <c r="I775" i="2"/>
  <c r="I776" i="2"/>
  <c r="I777" i="2"/>
  <c r="I778" i="2"/>
  <c r="I804" i="2"/>
  <c r="I805" i="2"/>
  <c r="I806" i="2"/>
  <c r="I807" i="2"/>
  <c r="I808" i="2"/>
  <c r="I809" i="2"/>
  <c r="I810" i="2"/>
  <c r="I811" i="2"/>
  <c r="I840" i="2"/>
  <c r="I841" i="2"/>
  <c r="I842" i="2"/>
  <c r="I843" i="2"/>
  <c r="I844" i="2"/>
  <c r="I845" i="2"/>
  <c r="I846" i="2"/>
  <c r="I847" i="2"/>
  <c r="I872" i="2"/>
  <c r="I873" i="2"/>
  <c r="I874" i="2"/>
  <c r="I875" i="2"/>
  <c r="I876" i="2"/>
  <c r="I877" i="2"/>
  <c r="I878" i="2"/>
  <c r="I879" i="2"/>
  <c r="I904" i="2"/>
  <c r="I905" i="2"/>
  <c r="I906" i="2"/>
  <c r="I907" i="2"/>
  <c r="I908" i="2"/>
  <c r="I909" i="2"/>
  <c r="I910" i="2"/>
  <c r="I911" i="2"/>
  <c r="I937" i="2"/>
  <c r="I938" i="2"/>
  <c r="I939" i="2"/>
  <c r="I940" i="2"/>
  <c r="I941" i="2"/>
  <c r="I942" i="2"/>
  <c r="I943" i="2"/>
  <c r="I944" i="2"/>
  <c r="I977" i="2"/>
  <c r="I978" i="2"/>
  <c r="I979" i="2"/>
  <c r="I980" i="2"/>
  <c r="I981" i="2"/>
  <c r="I982" i="2"/>
  <c r="I983" i="2"/>
  <c r="I984" i="2"/>
  <c r="I1011" i="2"/>
  <c r="I1012" i="2"/>
  <c r="I1013" i="2"/>
  <c r="I1014" i="2"/>
  <c r="I1015" i="2"/>
  <c r="I1016" i="2"/>
  <c r="I1017" i="2"/>
  <c r="I1018" i="2"/>
  <c r="I1059" i="2"/>
  <c r="I1060" i="2"/>
  <c r="I1061" i="2"/>
  <c r="I1062" i="2"/>
  <c r="I1063" i="2"/>
  <c r="I1064" i="2"/>
  <c r="I1065" i="2"/>
  <c r="I1066" i="2"/>
  <c r="I1093" i="2"/>
  <c r="I1094" i="2"/>
  <c r="I1095" i="2"/>
  <c r="I1096" i="2"/>
  <c r="I1097" i="2"/>
  <c r="I1098" i="2"/>
  <c r="I1099" i="2"/>
  <c r="I1100" i="2"/>
  <c r="I1125" i="2"/>
  <c r="I1126" i="2"/>
  <c r="I1127" i="2"/>
  <c r="I1128" i="2"/>
  <c r="I1129" i="2"/>
  <c r="I1130" i="2"/>
  <c r="I1131" i="2"/>
  <c r="I1132" i="2"/>
  <c r="I1157" i="2"/>
  <c r="I1158" i="2"/>
  <c r="I1159" i="2"/>
  <c r="I1160" i="2"/>
  <c r="I1161" i="2"/>
  <c r="I1162" i="2"/>
  <c r="I1163" i="2"/>
  <c r="I1164" i="2"/>
  <c r="I1189" i="2"/>
  <c r="I1190" i="2"/>
  <c r="I1191" i="2"/>
  <c r="I1192" i="2"/>
  <c r="I1193" i="2"/>
  <c r="I1194" i="2"/>
  <c r="I1195" i="2"/>
  <c r="I1196" i="2"/>
  <c r="I1221" i="2"/>
  <c r="I1222" i="2"/>
  <c r="I1223" i="2"/>
  <c r="I1224" i="2"/>
  <c r="I1225" i="2"/>
  <c r="I1226" i="2"/>
  <c r="I1227" i="2"/>
  <c r="I1228" i="2"/>
  <c r="I1253" i="2"/>
  <c r="I1254" i="2"/>
  <c r="I1255" i="2"/>
  <c r="I1256" i="2"/>
  <c r="I1257" i="2"/>
  <c r="I1258" i="2"/>
  <c r="I1259" i="2"/>
  <c r="I1260" i="2"/>
  <c r="I1261" i="2"/>
  <c r="I1286" i="2"/>
  <c r="I1287" i="2"/>
  <c r="I1288" i="2"/>
  <c r="I1289" i="2"/>
  <c r="I1290" i="2"/>
  <c r="I1291" i="2"/>
  <c r="I1292" i="2"/>
  <c r="I1293" i="2"/>
  <c r="I1314" i="2"/>
  <c r="I1315" i="2"/>
  <c r="I1316" i="2"/>
  <c r="I1317" i="2"/>
  <c r="I1318" i="2"/>
  <c r="I1319" i="2"/>
  <c r="I1320" i="2"/>
  <c r="I1321" i="2"/>
  <c r="I1346" i="2"/>
  <c r="I1347" i="2"/>
  <c r="I1348" i="2"/>
  <c r="I1349" i="2"/>
  <c r="I1350" i="2"/>
  <c r="I1351" i="2"/>
  <c r="I1352" i="2"/>
  <c r="I1353" i="2"/>
  <c r="I1354" i="2"/>
  <c r="I1355" i="2"/>
  <c r="I1356" i="2"/>
  <c r="I1357" i="2"/>
  <c r="I1358" i="2"/>
  <c r="I1359" i="2"/>
  <c r="I1360" i="2"/>
  <c r="I1361" i="2"/>
  <c r="I1394" i="2"/>
  <c r="I1395" i="2"/>
  <c r="I1396" i="2"/>
  <c r="I1397" i="2"/>
  <c r="I1398" i="2"/>
  <c r="I1399" i="2"/>
  <c r="I1400" i="2"/>
  <c r="I1401" i="2"/>
  <c r="I10" i="2"/>
  <c r="I11" i="2"/>
  <c r="I12" i="2"/>
  <c r="I22" i="2"/>
  <c r="I23" i="2"/>
  <c r="I24" i="2"/>
  <c r="I25" i="2"/>
  <c r="I26" i="2"/>
  <c r="I27" i="2"/>
  <c r="I28" i="2"/>
  <c r="I38" i="2"/>
  <c r="I39" i="2"/>
  <c r="I40" i="2"/>
  <c r="I41" i="2"/>
  <c r="I42" i="2"/>
  <c r="I43" i="2"/>
  <c r="I44" i="2"/>
  <c r="I54" i="2"/>
  <c r="I55" i="2"/>
  <c r="I56" i="2"/>
  <c r="I57" i="2"/>
  <c r="I58" i="2"/>
  <c r="I59" i="2"/>
  <c r="I60" i="2"/>
  <c r="I70" i="2"/>
  <c r="I71" i="2"/>
  <c r="I72" i="2"/>
  <c r="I73" i="2"/>
  <c r="I74" i="2"/>
  <c r="I75" i="2"/>
  <c r="I76" i="2"/>
  <c r="I86" i="2"/>
  <c r="I87" i="2"/>
  <c r="I88" i="2"/>
  <c r="I89" i="2"/>
  <c r="I90" i="2"/>
  <c r="I91" i="2"/>
  <c r="I92" i="2"/>
  <c r="I111" i="2"/>
  <c r="I112" i="2"/>
  <c r="I113" i="2"/>
  <c r="I114" i="2"/>
  <c r="I115" i="2"/>
  <c r="I116" i="2"/>
  <c r="I117" i="2"/>
  <c r="I127" i="2"/>
  <c r="I128" i="2"/>
  <c r="I129" i="2"/>
  <c r="I130" i="2"/>
  <c r="I131" i="2"/>
  <c r="I132" i="2"/>
  <c r="I133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83" i="2"/>
  <c r="I184" i="2"/>
  <c r="I185" i="2"/>
  <c r="I186" i="2"/>
  <c r="I187" i="2"/>
  <c r="I188" i="2"/>
  <c r="I189" i="2"/>
  <c r="I199" i="2"/>
  <c r="I200" i="2"/>
  <c r="I201" i="2"/>
  <c r="I202" i="2"/>
  <c r="I203" i="2"/>
  <c r="I204" i="2"/>
  <c r="I205" i="2"/>
  <c r="I215" i="2"/>
  <c r="I216" i="2"/>
  <c r="I217" i="2"/>
  <c r="I218" i="2"/>
  <c r="I219" i="2"/>
  <c r="I220" i="2"/>
  <c r="I221" i="2"/>
  <c r="I222" i="2"/>
  <c r="I223" i="2"/>
  <c r="I233" i="2"/>
  <c r="I234" i="2"/>
  <c r="I235" i="2"/>
  <c r="I236" i="2"/>
  <c r="I237" i="2"/>
  <c r="I238" i="2"/>
  <c r="I239" i="2"/>
  <c r="I249" i="2"/>
  <c r="I250" i="2"/>
  <c r="I251" i="2"/>
  <c r="I252" i="2"/>
  <c r="I253" i="2"/>
  <c r="I254" i="2"/>
  <c r="I255" i="2"/>
  <c r="I265" i="2"/>
  <c r="I266" i="2"/>
  <c r="I267" i="2"/>
  <c r="I268" i="2"/>
  <c r="I269" i="2"/>
  <c r="I270" i="2"/>
  <c r="I271" i="2"/>
  <c r="I281" i="2"/>
  <c r="I282" i="2"/>
  <c r="I283" i="2"/>
  <c r="I284" i="2"/>
  <c r="I285" i="2"/>
  <c r="I286" i="2"/>
  <c r="I287" i="2"/>
  <c r="I297" i="2"/>
  <c r="I298" i="2"/>
  <c r="I299" i="2"/>
  <c r="I300" i="2"/>
  <c r="I301" i="2"/>
  <c r="I302" i="2"/>
  <c r="I303" i="2"/>
  <c r="I313" i="2"/>
  <c r="I314" i="2"/>
  <c r="I315" i="2"/>
  <c r="I316" i="2"/>
  <c r="I317" i="2"/>
  <c r="I318" i="2"/>
  <c r="I319" i="2"/>
  <c r="I329" i="2"/>
  <c r="I330" i="2"/>
  <c r="I331" i="2"/>
  <c r="I332" i="2"/>
  <c r="I333" i="2"/>
  <c r="I334" i="2"/>
  <c r="I335" i="2"/>
  <c r="I345" i="2"/>
  <c r="I346" i="2"/>
  <c r="I347" i="2"/>
  <c r="I348" i="2"/>
  <c r="I349" i="2"/>
  <c r="I350" i="2"/>
  <c r="I351" i="2"/>
  <c r="I361" i="2"/>
  <c r="I362" i="2"/>
  <c r="I363" i="2"/>
  <c r="I364" i="2"/>
  <c r="I365" i="2"/>
  <c r="I366" i="2"/>
  <c r="I367" i="2"/>
  <c r="I377" i="2"/>
  <c r="I378" i="2"/>
  <c r="I379" i="2"/>
  <c r="I380" i="2"/>
  <c r="I381" i="2"/>
  <c r="I382" i="2"/>
  <c r="I383" i="2"/>
  <c r="I393" i="2"/>
  <c r="I394" i="2"/>
  <c r="I395" i="2"/>
  <c r="I396" i="2"/>
  <c r="I397" i="2"/>
  <c r="I398" i="2"/>
  <c r="I399" i="2"/>
  <c r="I409" i="2"/>
  <c r="I410" i="2"/>
  <c r="I411" i="2"/>
  <c r="I412" i="2"/>
  <c r="I413" i="2"/>
  <c r="I414" i="2"/>
  <c r="I415" i="2"/>
  <c r="I425" i="2"/>
  <c r="I426" i="2"/>
  <c r="I427" i="2"/>
  <c r="I428" i="2"/>
  <c r="I429" i="2"/>
  <c r="I430" i="2"/>
  <c r="I431" i="2"/>
  <c r="I441" i="2"/>
  <c r="I442" i="2"/>
  <c r="I443" i="2"/>
  <c r="I444" i="2"/>
  <c r="I445" i="2"/>
  <c r="I446" i="2"/>
  <c r="I447" i="2"/>
  <c r="I457" i="2"/>
  <c r="I458" i="2"/>
  <c r="I459" i="2"/>
  <c r="I460" i="2"/>
  <c r="I461" i="2"/>
  <c r="I462" i="2"/>
  <c r="I463" i="2"/>
  <c r="I473" i="2"/>
  <c r="I474" i="2"/>
  <c r="I475" i="2"/>
  <c r="I476" i="2"/>
  <c r="I477" i="2"/>
  <c r="I478" i="2"/>
  <c r="I479" i="2"/>
  <c r="I489" i="2"/>
  <c r="I490" i="2"/>
  <c r="I491" i="2"/>
  <c r="I492" i="2"/>
  <c r="I493" i="2"/>
  <c r="I494" i="2"/>
  <c r="I495" i="2"/>
  <c r="I505" i="2"/>
  <c r="I506" i="2"/>
  <c r="I507" i="2"/>
  <c r="I508" i="2"/>
  <c r="I509" i="2"/>
  <c r="I510" i="2"/>
  <c r="I511" i="2"/>
  <c r="I521" i="2"/>
  <c r="I522" i="2"/>
  <c r="I523" i="2"/>
  <c r="I524" i="2"/>
  <c r="I525" i="2"/>
  <c r="I526" i="2"/>
  <c r="I527" i="2"/>
  <c r="I537" i="2"/>
  <c r="I538" i="2"/>
  <c r="I539" i="2"/>
  <c r="I540" i="2"/>
  <c r="I541" i="2"/>
  <c r="I542" i="2"/>
  <c r="I543" i="2"/>
  <c r="I553" i="2"/>
  <c r="I554" i="2"/>
  <c r="I555" i="2"/>
  <c r="I556" i="2"/>
  <c r="I557" i="2"/>
  <c r="I558" i="2"/>
  <c r="I559" i="2"/>
  <c r="I569" i="2"/>
  <c r="I570" i="2"/>
  <c r="I571" i="2"/>
  <c r="I572" i="2"/>
  <c r="I573" i="2"/>
  <c r="I574" i="2"/>
  <c r="I575" i="2"/>
  <c r="I589" i="2"/>
  <c r="I590" i="2"/>
  <c r="I591" i="2"/>
  <c r="I592" i="2"/>
  <c r="I593" i="2"/>
  <c r="I594" i="2"/>
  <c r="I595" i="2"/>
  <c r="I605" i="2"/>
  <c r="I606" i="2"/>
  <c r="I607" i="2"/>
  <c r="I608" i="2"/>
  <c r="I609" i="2"/>
  <c r="I610" i="2"/>
  <c r="I611" i="2"/>
  <c r="I621" i="2"/>
  <c r="I622" i="2"/>
  <c r="I623" i="2"/>
  <c r="I624" i="2"/>
  <c r="I625" i="2"/>
  <c r="I626" i="2"/>
  <c r="I627" i="2"/>
  <c r="I637" i="2"/>
  <c r="I638" i="2"/>
  <c r="I639" i="2"/>
  <c r="I640" i="2"/>
  <c r="I641" i="2"/>
  <c r="I642" i="2"/>
  <c r="I643" i="2"/>
  <c r="I653" i="2"/>
  <c r="I654" i="2"/>
  <c r="I655" i="2"/>
  <c r="I656" i="2"/>
  <c r="I657" i="2"/>
  <c r="I658" i="2"/>
  <c r="I659" i="2"/>
  <c r="I669" i="2"/>
  <c r="I670" i="2"/>
  <c r="I671" i="2"/>
  <c r="I672" i="2"/>
  <c r="I673" i="2"/>
  <c r="I674" i="2"/>
  <c r="I675" i="2"/>
  <c r="I685" i="2"/>
  <c r="I686" i="2"/>
  <c r="I687" i="2"/>
  <c r="I688" i="2"/>
  <c r="I689" i="2"/>
  <c r="I690" i="2"/>
  <c r="I691" i="2"/>
  <c r="I705" i="2"/>
  <c r="I706" i="2"/>
  <c r="I707" i="2"/>
  <c r="I708" i="2"/>
  <c r="I709" i="2"/>
  <c r="I710" i="2"/>
  <c r="I711" i="2"/>
  <c r="I712" i="2"/>
  <c r="I747" i="2"/>
  <c r="I779" i="2"/>
  <c r="I1362" i="2"/>
  <c r="I1363" i="2"/>
  <c r="I1364" i="2"/>
  <c r="I1365" i="2"/>
  <c r="I1366" i="2"/>
  <c r="I1367" i="2"/>
  <c r="I1368" i="2"/>
  <c r="I1420" i="2"/>
  <c r="I713" i="2"/>
  <c r="I714" i="2"/>
  <c r="I715" i="2"/>
  <c r="I725" i="2"/>
  <c r="I726" i="2"/>
  <c r="I727" i="2"/>
  <c r="I728" i="2"/>
  <c r="I729" i="2"/>
  <c r="I730" i="2"/>
  <c r="I731" i="2"/>
  <c r="I748" i="2"/>
  <c r="I749" i="2"/>
  <c r="I750" i="2"/>
  <c r="I751" i="2"/>
  <c r="I752" i="2"/>
  <c r="I753" i="2"/>
  <c r="I754" i="2"/>
  <c r="I764" i="2"/>
  <c r="I765" i="2"/>
  <c r="I766" i="2"/>
  <c r="I767" i="2"/>
  <c r="I768" i="2"/>
  <c r="I769" i="2"/>
  <c r="I770" i="2"/>
  <c r="I780" i="2"/>
  <c r="I781" i="2"/>
  <c r="I782" i="2"/>
  <c r="I783" i="2"/>
  <c r="I784" i="2"/>
  <c r="I785" i="2"/>
  <c r="I786" i="2"/>
  <c r="I796" i="2"/>
  <c r="I797" i="2"/>
  <c r="I798" i="2"/>
  <c r="I799" i="2"/>
  <c r="I800" i="2"/>
  <c r="I801" i="2"/>
  <c r="I802" i="2"/>
  <c r="I812" i="2"/>
  <c r="I813" i="2"/>
  <c r="I814" i="2"/>
  <c r="I815" i="2"/>
  <c r="I816" i="2"/>
  <c r="I817" i="2"/>
  <c r="I818" i="2"/>
  <c r="I828" i="2"/>
  <c r="I829" i="2"/>
  <c r="I830" i="2"/>
  <c r="I831" i="2"/>
  <c r="I832" i="2"/>
  <c r="I833" i="2"/>
  <c r="I834" i="2"/>
  <c r="I835" i="2"/>
  <c r="I836" i="2"/>
  <c r="I837" i="2"/>
  <c r="I838" i="2"/>
  <c r="I848" i="2"/>
  <c r="I849" i="2"/>
  <c r="I850" i="2"/>
  <c r="I851" i="2"/>
  <c r="I852" i="2"/>
  <c r="I853" i="2"/>
  <c r="I854" i="2"/>
  <c r="I864" i="2"/>
  <c r="I865" i="2"/>
  <c r="I866" i="2"/>
  <c r="I867" i="2"/>
  <c r="I868" i="2"/>
  <c r="I869" i="2"/>
  <c r="I870" i="2"/>
  <c r="I880" i="2"/>
  <c r="I881" i="2"/>
  <c r="I882" i="2"/>
  <c r="I883" i="2"/>
  <c r="I884" i="2"/>
  <c r="I885" i="2"/>
  <c r="I886" i="2"/>
  <c r="I896" i="2"/>
  <c r="I897" i="2"/>
  <c r="I898" i="2"/>
  <c r="I899" i="2"/>
  <c r="I900" i="2"/>
  <c r="I901" i="2"/>
  <c r="I902" i="2"/>
  <c r="I912" i="2"/>
  <c r="I913" i="2"/>
  <c r="I914" i="2"/>
  <c r="I915" i="2"/>
  <c r="I916" i="2"/>
  <c r="I917" i="2"/>
  <c r="I918" i="2"/>
  <c r="I919" i="2"/>
  <c r="I929" i="2"/>
  <c r="I930" i="2"/>
  <c r="I931" i="2"/>
  <c r="I932" i="2"/>
  <c r="I933" i="2"/>
  <c r="I934" i="2"/>
  <c r="I935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9" i="2"/>
  <c r="I970" i="2"/>
  <c r="I971" i="2"/>
  <c r="I972" i="2"/>
  <c r="I973" i="2"/>
  <c r="I974" i="2"/>
  <c r="I975" i="2"/>
  <c r="I985" i="2"/>
  <c r="I986" i="2"/>
  <c r="I987" i="2"/>
  <c r="I988" i="2"/>
  <c r="I989" i="2"/>
  <c r="I990" i="2"/>
  <c r="I991" i="2"/>
  <c r="I1001" i="2"/>
  <c r="I1002" i="2"/>
  <c r="I1003" i="2"/>
  <c r="I1004" i="2"/>
  <c r="I1005" i="2"/>
  <c r="I1006" i="2"/>
  <c r="I1007" i="2"/>
  <c r="I1008" i="2"/>
  <c r="I1009" i="2"/>
  <c r="I1019" i="2"/>
  <c r="I1020" i="2"/>
  <c r="I1021" i="2"/>
  <c r="I1022" i="2"/>
  <c r="I1023" i="2"/>
  <c r="I1024" i="2"/>
  <c r="I1025" i="2"/>
  <c r="I1026" i="2"/>
  <c r="I1027" i="2"/>
  <c r="I1028" i="2"/>
  <c r="I1029" i="2"/>
  <c r="I1030" i="2"/>
  <c r="I1031" i="2"/>
  <c r="I1032" i="2"/>
  <c r="I1033" i="2"/>
  <c r="I1034" i="2"/>
  <c r="I1035" i="2"/>
  <c r="I1036" i="2"/>
  <c r="I1037" i="2"/>
  <c r="I1038" i="2"/>
  <c r="I1039" i="2"/>
  <c r="I1051" i="2"/>
  <c r="I1052" i="2"/>
  <c r="I1053" i="2"/>
  <c r="I1054" i="2"/>
  <c r="I1055" i="2"/>
  <c r="I1056" i="2"/>
  <c r="I1057" i="2"/>
  <c r="I1067" i="2"/>
  <c r="I1068" i="2"/>
  <c r="I1069" i="2"/>
  <c r="I1070" i="2"/>
  <c r="I1071" i="2"/>
  <c r="I1072" i="2"/>
  <c r="I1073" i="2"/>
  <c r="I1074" i="2"/>
  <c r="I1075" i="2"/>
  <c r="I1085" i="2"/>
  <c r="I1086" i="2"/>
  <c r="I1087" i="2"/>
  <c r="I1088" i="2"/>
  <c r="I1089" i="2"/>
  <c r="I1090" i="2"/>
  <c r="I1091" i="2"/>
  <c r="I1101" i="2"/>
  <c r="I1102" i="2"/>
  <c r="I1103" i="2"/>
  <c r="I1104" i="2"/>
  <c r="I1105" i="2"/>
  <c r="I1106" i="2"/>
  <c r="I1107" i="2"/>
  <c r="I1117" i="2"/>
  <c r="I1118" i="2"/>
  <c r="I1119" i="2"/>
  <c r="I1120" i="2"/>
  <c r="I1121" i="2"/>
  <c r="I1122" i="2"/>
  <c r="I1123" i="2"/>
  <c r="I1133" i="2"/>
  <c r="I1134" i="2"/>
  <c r="I1135" i="2"/>
  <c r="I1136" i="2"/>
  <c r="I1137" i="2"/>
  <c r="I1138" i="2"/>
  <c r="I1139" i="2"/>
  <c r="I1149" i="2"/>
  <c r="I1150" i="2"/>
  <c r="I1151" i="2"/>
  <c r="I1152" i="2"/>
  <c r="I1153" i="2"/>
  <c r="I1154" i="2"/>
  <c r="I1155" i="2"/>
  <c r="I1165" i="2"/>
  <c r="I1166" i="2"/>
  <c r="I1167" i="2"/>
  <c r="I1168" i="2"/>
  <c r="I1169" i="2"/>
  <c r="I1170" i="2"/>
  <c r="I1171" i="2"/>
  <c r="I1181" i="2"/>
  <c r="I1182" i="2"/>
  <c r="I1183" i="2"/>
  <c r="I1184" i="2"/>
  <c r="I1185" i="2"/>
  <c r="I1186" i="2"/>
  <c r="I1187" i="2"/>
  <c r="I1197" i="2"/>
  <c r="I1198" i="2"/>
  <c r="I1199" i="2"/>
  <c r="I1200" i="2"/>
  <c r="I1201" i="2"/>
  <c r="I1202" i="2"/>
  <c r="I1203" i="2"/>
  <c r="I1213" i="2"/>
  <c r="I1214" i="2"/>
  <c r="I1215" i="2"/>
  <c r="I1216" i="2"/>
  <c r="I1217" i="2"/>
  <c r="I1218" i="2"/>
  <c r="I1219" i="2"/>
  <c r="I1229" i="2"/>
  <c r="I1230" i="2"/>
  <c r="I1231" i="2"/>
  <c r="I1232" i="2"/>
  <c r="I1233" i="2"/>
  <c r="I1234" i="2"/>
  <c r="I1235" i="2"/>
  <c r="I1245" i="2"/>
  <c r="I1246" i="2"/>
  <c r="I1247" i="2"/>
  <c r="I1248" i="2"/>
  <c r="I1249" i="2"/>
  <c r="I1250" i="2"/>
  <c r="I1251" i="2"/>
  <c r="I1262" i="2"/>
  <c r="I1263" i="2"/>
  <c r="I1264" i="2"/>
  <c r="I1265" i="2"/>
  <c r="I1266" i="2"/>
  <c r="I1267" i="2"/>
  <c r="I1268" i="2"/>
  <c r="I1278" i="2"/>
  <c r="I1279" i="2"/>
  <c r="I1280" i="2"/>
  <c r="I1281" i="2"/>
  <c r="I1282" i="2"/>
  <c r="I1283" i="2"/>
  <c r="I1284" i="2"/>
  <c r="I1294" i="2"/>
  <c r="I1295" i="2"/>
  <c r="I1296" i="2"/>
  <c r="I1297" i="2"/>
  <c r="I1298" i="2"/>
  <c r="I1299" i="2"/>
  <c r="I1300" i="2"/>
  <c r="I1306" i="2"/>
  <c r="I1307" i="2"/>
  <c r="I1308" i="2"/>
  <c r="I1309" i="2"/>
  <c r="I1310" i="2"/>
  <c r="I1311" i="2"/>
  <c r="I1312" i="2"/>
  <c r="I1322" i="2"/>
  <c r="I1323" i="2"/>
  <c r="I1324" i="2"/>
  <c r="I1325" i="2"/>
  <c r="I1326" i="2"/>
  <c r="I1327" i="2"/>
  <c r="I1328" i="2"/>
  <c r="I1338" i="2"/>
  <c r="I1339" i="2"/>
  <c r="I1340" i="2"/>
  <c r="I1341" i="2"/>
  <c r="I1342" i="2"/>
  <c r="I1343" i="2"/>
  <c r="I1344" i="2"/>
  <c r="I1392" i="2"/>
  <c r="I1402" i="2"/>
  <c r="I1403" i="2"/>
  <c r="I1404" i="2"/>
  <c r="I1405" i="2"/>
  <c r="I1406" i="2"/>
  <c r="I1407" i="2"/>
  <c r="I1408" i="2"/>
  <c r="AR33" i="1"/>
  <c r="AN9" i="3" l="1"/>
  <c r="AN7" i="4"/>
  <c r="AN5" i="4"/>
  <c r="AN5" i="3"/>
  <c r="AN7" i="3"/>
  <c r="AM34" i="1"/>
  <c r="AL34" i="1"/>
  <c r="AK34" i="1"/>
  <c r="AJ34" i="1"/>
  <c r="AI34" i="1"/>
  <c r="AH34" i="1"/>
  <c r="AF34" i="1"/>
  <c r="AN10" i="3" l="1"/>
  <c r="AN30" i="1" s="1"/>
  <c r="AN8" i="4"/>
  <c r="AN10" i="1" s="1"/>
  <c r="M10" i="3"/>
  <c r="L10" i="3"/>
  <c r="K10" i="3"/>
  <c r="L30" i="1"/>
  <c r="K30" i="1"/>
  <c r="H30" i="1"/>
  <c r="I30" i="1" s="1"/>
  <c r="AM10" i="3"/>
  <c r="AL10" i="3"/>
  <c r="AK10" i="3"/>
  <c r="AJ10" i="3"/>
  <c r="AI10" i="3"/>
  <c r="AH10" i="3"/>
  <c r="AG10" i="3"/>
  <c r="AF10" i="3"/>
  <c r="AE10" i="3"/>
  <c r="AE30" i="1" s="1"/>
  <c r="AE34" i="1" s="1"/>
  <c r="AD10" i="3"/>
  <c r="AD30" i="1" s="1"/>
  <c r="AD34" i="1" s="1"/>
  <c r="AC10" i="3"/>
  <c r="AC30" i="1" s="1"/>
  <c r="AC34" i="1" s="1"/>
  <c r="AB10" i="3"/>
  <c r="AB30" i="1" s="1"/>
  <c r="AB34" i="1" s="1"/>
  <c r="W16" i="3"/>
  <c r="S16" i="3"/>
  <c r="O16" i="3"/>
  <c r="F10" i="3"/>
  <c r="E10" i="3"/>
  <c r="D10" i="3"/>
  <c r="H10" i="3"/>
  <c r="AN32" i="1"/>
  <c r="M30" i="1" l="1"/>
  <c r="H12" i="3"/>
  <c r="O10" i="3"/>
  <c r="W10" i="3"/>
  <c r="X16" i="3"/>
  <c r="V16" i="3"/>
  <c r="T16" i="3"/>
  <c r="R16" i="3"/>
  <c r="P16" i="3"/>
  <c r="Q16" i="3"/>
  <c r="U16" i="3"/>
  <c r="Y16" i="3"/>
  <c r="S10" i="3" l="1"/>
  <c r="U10" i="3"/>
  <c r="Y10" i="3"/>
  <c r="Q10" i="3"/>
  <c r="N16" i="3"/>
  <c r="AP10" i="3"/>
  <c r="H13" i="3"/>
  <c r="AT10" i="3"/>
  <c r="I19" i="3"/>
  <c r="X10" i="3" l="1"/>
  <c r="P10" i="3"/>
  <c r="AS10" i="3"/>
  <c r="V10" i="3"/>
  <c r="R10" i="3"/>
  <c r="T10" i="3"/>
  <c r="N10" i="3" l="1"/>
  <c r="AO10" i="3" l="1"/>
  <c r="AQ10" i="3" l="1"/>
  <c r="K7" i="2" l="1"/>
  <c r="E34" i="1" l="1"/>
  <c r="AN31" i="1" l="1"/>
  <c r="AN5" i="1" l="1"/>
  <c r="AP5" i="1" s="1"/>
  <c r="AS5" i="1" s="1"/>
  <c r="AN6" i="1"/>
  <c r="AN7" i="1"/>
  <c r="AP7" i="1" s="1"/>
  <c r="AS7" i="1" s="1"/>
  <c r="AN8" i="1"/>
  <c r="AP8" i="1" s="1"/>
  <c r="AS8" i="1" s="1"/>
  <c r="AN9" i="1"/>
  <c r="AP9" i="1" s="1"/>
  <c r="AS9" i="1" s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P32" i="1"/>
  <c r="AS32" i="1" s="1"/>
  <c r="AN29" i="1"/>
  <c r="AN34" i="1" l="1"/>
  <c r="F34" i="1"/>
  <c r="H5" i="1" l="1"/>
  <c r="H6" i="1"/>
  <c r="I6" i="1" s="1"/>
  <c r="H7" i="1"/>
  <c r="I7" i="1" s="1"/>
  <c r="H8" i="1"/>
  <c r="I8" i="1" s="1"/>
  <c r="H9" i="1"/>
  <c r="I9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32" i="1"/>
  <c r="H29" i="1"/>
  <c r="I29" i="1" s="1"/>
  <c r="H31" i="1"/>
  <c r="K31" i="1" s="1"/>
  <c r="N31" i="1" s="1"/>
  <c r="I5" i="1" l="1"/>
  <c r="J29" i="1" s="1"/>
  <c r="H34" i="1"/>
  <c r="J30" i="1"/>
  <c r="J26" i="1"/>
  <c r="J27" i="1"/>
  <c r="J25" i="1"/>
  <c r="J23" i="1"/>
  <c r="J21" i="1"/>
  <c r="J19" i="1"/>
  <c r="J17" i="1"/>
  <c r="J16" i="1"/>
  <c r="J14" i="1"/>
  <c r="J12" i="1"/>
  <c r="J10" i="1"/>
  <c r="J8" i="1"/>
  <c r="J6" i="1"/>
  <c r="J28" i="1"/>
  <c r="J24" i="1"/>
  <c r="J22" i="1"/>
  <c r="J20" i="1"/>
  <c r="J18" i="1"/>
  <c r="J15" i="1"/>
  <c r="J13" i="1"/>
  <c r="J11" i="1"/>
  <c r="J9" i="1"/>
  <c r="J7" i="1"/>
  <c r="J5" i="1"/>
  <c r="N40" i="1"/>
  <c r="O31" i="1"/>
  <c r="S31" i="1"/>
  <c r="S40" i="1" s="1"/>
  <c r="W31" i="1"/>
  <c r="W40" i="1" s="1"/>
  <c r="M31" i="1"/>
  <c r="P31" i="1"/>
  <c r="P40" i="1" s="1"/>
  <c r="R31" i="1"/>
  <c r="R40" i="1" s="1"/>
  <c r="T31" i="1"/>
  <c r="T40" i="1" s="1"/>
  <c r="V31" i="1"/>
  <c r="V40" i="1" s="1"/>
  <c r="X31" i="1"/>
  <c r="X40" i="1" s="1"/>
  <c r="Q31" i="1"/>
  <c r="Q40" i="1" s="1"/>
  <c r="U31" i="1"/>
  <c r="U40" i="1" s="1"/>
  <c r="Y31" i="1"/>
  <c r="Y40" i="1" s="1"/>
  <c r="I43" i="1" l="1"/>
  <c r="Z31" i="1"/>
  <c r="AO31" i="1"/>
  <c r="O40" i="1"/>
  <c r="AP26" i="1" l="1"/>
  <c r="AS26" i="1" s="1"/>
  <c r="AP24" i="1" l="1"/>
  <c r="AS24" i="1" s="1"/>
  <c r="AP28" i="1"/>
  <c r="AS28" i="1" s="1"/>
  <c r="AP12" i="1"/>
  <c r="AS12" i="1" s="1"/>
  <c r="AP10" i="1"/>
  <c r="AS10" i="1" s="1"/>
  <c r="AP27" i="1"/>
  <c r="AS27" i="1" s="1"/>
  <c r="AP14" i="1"/>
  <c r="AS14" i="1" s="1"/>
  <c r="AP15" i="1"/>
  <c r="AS15" i="1" s="1"/>
  <c r="AP29" i="1"/>
  <c r="AS29" i="1" s="1"/>
  <c r="AP6" i="1"/>
  <c r="AS6" i="1" s="1"/>
  <c r="AP22" i="1"/>
  <c r="AS22" i="1" s="1"/>
  <c r="AP25" i="1"/>
  <c r="AS25" i="1" s="1"/>
  <c r="AP21" i="1"/>
  <c r="AS21" i="1" s="1"/>
  <c r="AP23" i="1"/>
  <c r="AS23" i="1" s="1"/>
  <c r="AP13" i="1"/>
  <c r="AS13" i="1" s="1"/>
  <c r="AP17" i="1"/>
  <c r="AS17" i="1" s="1"/>
  <c r="AP19" i="1"/>
  <c r="AS19" i="1" s="1"/>
  <c r="AP18" i="1"/>
  <c r="AS18" i="1" s="1"/>
  <c r="AP20" i="1"/>
  <c r="AS20" i="1" s="1"/>
  <c r="AU26" i="1" l="1"/>
  <c r="AU23" i="1"/>
  <c r="AU12" i="1" l="1"/>
  <c r="AU5" i="1"/>
  <c r="AU25" i="1"/>
  <c r="AU20" i="1"/>
  <c r="AU18" i="1"/>
  <c r="AU29" i="1"/>
  <c r="AU7" i="1"/>
  <c r="AU27" i="1"/>
  <c r="AU21" i="1"/>
  <c r="AU10" i="1"/>
  <c r="AU15" i="1"/>
  <c r="AU13" i="1"/>
  <c r="AU28" i="1"/>
  <c r="AU8" i="1"/>
  <c r="AU24" i="1"/>
  <c r="AU14" i="1"/>
  <c r="AU6" i="1"/>
  <c r="AU17" i="1"/>
  <c r="AU9" i="1"/>
  <c r="AU22" i="1"/>
  <c r="AU19" i="1"/>
  <c r="AP30" i="1" l="1"/>
  <c r="AS30" i="1" s="1"/>
  <c r="AP11" i="1"/>
  <c r="AS11" i="1" s="1"/>
  <c r="AP31" i="1"/>
  <c r="AS31" i="1" s="1"/>
  <c r="AP16" i="1"/>
  <c r="AS16" i="1" s="1"/>
  <c r="D34" i="1"/>
  <c r="Y30" i="1" l="1"/>
  <c r="V30" i="1"/>
  <c r="S30" i="1"/>
  <c r="X30" i="1"/>
  <c r="P30" i="1"/>
  <c r="N21" i="1"/>
  <c r="Q30" i="1"/>
  <c r="R30" i="1"/>
  <c r="U30" i="1"/>
  <c r="T30" i="1"/>
  <c r="W30" i="1"/>
  <c r="N30" i="1"/>
  <c r="O30" i="1"/>
  <c r="AS34" i="1"/>
  <c r="AP34" i="1"/>
  <c r="K29" i="1"/>
  <c r="K26" i="1"/>
  <c r="K20" i="1"/>
  <c r="K13" i="1"/>
  <c r="K7" i="1"/>
  <c r="K32" i="1"/>
  <c r="K27" i="1"/>
  <c r="K25" i="1"/>
  <c r="K23" i="1"/>
  <c r="K21" i="1"/>
  <c r="K19" i="1"/>
  <c r="K17" i="1"/>
  <c r="K16" i="1"/>
  <c r="K14" i="1"/>
  <c r="K12" i="1"/>
  <c r="K10" i="1"/>
  <c r="K8" i="1"/>
  <c r="K6" i="1"/>
  <c r="K5" i="1"/>
  <c r="K28" i="1"/>
  <c r="K24" i="1"/>
  <c r="K22" i="1"/>
  <c r="K18" i="1"/>
  <c r="K15" i="1"/>
  <c r="K11" i="1"/>
  <c r="K9" i="1"/>
  <c r="U5" i="1"/>
  <c r="U7" i="1"/>
  <c r="U29" i="1"/>
  <c r="U26" i="1"/>
  <c r="U22" i="1"/>
  <c r="U18" i="1"/>
  <c r="U32" i="1"/>
  <c r="U25" i="1"/>
  <c r="U21" i="1"/>
  <c r="U17" i="1"/>
  <c r="U14" i="1"/>
  <c r="U8" i="1"/>
  <c r="U10" i="1"/>
  <c r="U13" i="1"/>
  <c r="T13" i="1"/>
  <c r="T32" i="1"/>
  <c r="T21" i="1"/>
  <c r="T14" i="1"/>
  <c r="T9" i="1"/>
  <c r="T28" i="1"/>
  <c r="T20" i="1"/>
  <c r="T27" i="1"/>
  <c r="T19" i="1"/>
  <c r="T12" i="1"/>
  <c r="T8" i="1"/>
  <c r="T5" i="1"/>
  <c r="T26" i="1"/>
  <c r="T18" i="1"/>
  <c r="Y5" i="1"/>
  <c r="Y25" i="1"/>
  <c r="Y32" i="1"/>
  <c r="Y11" i="1"/>
  <c r="Y18" i="1"/>
  <c r="Y15" i="1"/>
  <c r="Y10" i="1"/>
  <c r="Y22" i="1"/>
  <c r="Y26" i="1"/>
  <c r="Y29" i="1"/>
  <c r="Y19" i="1"/>
  <c r="Y16" i="1"/>
  <c r="Y12" i="1"/>
  <c r="Q5" i="1"/>
  <c r="Q32" i="1"/>
  <c r="Q25" i="1"/>
  <c r="Q21" i="1"/>
  <c r="Q17" i="1"/>
  <c r="Q14" i="1"/>
  <c r="Q8" i="1"/>
  <c r="Q7" i="1"/>
  <c r="Q29" i="1"/>
  <c r="Q26" i="1"/>
  <c r="Q22" i="1"/>
  <c r="Q18" i="1"/>
  <c r="Q15" i="1"/>
  <c r="Q10" i="1"/>
  <c r="V13" i="1"/>
  <c r="V24" i="1"/>
  <c r="V25" i="1"/>
  <c r="V17" i="1"/>
  <c r="V11" i="1"/>
  <c r="V7" i="1"/>
  <c r="V26" i="1"/>
  <c r="V27" i="1"/>
  <c r="V19" i="1"/>
  <c r="V12" i="1"/>
  <c r="V8" i="1"/>
  <c r="V5" i="1"/>
  <c r="V18" i="1"/>
  <c r="R13" i="1"/>
  <c r="R28" i="1"/>
  <c r="R18" i="1"/>
  <c r="R27" i="1"/>
  <c r="R19" i="1"/>
  <c r="R12" i="1"/>
  <c r="R8" i="1"/>
  <c r="R5" i="1"/>
  <c r="R29" i="1"/>
  <c r="R20" i="1"/>
  <c r="U11" i="1"/>
  <c r="U28" i="1"/>
  <c r="U24" i="1"/>
  <c r="U20" i="1"/>
  <c r="U9" i="1"/>
  <c r="U27" i="1"/>
  <c r="U23" i="1"/>
  <c r="U19" i="1"/>
  <c r="U16" i="1"/>
  <c r="U12" i="1"/>
  <c r="U15" i="1"/>
  <c r="U6" i="1"/>
  <c r="T25" i="1"/>
  <c r="T17" i="1"/>
  <c r="T11" i="1"/>
  <c r="T7" i="1"/>
  <c r="T24" i="1"/>
  <c r="T23" i="1"/>
  <c r="T16" i="1"/>
  <c r="T10" i="1"/>
  <c r="T6" i="1"/>
  <c r="T29" i="1"/>
  <c r="T22" i="1"/>
  <c r="T15" i="1"/>
  <c r="Y23" i="1"/>
  <c r="Y27" i="1"/>
  <c r="Y7" i="1"/>
  <c r="Y20" i="1"/>
  <c r="Y13" i="1"/>
  <c r="Y6" i="1"/>
  <c r="Y24" i="1"/>
  <c r="Y28" i="1"/>
  <c r="Y9" i="1"/>
  <c r="Y21" i="1"/>
  <c r="Y17" i="1"/>
  <c r="Y14" i="1"/>
  <c r="Y8" i="1"/>
  <c r="Q9" i="1"/>
  <c r="Q27" i="1"/>
  <c r="Q23" i="1"/>
  <c r="Q19" i="1"/>
  <c r="Q16" i="1"/>
  <c r="Q12" i="1"/>
  <c r="Q11" i="1"/>
  <c r="Q28" i="1"/>
  <c r="Q24" i="1"/>
  <c r="Q20" i="1"/>
  <c r="Q13" i="1"/>
  <c r="Q6" i="1"/>
  <c r="V28" i="1"/>
  <c r="V32" i="1"/>
  <c r="V21" i="1"/>
  <c r="V14" i="1"/>
  <c r="V9" i="1"/>
  <c r="V20" i="1"/>
  <c r="V29" i="1"/>
  <c r="V23" i="1"/>
  <c r="V16" i="1"/>
  <c r="V10" i="1"/>
  <c r="V6" i="1"/>
  <c r="V22" i="1"/>
  <c r="V15" i="1"/>
  <c r="R24" i="1"/>
  <c r="R23" i="1"/>
  <c r="R16" i="1"/>
  <c r="R10" i="1"/>
  <c r="R6" i="1"/>
  <c r="R26" i="1"/>
  <c r="R32" i="1"/>
  <c r="R21" i="1"/>
  <c r="R14" i="1"/>
  <c r="R9" i="1"/>
  <c r="S5" i="1"/>
  <c r="S7" i="1"/>
  <c r="S29" i="1"/>
  <c r="S26" i="1"/>
  <c r="S22" i="1"/>
  <c r="S18" i="1"/>
  <c r="S15" i="1"/>
  <c r="S10" i="1"/>
  <c r="S9" i="1"/>
  <c r="S27" i="1"/>
  <c r="S23" i="1"/>
  <c r="S19" i="1"/>
  <c r="S16" i="1"/>
  <c r="S12" i="1"/>
  <c r="X13" i="1"/>
  <c r="X27" i="1"/>
  <c r="X19" i="1"/>
  <c r="X12" i="1"/>
  <c r="X8" i="1"/>
  <c r="X5" i="1"/>
  <c r="X32" i="1"/>
  <c r="R22" i="1"/>
  <c r="R15" i="1"/>
  <c r="R25" i="1"/>
  <c r="R17" i="1"/>
  <c r="R11" i="1"/>
  <c r="R7" i="1"/>
  <c r="S11" i="1"/>
  <c r="S28" i="1"/>
  <c r="S24" i="1"/>
  <c r="S20" i="1"/>
  <c r="S13" i="1"/>
  <c r="S6" i="1"/>
  <c r="S32" i="1"/>
  <c r="S25" i="1"/>
  <c r="S21" i="1"/>
  <c r="S17" i="1"/>
  <c r="S14" i="1"/>
  <c r="S8" i="1"/>
  <c r="X23" i="1"/>
  <c r="X16" i="1"/>
  <c r="X10" i="1"/>
  <c r="X6" i="1"/>
  <c r="X28" i="1"/>
  <c r="X20" i="1"/>
  <c r="X29" i="1"/>
  <c r="X25" i="1"/>
  <c r="X17" i="1"/>
  <c r="X11" i="1"/>
  <c r="X7" i="1"/>
  <c r="X22" i="1"/>
  <c r="X15" i="1"/>
  <c r="P17" i="1"/>
  <c r="P15" i="1"/>
  <c r="P22" i="1"/>
  <c r="P26" i="1"/>
  <c r="P29" i="1"/>
  <c r="P16" i="1"/>
  <c r="P13" i="1"/>
  <c r="P20" i="1"/>
  <c r="P25" i="1"/>
  <c r="P32" i="1"/>
  <c r="P12" i="1"/>
  <c r="P8" i="1"/>
  <c r="P5" i="1"/>
  <c r="P9" i="1"/>
  <c r="W11" i="1"/>
  <c r="W28" i="1"/>
  <c r="W24" i="1"/>
  <c r="W20" i="1"/>
  <c r="W13" i="1"/>
  <c r="W6" i="1"/>
  <c r="W32" i="1"/>
  <c r="W25" i="1"/>
  <c r="W21" i="1"/>
  <c r="W17" i="1"/>
  <c r="W14" i="1"/>
  <c r="W8" i="1"/>
  <c r="N12" i="1"/>
  <c r="N22" i="1"/>
  <c r="N15" i="1"/>
  <c r="N6" i="1"/>
  <c r="N20" i="1"/>
  <c r="N13" i="1"/>
  <c r="N5" i="1"/>
  <c r="N27" i="1"/>
  <c r="N19" i="1"/>
  <c r="N11" i="1"/>
  <c r="N25" i="1"/>
  <c r="N9" i="1"/>
  <c r="X24" i="1"/>
  <c r="X21" i="1"/>
  <c r="N16" i="1"/>
  <c r="X14" i="1"/>
  <c r="X18" i="1"/>
  <c r="P21" i="1"/>
  <c r="P24" i="1"/>
  <c r="P27" i="1"/>
  <c r="P10" i="1"/>
  <c r="P11" i="1"/>
  <c r="W5" i="1"/>
  <c r="W29" i="1"/>
  <c r="W22" i="1"/>
  <c r="W15" i="1"/>
  <c r="W9" i="1"/>
  <c r="W27" i="1"/>
  <c r="W19" i="1"/>
  <c r="W12" i="1"/>
  <c r="N28" i="1"/>
  <c r="N10" i="1"/>
  <c r="N24" i="1"/>
  <c r="N8" i="1"/>
  <c r="N23" i="1"/>
  <c r="N7" i="1"/>
  <c r="N32" i="1"/>
  <c r="X9" i="1"/>
  <c r="X26" i="1"/>
  <c r="P14" i="1"/>
  <c r="P18" i="1"/>
  <c r="P28" i="1"/>
  <c r="P19" i="1"/>
  <c r="P23" i="1"/>
  <c r="P6" i="1"/>
  <c r="P7" i="1"/>
  <c r="W7" i="1"/>
  <c r="W26" i="1"/>
  <c r="W18" i="1"/>
  <c r="W10" i="1"/>
  <c r="W23" i="1"/>
  <c r="W16" i="1"/>
  <c r="N18" i="1"/>
  <c r="N29" i="1"/>
  <c r="N26" i="1"/>
  <c r="N17" i="1"/>
  <c r="N14" i="1"/>
  <c r="O18" i="1"/>
  <c r="O5" i="1"/>
  <c r="O28" i="1"/>
  <c r="O20" i="1"/>
  <c r="O11" i="1"/>
  <c r="O25" i="1"/>
  <c r="O17" i="1"/>
  <c r="O10" i="1"/>
  <c r="O29" i="1"/>
  <c r="O22" i="1"/>
  <c r="O13" i="1"/>
  <c r="O27" i="1"/>
  <c r="O19" i="1"/>
  <c r="O12" i="1"/>
  <c r="O15" i="1"/>
  <c r="O24" i="1"/>
  <c r="O7" i="1"/>
  <c r="O32" i="1"/>
  <c r="O21" i="1"/>
  <c r="O14" i="1"/>
  <c r="O6" i="1"/>
  <c r="O26" i="1"/>
  <c r="O9" i="1"/>
  <c r="O23" i="1"/>
  <c r="O16" i="1"/>
  <c r="O8" i="1"/>
  <c r="AQ31" i="1"/>
  <c r="AR31" i="1" s="1"/>
  <c r="AT31" i="1"/>
  <c r="H36" i="1"/>
  <c r="AO5" i="1" l="1"/>
  <c r="AQ5" i="1" s="1"/>
  <c r="AR5" i="1" s="1"/>
  <c r="AO7" i="1"/>
  <c r="AO8" i="1"/>
  <c r="AO19" i="1"/>
  <c r="O34" i="1"/>
  <c r="P34" i="1"/>
  <c r="N34" i="1"/>
  <c r="W34" i="1"/>
  <c r="X34" i="1"/>
  <c r="T34" i="1"/>
  <c r="U34" i="1"/>
  <c r="K34" i="1"/>
  <c r="H37" i="1" s="1"/>
  <c r="S34" i="1"/>
  <c r="R34" i="1"/>
  <c r="Q34" i="1"/>
  <c r="V34" i="1"/>
  <c r="Y34" i="1"/>
  <c r="AO16" i="1"/>
  <c r="AO30" i="1"/>
  <c r="AO26" i="1"/>
  <c r="AO32" i="1"/>
  <c r="AO15" i="1"/>
  <c r="AO10" i="1"/>
  <c r="AO25" i="1"/>
  <c r="AO28" i="1"/>
  <c r="AO18" i="1"/>
  <c r="AO17" i="1"/>
  <c r="AO23" i="1"/>
  <c r="AQ23" i="1" s="1"/>
  <c r="AO9" i="1"/>
  <c r="AO12" i="1"/>
  <c r="AO27" i="1"/>
  <c r="AO29" i="1"/>
  <c r="AO6" i="1"/>
  <c r="AO21" i="1"/>
  <c r="AO24" i="1"/>
  <c r="AO20" i="1"/>
  <c r="AO14" i="1"/>
  <c r="AO11" i="1"/>
  <c r="AO13" i="1"/>
  <c r="AO22" i="1"/>
  <c r="AU16" i="1"/>
  <c r="AU30" i="1"/>
  <c r="AU11" i="1"/>
  <c r="AQ26" i="1"/>
  <c r="AQ32" i="1" l="1"/>
  <c r="AR32" i="1" s="1"/>
  <c r="AO34" i="1"/>
  <c r="AT30" i="1"/>
  <c r="Z30" i="1"/>
  <c r="AA30" i="1"/>
  <c r="AR26" i="1"/>
  <c r="AQ28" i="1"/>
  <c r="AQ9" i="1"/>
  <c r="AQ8" i="1"/>
  <c r="AQ22" i="1"/>
  <c r="AQ13" i="1"/>
  <c r="AQ20" i="1"/>
  <c r="AQ14" i="1"/>
  <c r="AQ6" i="1"/>
  <c r="AR23" i="1"/>
  <c r="AQ11" i="1"/>
  <c r="AQ24" i="1"/>
  <c r="AQ10" i="1"/>
  <c r="AQ27" i="1"/>
  <c r="AQ29" i="1"/>
  <c r="AQ21" i="1"/>
  <c r="AQ30" i="1"/>
  <c r="AQ16" i="1"/>
  <c r="AQ7" i="1"/>
  <c r="AQ12" i="1"/>
  <c r="AQ15" i="1"/>
  <c r="AQ25" i="1"/>
  <c r="AQ17" i="1"/>
  <c r="AQ18" i="1"/>
  <c r="AQ19" i="1"/>
  <c r="AQ34" i="1" l="1"/>
  <c r="AR19" i="1"/>
  <c r="AR18" i="1"/>
  <c r="AR25" i="1"/>
  <c r="AR7" i="1"/>
  <c r="AR30" i="1"/>
  <c r="AR29" i="1"/>
  <c r="AR10" i="1"/>
  <c r="AR11" i="1"/>
  <c r="AR6" i="1"/>
  <c r="AR20" i="1"/>
  <c r="AR13" i="1"/>
  <c r="AR28" i="1"/>
  <c r="AR17" i="1"/>
  <c r="AR15" i="1"/>
  <c r="AR12" i="1"/>
  <c r="AR16" i="1"/>
  <c r="AR21" i="1"/>
  <c r="AR27" i="1"/>
  <c r="AR24" i="1"/>
  <c r="AR14" i="1"/>
  <c r="AR22" i="1"/>
  <c r="AR9" i="1"/>
  <c r="AR8" i="1"/>
  <c r="L18" i="1" l="1"/>
  <c r="M18" i="1" s="1"/>
  <c r="L14" i="1"/>
  <c r="M14" i="1" s="1"/>
  <c r="L12" i="1"/>
  <c r="M12" i="1" s="1"/>
  <c r="AT12" i="1" s="1"/>
  <c r="L5" i="1"/>
  <c r="M5" i="1" s="1"/>
  <c r="AT5" i="1" s="1"/>
  <c r="L11" i="1"/>
  <c r="M11" i="1" s="1"/>
  <c r="AT11" i="1" s="1"/>
  <c r="L13" i="1"/>
  <c r="M13" i="1" s="1"/>
  <c r="AA13" i="1" s="1"/>
  <c r="L17" i="1"/>
  <c r="M17" i="1" s="1"/>
  <c r="AT17" i="1" s="1"/>
  <c r="L29" i="1"/>
  <c r="M29" i="1" s="1"/>
  <c r="Z29" i="1" s="1"/>
  <c r="L23" i="1"/>
  <c r="M23" i="1" s="1"/>
  <c r="Z23" i="1" s="1"/>
  <c r="L28" i="1"/>
  <c r="M28" i="1" s="1"/>
  <c r="Z28" i="1" s="1"/>
  <c r="L24" i="1"/>
  <c r="M24" i="1" s="1"/>
  <c r="AT24" i="1" s="1"/>
  <c r="L16" i="1"/>
  <c r="M16" i="1" s="1"/>
  <c r="AA16" i="1" s="1"/>
  <c r="L8" i="1"/>
  <c r="M8" i="1" s="1"/>
  <c r="L15" i="1"/>
  <c r="M15" i="1" s="1"/>
  <c r="Z15" i="1" s="1"/>
  <c r="L20" i="1"/>
  <c r="M20" i="1" s="1"/>
  <c r="AA20" i="1" s="1"/>
  <c r="L27" i="1"/>
  <c r="M27" i="1" s="1"/>
  <c r="AT27" i="1" s="1"/>
  <c r="L22" i="1"/>
  <c r="M22" i="1" s="1"/>
  <c r="AT22" i="1" s="1"/>
  <c r="L9" i="1"/>
  <c r="M9" i="1" s="1"/>
  <c r="Z9" i="1" s="1"/>
  <c r="L7" i="1"/>
  <c r="M7" i="1" s="1"/>
  <c r="Z7" i="1" s="1"/>
  <c r="L6" i="1"/>
  <c r="M6" i="1" s="1"/>
  <c r="AA6" i="1" s="1"/>
  <c r="L10" i="1"/>
  <c r="M10" i="1" s="1"/>
  <c r="AT10" i="1" s="1"/>
  <c r="L26" i="1"/>
  <c r="M26" i="1" s="1"/>
  <c r="AT26" i="1" s="1"/>
  <c r="L21" i="1"/>
  <c r="M21" i="1" s="1"/>
  <c r="AA21" i="1" s="1"/>
  <c r="L25" i="1"/>
  <c r="M25" i="1" s="1"/>
  <c r="Z25" i="1" s="1"/>
  <c r="L32" i="1"/>
  <c r="M32" i="1" s="1"/>
  <c r="AT32" i="1" s="1"/>
  <c r="L19" i="1"/>
  <c r="M19" i="1" s="1"/>
  <c r="AA8" i="1" l="1"/>
  <c r="AT8" i="1"/>
  <c r="M34" i="1"/>
  <c r="AT19" i="1"/>
  <c r="AA19" i="1"/>
  <c r="Z19" i="1"/>
  <c r="AT14" i="1"/>
  <c r="Z14" i="1"/>
  <c r="AA14" i="1"/>
  <c r="AT18" i="1"/>
  <c r="Z18" i="1"/>
  <c r="AA18" i="1"/>
  <c r="AT23" i="1"/>
  <c r="AA23" i="1"/>
  <c r="AA27" i="1"/>
  <c r="Z12" i="1"/>
  <c r="AA12" i="1"/>
  <c r="Z20" i="1"/>
  <c r="AA26" i="1"/>
  <c r="Z26" i="1"/>
  <c r="AT15" i="1"/>
  <c r="AT29" i="1"/>
  <c r="Z22" i="1"/>
  <c r="AA28" i="1"/>
  <c r="AT28" i="1"/>
  <c r="AA5" i="1"/>
  <c r="Z24" i="1"/>
  <c r="AA24" i="1"/>
  <c r="Z8" i="1"/>
  <c r="AA7" i="1"/>
  <c r="AT7" i="1"/>
  <c r="Z6" i="1"/>
  <c r="AA10" i="1"/>
  <c r="Z10" i="1"/>
  <c r="AA17" i="1"/>
  <c r="Z21" i="1"/>
  <c r="AT21" i="1"/>
  <c r="AT25" i="1"/>
  <c r="AT9" i="1"/>
  <c r="AA9" i="1"/>
  <c r="Z13" i="1"/>
  <c r="Z11" i="1"/>
  <c r="AT16" i="1"/>
  <c r="Z16" i="1"/>
  <c r="Z27" i="1"/>
  <c r="AT20" i="1"/>
  <c r="AA15" i="1"/>
  <c r="AA29" i="1"/>
  <c r="AA22" i="1"/>
  <c r="Z5" i="1"/>
  <c r="AT6" i="1"/>
  <c r="Z17" i="1"/>
  <c r="AA25" i="1"/>
  <c r="AT13" i="1"/>
  <c r="AA11" i="1"/>
  <c r="AT34" i="1" l="1"/>
</calcChain>
</file>

<file path=xl/comments1.xml><?xml version="1.0" encoding="utf-8"?>
<comments xmlns="http://schemas.openxmlformats.org/spreadsheetml/2006/main">
  <authors>
    <author>Ali</author>
    <author>Natalie Fletcher</author>
  </authors>
  <commentList>
    <comment ref="AB2" authorId="0">
      <text>
        <r>
          <rPr>
            <b/>
            <sz val="9"/>
            <color indexed="81"/>
            <rFont val="Tahoma"/>
            <family val="2"/>
          </rPr>
          <t>Ali:</t>
        </r>
        <r>
          <rPr>
            <sz val="9"/>
            <color indexed="81"/>
            <rFont val="Tahoma"/>
            <family val="2"/>
          </rPr>
          <t xml:space="preserve">
Run rate include LA income and QIPP so different from IPP &amp; NHAIS
</t>
        </r>
      </text>
    </comment>
    <comment ref="AO2" authorId="0">
      <text>
        <r>
          <rPr>
            <b/>
            <sz val="9"/>
            <color indexed="81"/>
            <rFont val="Tahoma"/>
            <family val="2"/>
          </rPr>
          <t>Ali:</t>
        </r>
        <r>
          <rPr>
            <sz val="9"/>
            <color indexed="81"/>
            <rFont val="Tahoma"/>
            <family val="2"/>
          </rPr>
          <t xml:space="preserve">
change to current month
</t>
        </r>
      </text>
    </comment>
    <comment ref="AN4" authorId="1">
      <text>
        <r>
          <rPr>
            <b/>
            <sz val="9"/>
            <color indexed="81"/>
            <rFont val="Tahoma"/>
            <family val="2"/>
          </rPr>
          <t>Natalie Fletcher:</t>
        </r>
        <r>
          <rPr>
            <sz val="9"/>
            <color indexed="81"/>
            <rFont val="Tahoma"/>
            <family val="2"/>
          </rPr>
          <t xml:space="preserve">
Prescribing recharged to local authorities and NHS England e.g. influenza vaccines, LARC, HPV vaccine, smoking cessation</t>
        </r>
      </text>
    </comment>
    <comment ref="C31" authorId="0">
      <text>
        <r>
          <rPr>
            <sz val="9"/>
            <color indexed="81"/>
            <rFont val="Tahoma"/>
            <family val="2"/>
          </rPr>
          <t xml:space="preserve">Yorkshire Doctors (Out of Hours) and unidentified prescribing
</t>
        </r>
      </text>
    </comment>
  </commentList>
</comments>
</file>

<file path=xl/comments2.xml><?xml version="1.0" encoding="utf-8"?>
<comments xmlns="http://schemas.openxmlformats.org/spreadsheetml/2006/main">
  <authors>
    <author>Ali</author>
    <author>Natalie Fletcher</author>
  </authors>
  <commentList>
    <comment ref="AB2" authorId="0">
      <text>
        <r>
          <rPr>
            <b/>
            <sz val="9"/>
            <color indexed="81"/>
            <rFont val="Tahoma"/>
            <family val="2"/>
          </rPr>
          <t>Ali:</t>
        </r>
        <r>
          <rPr>
            <sz val="9"/>
            <color indexed="81"/>
            <rFont val="Tahoma"/>
            <family val="2"/>
          </rPr>
          <t xml:space="preserve">
Run rate include LA income and QIPP so different from IPP &amp; NHAIS
</t>
        </r>
      </text>
    </comment>
    <comment ref="AO2" authorId="0">
      <text>
        <r>
          <rPr>
            <b/>
            <sz val="9"/>
            <color indexed="81"/>
            <rFont val="Tahoma"/>
            <family val="2"/>
          </rPr>
          <t>Ali:</t>
        </r>
        <r>
          <rPr>
            <sz val="9"/>
            <color indexed="81"/>
            <rFont val="Tahoma"/>
            <family val="2"/>
          </rPr>
          <t xml:space="preserve">
change to current month
</t>
        </r>
      </text>
    </comment>
    <comment ref="AN4" authorId="1">
      <text>
        <r>
          <rPr>
            <b/>
            <sz val="9"/>
            <color indexed="81"/>
            <rFont val="Tahoma"/>
            <family val="2"/>
          </rPr>
          <t>Natalie Fletcher:</t>
        </r>
        <r>
          <rPr>
            <sz val="9"/>
            <color indexed="81"/>
            <rFont val="Tahoma"/>
            <family val="2"/>
          </rPr>
          <t xml:space="preserve">
Prescribing recharged to local authorities and NHS England e.g. influenza vaccines, LARC, HPV vaccine, smoking cessation</t>
        </r>
      </text>
    </comment>
  </commentList>
</comments>
</file>

<file path=xl/comments3.xml><?xml version="1.0" encoding="utf-8"?>
<comments xmlns="http://schemas.openxmlformats.org/spreadsheetml/2006/main">
  <authors>
    <author>Ali</author>
    <author>Natalie Fletcher</author>
  </authors>
  <commentList>
    <comment ref="AB2" authorId="0">
      <text>
        <r>
          <rPr>
            <b/>
            <sz val="9"/>
            <color indexed="81"/>
            <rFont val="Tahoma"/>
            <family val="2"/>
          </rPr>
          <t>Ali:</t>
        </r>
        <r>
          <rPr>
            <sz val="9"/>
            <color indexed="81"/>
            <rFont val="Tahoma"/>
            <family val="2"/>
          </rPr>
          <t xml:space="preserve">
Run rate include LA income and QIPP so different from IPP &amp; NHAIS
</t>
        </r>
      </text>
    </comment>
    <comment ref="AO2" authorId="0">
      <text>
        <r>
          <rPr>
            <b/>
            <sz val="9"/>
            <color indexed="81"/>
            <rFont val="Tahoma"/>
            <family val="2"/>
          </rPr>
          <t>Ali:</t>
        </r>
        <r>
          <rPr>
            <sz val="9"/>
            <color indexed="81"/>
            <rFont val="Tahoma"/>
            <family val="2"/>
          </rPr>
          <t xml:space="preserve">
change to current month
</t>
        </r>
      </text>
    </comment>
    <comment ref="AN4" authorId="1">
      <text>
        <r>
          <rPr>
            <b/>
            <sz val="9"/>
            <color indexed="81"/>
            <rFont val="Tahoma"/>
            <family val="2"/>
          </rPr>
          <t>Natalie Fletcher:</t>
        </r>
        <r>
          <rPr>
            <sz val="9"/>
            <color indexed="81"/>
            <rFont val="Tahoma"/>
            <family val="2"/>
          </rPr>
          <t xml:space="preserve">
Prescribing recharged to local authorities and NHS England e.g. influenza vaccines, LARC, HPV vaccine, smoking cessation</t>
        </r>
      </text>
    </comment>
  </commentList>
</comments>
</file>

<file path=xl/sharedStrings.xml><?xml version="1.0" encoding="utf-8"?>
<sst xmlns="http://schemas.openxmlformats.org/spreadsheetml/2006/main" count="7198" uniqueCount="260">
  <si>
    <t>VALE OF YORK CCG</t>
  </si>
  <si>
    <t>Practice Code</t>
  </si>
  <si>
    <t>Practice name</t>
  </si>
  <si>
    <t>YTD Total (actual spend)</t>
  </si>
  <si>
    <t>Year to Date Budget (cumulative budget)
£'s</t>
  </si>
  <si>
    <t>Year to date Variance
£'s</t>
  </si>
  <si>
    <t>Year to date Variance %</t>
  </si>
  <si>
    <t>Forecast
£'s</t>
  </si>
  <si>
    <t>Forecast Variance
£'s</t>
  </si>
  <si>
    <t>B82619</t>
  </si>
  <si>
    <t>TERRINGTON SURGERY</t>
  </si>
  <si>
    <t>B82103</t>
  </si>
  <si>
    <t>EAST PARADE MEDICAL PRACTICE</t>
  </si>
  <si>
    <t>B82079</t>
  </si>
  <si>
    <t>STILLINGTON SURGERY</t>
  </si>
  <si>
    <t>B82095</t>
  </si>
  <si>
    <t>BEECH GROVE MEDICAL PRACTICE</t>
  </si>
  <si>
    <t>B82064</t>
  </si>
  <si>
    <t>TOLLERTON SURGERY</t>
  </si>
  <si>
    <t>B82068</t>
  </si>
  <si>
    <t>HELMSLEY SURGERY</t>
  </si>
  <si>
    <t>B82100</t>
  </si>
  <si>
    <t>FRONT STREET SURGERY</t>
  </si>
  <si>
    <t>B82003</t>
  </si>
  <si>
    <t>PETERGATE SURGERY</t>
  </si>
  <si>
    <t>B82018</t>
  </si>
  <si>
    <t>ESCRICK SURGERY</t>
  </si>
  <si>
    <t>B82006</t>
  </si>
  <si>
    <t>CLIFTON MEDICAL PRACTICE</t>
  </si>
  <si>
    <t>B82071</t>
  </si>
  <si>
    <t>THE OLD SCHOOL MEDICAL PRACTICE</t>
  </si>
  <si>
    <t>B82077</t>
  </si>
  <si>
    <t>KIRKBYMOORSIDE SURGERY</t>
  </si>
  <si>
    <t>B82081</t>
  </si>
  <si>
    <t>ELVINGTON MEDICAL PRACTICE</t>
  </si>
  <si>
    <t>B82002</t>
  </si>
  <si>
    <t>MILLFIELD SURGERY</t>
  </si>
  <si>
    <t>B82047</t>
  </si>
  <si>
    <t>UNITY HEALTH</t>
  </si>
  <si>
    <t>B82021</t>
  </si>
  <si>
    <t>DALTON TERRACE SURGERY</t>
  </si>
  <si>
    <t>B82031</t>
  </si>
  <si>
    <t>SHERBURN GROUP PRACTICE</t>
  </si>
  <si>
    <t>B82105</t>
  </si>
  <si>
    <t>TADCASTER MEDICAL CENTRE</t>
  </si>
  <si>
    <t>B82097</t>
  </si>
  <si>
    <t>SCOTT ROAD MEDICAL CENTRE</t>
  </si>
  <si>
    <t>B82073</t>
  </si>
  <si>
    <t>SOUTH MILFORD SURGERY</t>
  </si>
  <si>
    <t>B82098</t>
  </si>
  <si>
    <t>JORVIK GILLYGATE PRACTICE</t>
  </si>
  <si>
    <t>B82033</t>
  </si>
  <si>
    <t>PICKERING MEDICAL PRACTICE</t>
  </si>
  <si>
    <t>B82083</t>
  </si>
  <si>
    <t>YORK MEDICAL GROUP</t>
  </si>
  <si>
    <t>B82074</t>
  </si>
  <si>
    <t>POSTERNGATE SURGERY</t>
  </si>
  <si>
    <t>B82041</t>
  </si>
  <si>
    <t>BEECH TREE SURGERY</t>
  </si>
  <si>
    <t>B81036</t>
  </si>
  <si>
    <t>POCKLINGTON GROUP PRACTICE</t>
  </si>
  <si>
    <t>B82080</t>
  </si>
  <si>
    <t>MY HEALTH GROUP</t>
  </si>
  <si>
    <t>B82026</t>
  </si>
  <si>
    <t>HAXBY GROUP PRACTICE</t>
  </si>
  <si>
    <t>B82005</t>
  </si>
  <si>
    <t>PRIORY MEDICAL GROUP</t>
  </si>
  <si>
    <t>Astro PU's</t>
  </si>
  <si>
    <t>Budgeted spend per ASTRO PU 2015/16</t>
  </si>
  <si>
    <t>LA &amp; NHS E recharge</t>
  </si>
  <si>
    <t>Less LA &amp; NHSE recharges</t>
  </si>
  <si>
    <t>Forecast per ASTRO PU</t>
  </si>
  <si>
    <t>YORKSHIRE DOCTORS UCC OOH</t>
  </si>
  <si>
    <t>UNIDENTIFIED DOCTORS</t>
  </si>
  <si>
    <t>Y04950</t>
  </si>
  <si>
    <t>03Q988</t>
  </si>
  <si>
    <t>15/16 Outturn</t>
  </si>
  <si>
    <t>Average spend per ASTRO PU 2015/16</t>
  </si>
  <si>
    <t>GP PRESCRIBING BUDGETS 2016/17</t>
  </si>
  <si>
    <t>15/16 Average spend per ASTRO PU</t>
  </si>
  <si>
    <t>2016/17 Budget</t>
  </si>
  <si>
    <t>% Change in 16-17 Budget from 15-16 outurn</t>
  </si>
  <si>
    <t>April 2016 actual spend</t>
  </si>
  <si>
    <t>May 2016 actual spend</t>
  </si>
  <si>
    <t>Jun 2016 actual spend</t>
  </si>
  <si>
    <t>Jul 2016 actual spend</t>
  </si>
  <si>
    <t>Aug 2016 actual spend</t>
  </si>
  <si>
    <t>Sep 2016 actual spend</t>
  </si>
  <si>
    <t>Jan 2017 actual spend</t>
  </si>
  <si>
    <t>Oct 2016 actual spend</t>
  </si>
  <si>
    <t>Nov 2016 actual spend</t>
  </si>
  <si>
    <t>Dec 2016 actual spend</t>
  </si>
  <si>
    <t>Feb 2017 actual spend</t>
  </si>
  <si>
    <t>Mar 2017 actual spend</t>
  </si>
  <si>
    <t>15/16 Outturn as per EPACT</t>
  </si>
  <si>
    <t>2016/17 QIPP</t>
  </si>
  <si>
    <t xml:space="preserve">April Budget Net of QIPP and LA Income </t>
  </si>
  <si>
    <t xml:space="preserve">May Budget Net of QIPP and LA Income </t>
  </si>
  <si>
    <t xml:space="preserve">June Budget Net of QIPP and LA Income </t>
  </si>
  <si>
    <t xml:space="preserve">July Budget Net of QIPP and LA Income </t>
  </si>
  <si>
    <t xml:space="preserve">Aug Budget Net of QIPP and LA Income </t>
  </si>
  <si>
    <t xml:space="preserve">Sept Budget Net of QIPP and LA Income </t>
  </si>
  <si>
    <t xml:space="preserve">Oct Budget Net of QIPP and LA Income </t>
  </si>
  <si>
    <t xml:space="preserve">Nov Budget Net of QIPP and LA Income </t>
  </si>
  <si>
    <t xml:space="preserve">Dec Budget Net of QIPP and LA Income </t>
  </si>
  <si>
    <t xml:space="preserve">Jan Budget Net of QIPP and LA Income </t>
  </si>
  <si>
    <t xml:space="preserve">Feb Budget Net of QIPP and LA Income </t>
  </si>
  <si>
    <t xml:space="preserve">March Budget Net of QIPP and LA Income </t>
  </si>
  <si>
    <t>2016/17 Initial Budget</t>
  </si>
  <si>
    <t>Total Budget</t>
  </si>
  <si>
    <t>Less Yorkshire Doctors UCC</t>
  </si>
  <si>
    <t>Etonogestrel</t>
  </si>
  <si>
    <t>IUD Progestogen-only Device</t>
  </si>
  <si>
    <t>Nicotine Dependence</t>
  </si>
  <si>
    <t>Opioid Dependence</t>
  </si>
  <si>
    <t>Alcohol Dependence</t>
  </si>
  <si>
    <t>Emergency Contraception</t>
  </si>
  <si>
    <t>Human Papillomavirus (Type 6,11,16,18)</t>
  </si>
  <si>
    <t>Influenza</t>
  </si>
  <si>
    <t>Pneumococcal</t>
  </si>
  <si>
    <t>Human Papillomavirus (Type 16,18)</t>
  </si>
  <si>
    <t>City of York</t>
  </si>
  <si>
    <t>No</t>
  </si>
  <si>
    <t>Yes</t>
  </si>
  <si>
    <t>North Yorkshire County Council</t>
  </si>
  <si>
    <t>East Riding of Yorkshire Council</t>
  </si>
  <si>
    <t>NHS England</t>
  </si>
  <si>
    <t>Ellaone_Tab 30mg</t>
  </si>
  <si>
    <t>Mirena_Intra-Uterine System</t>
  </si>
  <si>
    <t>Nexplanon_Implant 68mg</t>
  </si>
  <si>
    <t>Bupropion HCl_Tab 150mg M/R</t>
  </si>
  <si>
    <t>Pneumovax II_Vac 0.5ml Vl</t>
  </si>
  <si>
    <t>Champix_Tab 1mg</t>
  </si>
  <si>
    <t>Buprenorphine_Tab Subling 2mg S/F</t>
  </si>
  <si>
    <t>Buprenorphine_Tab Subling 8mg S/F</t>
  </si>
  <si>
    <t>Disulfiram_Tab 200mg</t>
  </si>
  <si>
    <t>Etonogestrel_Implant 68mg</t>
  </si>
  <si>
    <t>Influvac Sub-Unit_Vac 0.5ml Pfs</t>
  </si>
  <si>
    <t>Methadone HCl_Mix 1mg/1ml S/F</t>
  </si>
  <si>
    <t>Nicorette_Nsl Spy 500mcg (200 D) 10ml</t>
  </si>
  <si>
    <t>Nicorette_QuickMist Oromucosal P/Spy</t>
  </si>
  <si>
    <t>Nicotinell TTS 10_Patch 7mg/24hrs</t>
  </si>
  <si>
    <t>Nicotinell TTS 20_Patch 14mg/24hrs</t>
  </si>
  <si>
    <t>Nicotinell TTS 30_Patch 21mg/24hrs</t>
  </si>
  <si>
    <t>Ulipristal Acet_Tab 30mg</t>
  </si>
  <si>
    <t>Varenicline Tart_2Wk Init(Tab 0.5mg/1mg)</t>
  </si>
  <si>
    <t>Varenicline Tart_Tab 1mg</t>
  </si>
  <si>
    <t>Nicorette Invisi_Patch 15mg/16hrs</t>
  </si>
  <si>
    <t>Nicorette Invisi_Patch 25mg/16hrs</t>
  </si>
  <si>
    <t>Nicorette_Chewing Gum 4mg S/F(Icy Wte)</t>
  </si>
  <si>
    <t>Nicorette_Cools Loz 2mg</t>
  </si>
  <si>
    <t>Nicotine_Chewing Gum 2mg S/F</t>
  </si>
  <si>
    <t>Pneumococcal_Vac 0.5ml Vl (23 Valent)</t>
  </si>
  <si>
    <t>Nicotine_Inhalator + Inh Cart 15mg</t>
  </si>
  <si>
    <t>Influenza_Vac Inact 0.5ml Pfs</t>
  </si>
  <si>
    <t>Subutex_Tab Subling 2mg</t>
  </si>
  <si>
    <t>Subutex_Tab Subling 400mcg</t>
  </si>
  <si>
    <t>Nicotine_Loz 2mg S/F</t>
  </si>
  <si>
    <t>Levonorgest_Intra-Uterine Dev 20mcg/24hr</t>
  </si>
  <si>
    <t>Levonorgest_Tab 1.5mg</t>
  </si>
  <si>
    <t>Nicotine_Loz 4mg S/F</t>
  </si>
  <si>
    <t>Nicotine_Oromucosal P/Spy (1mg D) S/F</t>
  </si>
  <si>
    <t>Nicotine_Transdermal Patch 10mg/16hrs</t>
  </si>
  <si>
    <t>Nicorette_Inhalator + Inh Cart 15mg</t>
  </si>
  <si>
    <t>Levonelle_Tab 1.5mg</t>
  </si>
  <si>
    <t>Nicotine_Transdermal Patch 15mg/16hrs</t>
  </si>
  <si>
    <t>Acamprosate Calc_Tab E/C 333mg</t>
  </si>
  <si>
    <t>Nicotine_Transdermal Patch 21mg/24hrs</t>
  </si>
  <si>
    <t>Nicotine_Transdermal Patch 25mg/16hrs</t>
  </si>
  <si>
    <t>Nicotine_Transdermal Patch 7mg/24hrs</t>
  </si>
  <si>
    <t>Nicotinell_Chewing Gum 2mg S/F (Fruit)</t>
  </si>
  <si>
    <t>NiQuitin Clr_Patch 21mg/24hrs(Step 1)</t>
  </si>
  <si>
    <t>NiQuitin Clr_Patch 7mg/24hrs (Step 3)</t>
  </si>
  <si>
    <t>NiQuitin Minis Mint_Loz 1.5mg S/F</t>
  </si>
  <si>
    <t>Subutex_Tab Subling 8mg</t>
  </si>
  <si>
    <t>NiQuitin Minis Mint_Loz 4mg S/F</t>
  </si>
  <si>
    <t>NiQuitin Mint_Loz 2mg S/F</t>
  </si>
  <si>
    <t>Champix_2Wk Tt Init Pack (Tab 0.5mg/1mg)</t>
  </si>
  <si>
    <t>Nalmefene_Tab 18mg</t>
  </si>
  <si>
    <t>Nicorette_Chewing Gum 4mg S/F(Freshmint)</t>
  </si>
  <si>
    <t>NiQuitin_Chewing Gum 4mg S/F (Freshmint)</t>
  </si>
  <si>
    <t>NiQuitin_Patch 7mg/24hrs (Step 3)</t>
  </si>
  <si>
    <t>Buprenorphine_Tab Subling 400mcg S/F</t>
  </si>
  <si>
    <t>Campral EC_Tab 333mg</t>
  </si>
  <si>
    <t>Nicotine_Chewing Gum 4mg S/F</t>
  </si>
  <si>
    <t>Nicotinell_Chewing Gum 2mg S/F (Mint)</t>
  </si>
  <si>
    <t>Nicotinell_Chewing Gum 4mg S/F (Mint)</t>
  </si>
  <si>
    <t>Levonelle One Step_Tab 1.5mg</t>
  </si>
  <si>
    <t>Buprenorphine_Tab Subling 4mg S/F</t>
  </si>
  <si>
    <t>Methadone HCl_Mix 1mg/1ml</t>
  </si>
  <si>
    <t>NiQuitin Strips Mint_Oral Film 2.5mg</t>
  </si>
  <si>
    <t>Nicorette_Microtab Subling Tab 2mg</t>
  </si>
  <si>
    <t>Nicotine_Orodisper Film 2.5mg S/F</t>
  </si>
  <si>
    <t>Nicotine_Transdermal Patch 14mg/24hrs</t>
  </si>
  <si>
    <t>Nicotine_Nsl Spy 500mcg (200 D) 10ml</t>
  </si>
  <si>
    <t>Buprenorph/Naloxone_Tab Subling2/0.5mgSF</t>
  </si>
  <si>
    <t>Enzira_Vac Inact 0.5ml Pfs</t>
  </si>
  <si>
    <t>Metharose_Oral Soln 1mg/1ml S/F</t>
  </si>
  <si>
    <t>Naltrexone HCl_Tab 50mg</t>
  </si>
  <si>
    <t>NiQuitin Clr_Patch 14mg/24hrs(Step 2)</t>
  </si>
  <si>
    <t>NiQuitin_Patch 14mg/24hrs (Step 2)</t>
  </si>
  <si>
    <t>NiQuitin_Patch 21mg/24hrs (Step 1)</t>
  </si>
  <si>
    <t>Varenicline Tart_Tab 0.5mg</t>
  </si>
  <si>
    <t>Upostelle_Tab 1500mcg</t>
  </si>
  <si>
    <t>Imuvac_Vac 0.5ml Pfs</t>
  </si>
  <si>
    <t>Levosert_Intra-Uterine Dev 20mcg/24hr</t>
  </si>
  <si>
    <t>Nicotinell_Loz 1mg S/F</t>
  </si>
  <si>
    <t>Jaydess_Intra-Uterine Device 13.5mg</t>
  </si>
  <si>
    <t>Gardasil_Vac 0.5ml Pfs</t>
  </si>
  <si>
    <t>NiQuitin Minis Cherry_Loz 1.5mg S/F</t>
  </si>
  <si>
    <t>NiQuitin_Loz 2mg S/F</t>
  </si>
  <si>
    <t>Buprenorph/Naloxone_Tab Subling8mg/2mgSF</t>
  </si>
  <si>
    <t xml:space="preserve">Period Name </t>
  </si>
  <si>
    <t xml:space="preserve">Prescriber Name </t>
  </si>
  <si>
    <t xml:space="preserve">BNF Name </t>
  </si>
  <si>
    <t xml:space="preserve">Total Items </t>
  </si>
  <si>
    <t xml:space="preserve">Total Act Cost </t>
  </si>
  <si>
    <t>Commissioner</t>
  </si>
  <si>
    <t>Organisation</t>
  </si>
  <si>
    <t>Catergory</t>
  </si>
  <si>
    <t>Rechargeable</t>
  </si>
  <si>
    <t xml:space="preserve">Data copied directly from Prescribing Working Papers - </t>
  </si>
  <si>
    <t>NiQuitin Mint_Loz 4mg S/F</t>
  </si>
  <si>
    <t>Nicorette Invisi_Patch 10mg/16hrs</t>
  </si>
  <si>
    <t>HPV (Type 6,11,16,18)_Vac 0.5ml Pfs</t>
  </si>
  <si>
    <t>Nicotinell_Loz 2mg S/F</t>
  </si>
  <si>
    <t>% Change in 16-17 Budget from 15-16 budget</t>
  </si>
  <si>
    <t>15/16 Budget</t>
  </si>
  <si>
    <t>Ave Astro PU</t>
  </si>
  <si>
    <t>Ranking by 15/16 Average Spend per ASTRO PU</t>
  </si>
  <si>
    <t>Zyban_Tab 150mg</t>
  </si>
  <si>
    <t>Nicorette_Chewing Gum4mgS/F(Fruitfusion)</t>
  </si>
  <si>
    <t>Exclude</t>
  </si>
  <si>
    <t>Formala for if rechargeable</t>
  </si>
  <si>
    <t>YTD (April - July)</t>
  </si>
  <si>
    <t>COBWEB AT VALE OF YORK</t>
  </si>
  <si>
    <t>Prevenar 13_Vac 0.5ml Pfs</t>
  </si>
  <si>
    <t>GP Prescribing Report Income - tag</t>
  </si>
  <si>
    <t>T-Safe 380A QL Iucd</t>
  </si>
  <si>
    <t>Fluarix Tetra_Vac 0.5ml Pfs</t>
  </si>
  <si>
    <t>Nova-T 380 Iucd</t>
  </si>
  <si>
    <t>Agrippal_Vac 0.5ml Pfs</t>
  </si>
  <si>
    <t>Copper T380 A Iucd</t>
  </si>
  <si>
    <t>TT380 Slimline Iucd</t>
  </si>
  <si>
    <t>Fluvirin_Vac 0.5ml Pfs</t>
  </si>
  <si>
    <t>Non Medicated Coils</t>
  </si>
  <si>
    <t>BEECH GROVE MEDICAL PRACTICE (CLOSED)</t>
  </si>
  <si>
    <t>Champix_4Wk Tt Init Pack (Tab 0.5mg/1mg)</t>
  </si>
  <si>
    <t>Physeptone_Mix 1mg/1ml</t>
  </si>
  <si>
    <t>Physeptone_Mix 1mg/1ml S/F</t>
  </si>
  <si>
    <t>Nicorette_Chewing Gum 2mg S/F(Freshmint)</t>
  </si>
  <si>
    <t>CLIFTON MEDICAL PRACTICE (CLOSED)</t>
  </si>
  <si>
    <t>PETERGATE SURGERY (CLOSED)</t>
  </si>
  <si>
    <t>Mini TT380 Slimline Iucd</t>
  </si>
  <si>
    <t>Nicorette_Cools Loz 4mg</t>
  </si>
  <si>
    <t>Nalorex_Tab 50mg</t>
  </si>
  <si>
    <t>Optaflu_Vac 0.5ml Pfs</t>
  </si>
  <si>
    <t>Buprenorphine_Oral Lyophilisate 2mg S/F</t>
  </si>
  <si>
    <t>Nicotinell_Chewing Gum 2mg S/F (Icemint)</t>
  </si>
  <si>
    <t>YTD (April - March)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</si>
</sst>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£&quot;#,##0.00;[Red]\-&quot;£&quot;#,##0.00"/>
    <numFmt numFmtId="164" formatCode="#,##0_ ;\-#,##0\ "/>
    <numFmt numFmtId="165" formatCode="#,##0_ ;[Red]\-#,##0\ "/>
    <numFmt numFmtId="166" formatCode="#,##0.000000000"/>
    <numFmt numFmtId="167" formatCode="#,##0\ ;[Red]\(#,##0\)\ "/>
    <numFmt numFmtId="168" formatCode="#,##0.00%\ ;[Red]\(#,##0.00%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Calibri"/>
      <family val="2"/>
      <scheme val="minor"/>
    </font>
    <font>
      <sz val="10"/>
      <color theme="1"/>
      <name val="Arial Unicode MS"/>
      <family val="2"/>
    </font>
    <font>
      <sz val="10"/>
      <color rgb="FFFF0000"/>
      <name val="Arial Unicode MS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5" fillId="0" borderId="0" xfId="0" applyFont="1"/>
    <xf numFmtId="4" fontId="0" fillId="0" borderId="0" xfId="0" applyNumberFormat="1"/>
    <xf numFmtId="10" fontId="0" fillId="0" borderId="0" xfId="0" applyNumberFormat="1"/>
    <xf numFmtId="8" fontId="0" fillId="0" borderId="0" xfId="0" applyNumberFormat="1"/>
    <xf numFmtId="0" fontId="6" fillId="0" borderId="0" xfId="0" quotePrefix="1" applyFont="1" applyFill="1" applyAlignment="1">
      <alignment horizontal="center"/>
    </xf>
    <xf numFmtId="10" fontId="4" fillId="0" borderId="0" xfId="0" applyNumberFormat="1" applyFont="1"/>
    <xf numFmtId="0" fontId="2" fillId="0" borderId="0" xfId="0" quotePrefix="1" applyFont="1" applyFill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2" xfId="0" applyBorder="1"/>
    <xf numFmtId="4" fontId="0" fillId="0" borderId="2" xfId="0" applyNumberFormat="1" applyBorder="1"/>
    <xf numFmtId="10" fontId="2" fillId="0" borderId="2" xfId="1" applyNumberFormat="1" applyFont="1" applyBorder="1"/>
    <xf numFmtId="3" fontId="0" fillId="0" borderId="2" xfId="0" applyNumberFormat="1" applyBorder="1"/>
    <xf numFmtId="3" fontId="0" fillId="0" borderId="2" xfId="0" applyNumberFormat="1" applyFill="1" applyBorder="1"/>
    <xf numFmtId="165" fontId="0" fillId="0" borderId="2" xfId="0" applyNumberFormat="1" applyBorder="1"/>
    <xf numFmtId="4" fontId="0" fillId="0" borderId="0" xfId="1" applyNumberFormat="1" applyFont="1"/>
    <xf numFmtId="10" fontId="0" fillId="0" borderId="0" xfId="1" applyNumberFormat="1" applyFont="1"/>
    <xf numFmtId="3" fontId="0" fillId="0" borderId="0" xfId="0" applyNumberFormat="1"/>
    <xf numFmtId="0" fontId="0" fillId="0" borderId="2" xfId="0" quotePrefix="1" applyBorder="1"/>
    <xf numFmtId="0" fontId="3" fillId="0" borderId="2" xfId="0" applyFont="1" applyBorder="1"/>
    <xf numFmtId="4" fontId="3" fillId="0" borderId="2" xfId="0" applyNumberFormat="1" applyFont="1" applyBorder="1"/>
    <xf numFmtId="3" fontId="3" fillId="0" borderId="2" xfId="0" applyNumberFormat="1" applyFont="1" applyBorder="1"/>
    <xf numFmtId="0" fontId="3" fillId="0" borderId="0" xfId="0" applyFont="1"/>
    <xf numFmtId="0" fontId="7" fillId="0" borderId="0" xfId="0" applyFont="1"/>
    <xf numFmtId="166" fontId="0" fillId="0" borderId="0" xfId="0" applyNumberFormat="1"/>
    <xf numFmtId="164" fontId="0" fillId="0" borderId="0" xfId="0" applyNumberFormat="1"/>
    <xf numFmtId="9" fontId="0" fillId="0" borderId="0" xfId="1" applyFont="1"/>
    <xf numFmtId="0" fontId="3" fillId="0" borderId="1" xfId="0" applyFont="1" applyBorder="1" applyAlignment="1">
      <alignment horizont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3" fontId="3" fillId="4" borderId="2" xfId="0" applyNumberFormat="1" applyFont="1" applyFill="1" applyBorder="1" applyAlignment="1">
      <alignment horizontal="center" vertical="center" wrapText="1"/>
    </xf>
    <xf numFmtId="3" fontId="3" fillId="6" borderId="2" xfId="0" applyNumberFormat="1" applyFont="1" applyFill="1" applyBorder="1" applyAlignment="1">
      <alignment horizontal="center" vertical="center" wrapText="1"/>
    </xf>
    <xf numFmtId="4" fontId="3" fillId="6" borderId="2" xfId="0" applyNumberFormat="1" applyFont="1" applyFill="1" applyBorder="1" applyAlignment="1">
      <alignment horizontal="center" vertical="center" wrapText="1"/>
    </xf>
    <xf numFmtId="3" fontId="3" fillId="8" borderId="2" xfId="0" applyNumberFormat="1" applyFont="1" applyFill="1" applyBorder="1" applyAlignment="1">
      <alignment horizontal="center" vertical="center" wrapText="1"/>
    </xf>
    <xf numFmtId="10" fontId="3" fillId="8" borderId="2" xfId="0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Continuous"/>
    </xf>
    <xf numFmtId="0" fontId="3" fillId="5" borderId="5" xfId="0" applyFont="1" applyFill="1" applyBorder="1" applyAlignment="1">
      <alignment horizontal="centerContinuous"/>
    </xf>
    <xf numFmtId="0" fontId="0" fillId="5" borderId="5" xfId="0" applyFill="1" applyBorder="1" applyAlignment="1">
      <alignment horizontal="centerContinuous"/>
    </xf>
    <xf numFmtId="0" fontId="0" fillId="5" borderId="3" xfId="0" applyFill="1" applyBorder="1" applyAlignment="1">
      <alignment horizontal="centerContinuous"/>
    </xf>
    <xf numFmtId="0" fontId="3" fillId="5" borderId="2" xfId="0" applyFont="1" applyFill="1" applyBorder="1" applyAlignment="1">
      <alignment horizontal="center" vertical="center" wrapText="1"/>
    </xf>
    <xf numFmtId="17" fontId="3" fillId="5" borderId="2" xfId="0" applyNumberFormat="1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7" fontId="3" fillId="9" borderId="2" xfId="0" applyNumberFormat="1" applyFont="1" applyFill="1" applyBorder="1" applyAlignment="1">
      <alignment horizontal="center" vertical="center" wrapText="1"/>
    </xf>
    <xf numFmtId="17" fontId="3" fillId="9" borderId="2" xfId="0" quotePrefix="1" applyNumberFormat="1" applyFont="1" applyFill="1" applyBorder="1" applyAlignment="1">
      <alignment horizontal="center" vertical="center" wrapText="1"/>
    </xf>
    <xf numFmtId="167" fontId="6" fillId="3" borderId="2" xfId="0" applyNumberFormat="1" applyFont="1" applyFill="1" applyBorder="1"/>
    <xf numFmtId="167" fontId="10" fillId="3" borderId="2" xfId="0" applyNumberFormat="1" applyFont="1" applyFill="1" applyBorder="1"/>
    <xf numFmtId="167" fontId="10" fillId="0" borderId="2" xfId="0" applyNumberFormat="1" applyFont="1" applyBorder="1"/>
    <xf numFmtId="168" fontId="2" fillId="0" borderId="2" xfId="1" applyNumberFormat="1" applyFont="1" applyBorder="1"/>
    <xf numFmtId="3" fontId="0" fillId="0" borderId="0" xfId="0" applyNumberFormat="1" applyFill="1" applyBorder="1"/>
    <xf numFmtId="1" fontId="4" fillId="0" borderId="0" xfId="0" applyNumberFormat="1" applyFont="1"/>
    <xf numFmtId="17" fontId="11" fillId="0" borderId="0" xfId="0" applyNumberFormat="1" applyFont="1" applyAlignment="1">
      <alignment vertical="center"/>
    </xf>
    <xf numFmtId="17" fontId="0" fillId="0" borderId="0" xfId="0" applyNumberFormat="1"/>
    <xf numFmtId="17" fontId="0" fillId="0" borderId="0" xfId="0" applyNumberFormat="1" applyAlignment="1">
      <alignment wrapText="1"/>
    </xf>
    <xf numFmtId="0" fontId="0" fillId="0" borderId="0" xfId="0" applyAlignment="1">
      <alignment wrapText="1"/>
    </xf>
    <xf numFmtId="10" fontId="2" fillId="0" borderId="0" xfId="0" applyNumberFormat="1" applyFont="1"/>
    <xf numFmtId="3" fontId="3" fillId="10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7" fontId="12" fillId="0" borderId="0" xfId="0" applyNumberFormat="1" applyFont="1" applyAlignment="1">
      <alignment vertical="center"/>
    </xf>
    <xf numFmtId="0" fontId="2" fillId="0" borderId="0" xfId="0" applyFont="1"/>
    <xf numFmtId="8" fontId="2" fillId="0" borderId="0" xfId="0" applyNumberFormat="1" applyFont="1"/>
    <xf numFmtId="167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12">
    <dxf>
      <font>
        <color theme="1"/>
      </font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ont>
        <color theme="1"/>
      </font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ont>
        <color theme="1"/>
      </font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OYCCG\Finance\Month%20End\Working%20Papers%20Programme\16-17\M07\M06%20Prescribing%20Working%20Pape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OYCCG\Finance\Month%20End\Working%20Papers%20Programme\16-17\M08\M08%20Prescribing%20Working%20Paper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OYCCG\Finance\Month%20End\Working%20Papers%20Programme\16-17\M10\M09%20Prescribing%20Working%20Paper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OYCCG\Finance\Month%20End\Working%20Papers%20Programme\16-17\M11\M11%20Prescribing%20Working%20Paper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OYCCG\Finance\Month%20End\Working%20Papers%20Programme\16-17\M12\M12%20Prescribing%20Working%20Pape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cribing"/>
      <sheetName val="Income"/>
      <sheetName val="Data PH Drugs Epact"/>
      <sheetName val="Lookup"/>
      <sheetName val="List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DRUG NAME</v>
          </cell>
          <cell r="B1" t="str">
            <v>CATERGORY</v>
          </cell>
          <cell r="C1" t="str">
            <v>Commissioner</v>
          </cell>
          <cell r="E1" t="str">
            <v>PRACTICE</v>
          </cell>
          <cell r="F1" t="str">
            <v>COUNCIL</v>
          </cell>
        </row>
        <row r="2">
          <cell r="A2" t="str">
            <v>Levonorgest_Tab 750mcg</v>
          </cell>
          <cell r="B2" t="str">
            <v>Emergency Contraception</v>
          </cell>
          <cell r="C2" t="str">
            <v>Local Authority</v>
          </cell>
          <cell r="E2" t="str">
            <v>ABBEY MEDICAL GROUP (CLOSED)</v>
          </cell>
          <cell r="F2" t="str">
            <v>City of York</v>
          </cell>
        </row>
        <row r="3">
          <cell r="A3" t="str">
            <v>Levonorgest_Tab 1.5mg</v>
          </cell>
          <cell r="B3" t="str">
            <v>Emergency Contraception</v>
          </cell>
          <cell r="C3" t="str">
            <v>Local Authority</v>
          </cell>
          <cell r="E3" t="str">
            <v>BEECH GROVE MEDICAL PRACTICE</v>
          </cell>
          <cell r="F3" t="str">
            <v>City of York</v>
          </cell>
        </row>
        <row r="4">
          <cell r="A4" t="str">
            <v>Postinor-2_Postcoital Tab 750mcg</v>
          </cell>
          <cell r="B4" t="str">
            <v>Emergency Contraception</v>
          </cell>
          <cell r="C4" t="str">
            <v>Local Authority</v>
          </cell>
          <cell r="E4" t="str">
            <v>BEECH TREE SURGERY</v>
          </cell>
          <cell r="F4" t="str">
            <v>North Yorkshire County Council</v>
          </cell>
        </row>
        <row r="5">
          <cell r="A5" t="str">
            <v>Levonelle-2_Postcoital Tab 750mcg</v>
          </cell>
          <cell r="B5" t="str">
            <v>Emergency Contraception</v>
          </cell>
          <cell r="C5" t="str">
            <v>Local Authority</v>
          </cell>
          <cell r="E5" t="str">
            <v>BURGESS PJ (CLOSED)</v>
          </cell>
          <cell r="F5" t="str">
            <v>City of York</v>
          </cell>
        </row>
        <row r="6">
          <cell r="A6" t="str">
            <v>Levonelle_Postcoital Tab 750mcg</v>
          </cell>
          <cell r="B6" t="str">
            <v>Emergency Contraception</v>
          </cell>
          <cell r="C6" t="str">
            <v>Local Authority</v>
          </cell>
          <cell r="E6" t="str">
            <v>CLIFTON MEDICAL PRACTICE</v>
          </cell>
          <cell r="F6" t="str">
            <v>City of York</v>
          </cell>
        </row>
        <row r="7">
          <cell r="A7" t="str">
            <v>Levonelle One Step_Tab 1.5mg</v>
          </cell>
          <cell r="B7" t="str">
            <v>Emergency Contraception</v>
          </cell>
          <cell r="C7" t="str">
            <v>Local Authority</v>
          </cell>
          <cell r="E7" t="str">
            <v>DALTON TERRACE SURGERY</v>
          </cell>
          <cell r="F7" t="str">
            <v>City of York</v>
          </cell>
        </row>
        <row r="8">
          <cell r="A8" t="str">
            <v>Levonelle_Tab 1.5mg</v>
          </cell>
          <cell r="B8" t="str">
            <v>Emergency Contraception</v>
          </cell>
          <cell r="C8" t="str">
            <v>Local Authority</v>
          </cell>
          <cell r="E8" t="str">
            <v>EAST PARADE MEDICAL PRACTICE</v>
          </cell>
          <cell r="F8" t="str">
            <v>City of York</v>
          </cell>
        </row>
        <row r="9">
          <cell r="A9" t="str">
            <v>Upostelle_Tab 1500mcg</v>
          </cell>
          <cell r="B9" t="str">
            <v>Emergency Contraception</v>
          </cell>
          <cell r="C9" t="str">
            <v>Local Authority</v>
          </cell>
          <cell r="E9" t="str">
            <v>ELVINGTON MEDICAL PRACTICE</v>
          </cell>
          <cell r="F9" t="str">
            <v>City of York</v>
          </cell>
        </row>
        <row r="10">
          <cell r="A10" t="str">
            <v>Ulipristal Acet_Tab 30mg</v>
          </cell>
          <cell r="B10" t="str">
            <v>Emergency Contraception</v>
          </cell>
          <cell r="C10" t="str">
            <v>Local Authority</v>
          </cell>
          <cell r="E10" t="str">
            <v>ESCRICK SURGERY</v>
          </cell>
          <cell r="F10" t="str">
            <v>North Yorkshire County Council</v>
          </cell>
        </row>
        <row r="11">
          <cell r="A11" t="str">
            <v>Ellaone_Tab 30mg</v>
          </cell>
          <cell r="B11" t="str">
            <v>Emergency Contraception</v>
          </cell>
          <cell r="C11" t="str">
            <v>Local Authority</v>
          </cell>
          <cell r="E11" t="str">
            <v>FRONT STREET SURGERY</v>
          </cell>
          <cell r="F11" t="str">
            <v>City of York</v>
          </cell>
        </row>
        <row r="12">
          <cell r="A12" t="str">
            <v>Levonorgest_Intra-Uterine System 52mg</v>
          </cell>
          <cell r="B12" t="str">
            <v>IUD Progestogen-only Device</v>
          </cell>
          <cell r="C12" t="str">
            <v>Local Authority</v>
          </cell>
          <cell r="E12" t="str">
            <v>GALE FARM SURGERY (CLOSED)</v>
          </cell>
          <cell r="F12" t="str">
            <v>City of York</v>
          </cell>
        </row>
        <row r="13">
          <cell r="A13" t="str">
            <v>Mirena_Intra-Uterine System</v>
          </cell>
          <cell r="B13" t="str">
            <v>IUD Progestogen-only Device</v>
          </cell>
          <cell r="C13" t="str">
            <v>Local Authority</v>
          </cell>
          <cell r="E13" t="str">
            <v>GILLYGATE SURGERY</v>
          </cell>
          <cell r="F13" t="str">
            <v>City of York</v>
          </cell>
        </row>
        <row r="14">
          <cell r="A14" t="str">
            <v>Acamprosate Calc_Tab E/C 333mg</v>
          </cell>
          <cell r="B14" t="str">
            <v>Alcohol dependence</v>
          </cell>
          <cell r="C14" t="str">
            <v>Local Authority</v>
          </cell>
          <cell r="E14" t="str">
            <v>HAXBY GROUP PRACTICE</v>
          </cell>
          <cell r="F14" t="str">
            <v>City of York</v>
          </cell>
        </row>
        <row r="15">
          <cell r="A15" t="str">
            <v>Acamprosate Calc_Tab E/C 333mg @gn</v>
          </cell>
          <cell r="B15" t="str">
            <v>Alcohol dependence</v>
          </cell>
          <cell r="C15" t="str">
            <v>Local Authority</v>
          </cell>
          <cell r="E15" t="str">
            <v>HELMSLEY SURGERY</v>
          </cell>
          <cell r="F15" t="str">
            <v>North Yorkshire County Council</v>
          </cell>
        </row>
        <row r="16">
          <cell r="A16" t="str">
            <v>Campral EC_Tab 333mg</v>
          </cell>
          <cell r="B16" t="str">
            <v>Alcohol dependence</v>
          </cell>
          <cell r="C16" t="str">
            <v>Local Authority</v>
          </cell>
          <cell r="E16" t="str">
            <v>JORVIK MEDICAL PRACTICE</v>
          </cell>
          <cell r="F16" t="str">
            <v>City of York</v>
          </cell>
        </row>
        <row r="17">
          <cell r="A17" t="str">
            <v>Disulfiram_Tab 200mg</v>
          </cell>
          <cell r="B17" t="str">
            <v>Alcohol dependence</v>
          </cell>
          <cell r="C17" t="str">
            <v>Local Authority</v>
          </cell>
          <cell r="E17" t="str">
            <v>KIRKBYMOORSIDE SURGERY</v>
          </cell>
          <cell r="F17" t="str">
            <v>North Yorkshire County Council</v>
          </cell>
        </row>
        <row r="18">
          <cell r="A18" t="str">
            <v>Disulfiram_Implant (Import)</v>
          </cell>
          <cell r="B18" t="str">
            <v>Alcohol dependence</v>
          </cell>
          <cell r="C18" t="str">
            <v>Local Authority</v>
          </cell>
          <cell r="E18" t="str">
            <v>MILLFIELD SURGERY</v>
          </cell>
          <cell r="F18" t="str">
            <v>North Yorkshire County Council</v>
          </cell>
        </row>
        <row r="19">
          <cell r="A19" t="str">
            <v>Disulfiram_Implant 100mg @gn</v>
          </cell>
          <cell r="B19" t="str">
            <v>Alcohol dependence</v>
          </cell>
          <cell r="C19" t="str">
            <v>Local Authority</v>
          </cell>
          <cell r="E19" t="str">
            <v>MINSTER HEALTH (CLOSED)</v>
          </cell>
          <cell r="F19" t="str">
            <v>City of York</v>
          </cell>
        </row>
        <row r="20">
          <cell r="A20" t="str">
            <v>Disulfiram_Implant 100mg</v>
          </cell>
          <cell r="B20" t="str">
            <v>Alcohol dependence</v>
          </cell>
          <cell r="C20" t="str">
            <v>Local Authority</v>
          </cell>
          <cell r="E20" t="str">
            <v>MY HEALTH GROUP</v>
          </cell>
          <cell r="F20" t="str">
            <v>City of York</v>
          </cell>
        </row>
        <row r="21">
          <cell r="A21" t="str">
            <v>Antabuse_Tab 200mg</v>
          </cell>
          <cell r="B21" t="str">
            <v>Alcohol dependence</v>
          </cell>
          <cell r="C21" t="str">
            <v>Local Authority</v>
          </cell>
          <cell r="E21" t="str">
            <v>PETERGATE SURGERY</v>
          </cell>
          <cell r="F21" t="str">
            <v>City of York</v>
          </cell>
        </row>
        <row r="22">
          <cell r="A22" t="str">
            <v>Esperal_Implant 100mg</v>
          </cell>
          <cell r="B22" t="str">
            <v>Alcohol dependence</v>
          </cell>
          <cell r="C22" t="str">
            <v>Local Authority</v>
          </cell>
          <cell r="E22" t="str">
            <v>PICKERING MEDICAL PRACTICE</v>
          </cell>
          <cell r="F22" t="str">
            <v>North Yorkshire County Council</v>
          </cell>
        </row>
        <row r="23">
          <cell r="A23" t="str">
            <v>Calc Carbimide Citrated_Tab 50mg</v>
          </cell>
          <cell r="B23" t="str">
            <v>Alcohol dependence</v>
          </cell>
          <cell r="C23" t="str">
            <v>Local Authority</v>
          </cell>
          <cell r="E23" t="str">
            <v>POCKLINGTON GROUP PRACTICE</v>
          </cell>
          <cell r="F23" t="str">
            <v>East Riding of Yorkshire Council</v>
          </cell>
        </row>
        <row r="24">
          <cell r="A24" t="str">
            <v>Calc Carbimide Citrated_Tab 50mg (Import</v>
          </cell>
          <cell r="B24" t="str">
            <v>Alcohol dependence</v>
          </cell>
          <cell r="C24" t="str">
            <v>Local Authority</v>
          </cell>
          <cell r="E24" t="str">
            <v>POSTERNGATE SURGERY</v>
          </cell>
          <cell r="F24" t="str">
            <v>North Yorkshire County Council</v>
          </cell>
        </row>
        <row r="25">
          <cell r="A25" t="str">
            <v>Abstem_Tab 50mg</v>
          </cell>
          <cell r="B25" t="str">
            <v>Alcohol dependence</v>
          </cell>
          <cell r="C25" t="str">
            <v>Local Authority</v>
          </cell>
          <cell r="E25" t="str">
            <v>PRIORY MEDICAL GROUP</v>
          </cell>
          <cell r="F25" t="str">
            <v>City of York</v>
          </cell>
        </row>
        <row r="26">
          <cell r="A26" t="str">
            <v>Dipsan_Tab 50mg</v>
          </cell>
          <cell r="B26" t="str">
            <v>Alcohol dependence</v>
          </cell>
          <cell r="C26" t="str">
            <v>Local Authority</v>
          </cell>
          <cell r="E26" t="str">
            <v>SCOTT ROAD MEDICAL CENTRE</v>
          </cell>
          <cell r="F26" t="str">
            <v>North Yorkshire County Council</v>
          </cell>
        </row>
        <row r="27">
          <cell r="A27" t="str">
            <v>Temposil_Tab 50mg</v>
          </cell>
          <cell r="B27" t="str">
            <v>Alcohol dependence</v>
          </cell>
          <cell r="C27" t="str">
            <v>Local Authority</v>
          </cell>
          <cell r="E27" t="str">
            <v>SHERBURN GROUP PRACTICE</v>
          </cell>
          <cell r="F27" t="str">
            <v>North Yorkshire County Council</v>
          </cell>
        </row>
        <row r="28">
          <cell r="A28" t="str">
            <v>Nalmefene_Tab 18mg</v>
          </cell>
          <cell r="B28" t="str">
            <v>Alcohol dependence</v>
          </cell>
          <cell r="C28" t="str">
            <v>Local Authority</v>
          </cell>
          <cell r="E28" t="str">
            <v>SOUTH MILFORD SURGERY</v>
          </cell>
          <cell r="F28" t="str">
            <v>North Yorkshire County Council</v>
          </cell>
        </row>
        <row r="29">
          <cell r="A29" t="str">
            <v>Selincro_Tab 18mg</v>
          </cell>
          <cell r="B29" t="str">
            <v>Alcohol dependence</v>
          </cell>
          <cell r="C29" t="str">
            <v>Local Authority</v>
          </cell>
          <cell r="E29" t="str">
            <v>STILLINGTON SURGERY</v>
          </cell>
          <cell r="F29" t="str">
            <v>North Yorkshire County Council</v>
          </cell>
        </row>
        <row r="30">
          <cell r="A30" t="str">
            <v>Bupropion HCl_Tab 150mg M/R</v>
          </cell>
          <cell r="B30" t="str">
            <v>Nicotine Dependence</v>
          </cell>
          <cell r="C30" t="str">
            <v>Local Authority</v>
          </cell>
          <cell r="E30" t="str">
            <v>TADCASTER MEDICAL CENTRE</v>
          </cell>
          <cell r="F30" t="str">
            <v>North Yorkshire County Council</v>
          </cell>
        </row>
        <row r="31">
          <cell r="A31" t="str">
            <v>Zyban_Tab 150mg</v>
          </cell>
          <cell r="B31" t="str">
            <v>Nicotine Dependence</v>
          </cell>
          <cell r="C31" t="str">
            <v>Local Authority</v>
          </cell>
          <cell r="E31" t="str">
            <v>TERRINGTON SURGERY</v>
          </cell>
          <cell r="F31" t="str">
            <v>North Yorkshire County Council</v>
          </cell>
        </row>
        <row r="32">
          <cell r="A32" t="str">
            <v>Nicotine_Chewing Gum 2mg S/F (Orig)</v>
          </cell>
          <cell r="B32" t="str">
            <v>Nicotine Dependence</v>
          </cell>
          <cell r="C32" t="str">
            <v>Local Authority</v>
          </cell>
          <cell r="E32" t="str">
            <v>THE OLD SCHOOL MEDICAL PRACTICE</v>
          </cell>
          <cell r="F32" t="str">
            <v>City of York</v>
          </cell>
        </row>
        <row r="33">
          <cell r="A33" t="str">
            <v>Nicotine_Chewing Gum 4mg S/F (Orig)</v>
          </cell>
          <cell r="B33" t="str">
            <v>Nicotine Dependence</v>
          </cell>
          <cell r="C33" t="str">
            <v>Local Authority</v>
          </cell>
          <cell r="E33" t="str">
            <v>THE SURGERY AT 32 CLIFTON</v>
          </cell>
          <cell r="F33" t="str">
            <v>City of York</v>
          </cell>
        </row>
        <row r="34">
          <cell r="A34" t="str">
            <v>Nicotine_Loz 500mcg</v>
          </cell>
          <cell r="B34" t="str">
            <v>Nicotine Dependence</v>
          </cell>
          <cell r="C34" t="str">
            <v>Local Authority</v>
          </cell>
          <cell r="E34" t="str">
            <v>TOLLERTON SURGERY</v>
          </cell>
          <cell r="F34" t="str">
            <v>North Yorkshire County Council</v>
          </cell>
        </row>
        <row r="35">
          <cell r="A35" t="str">
            <v>Nicotine_Loz 1.1mg</v>
          </cell>
          <cell r="B35" t="str">
            <v>Nicotine Dependence</v>
          </cell>
          <cell r="C35" t="str">
            <v>Local Authority</v>
          </cell>
          <cell r="E35" t="str">
            <v>UNITY HEALTH</v>
          </cell>
          <cell r="F35" t="str">
            <v>City of York</v>
          </cell>
        </row>
        <row r="36">
          <cell r="A36" t="str">
            <v>Nicotine_Skin Patch 17.5mg</v>
          </cell>
          <cell r="B36" t="str">
            <v>Nicotine Dependence</v>
          </cell>
          <cell r="C36" t="str">
            <v>Local Authority</v>
          </cell>
          <cell r="E36" t="str">
            <v>YORK MEDICAL GROUP</v>
          </cell>
          <cell r="F36" t="str">
            <v>City of York</v>
          </cell>
        </row>
        <row r="37">
          <cell r="A37" t="str">
            <v>Nicotine_Skin Patch 35mg</v>
          </cell>
          <cell r="B37" t="str">
            <v>Nicotine Dependence</v>
          </cell>
          <cell r="C37" t="str">
            <v>Local Authority</v>
          </cell>
          <cell r="E37" t="str">
            <v>PMS PILOT (CLOSED)</v>
          </cell>
          <cell r="F37" t="str">
            <v>EXCLUDE</v>
          </cell>
        </row>
        <row r="38">
          <cell r="A38" t="str">
            <v>Nicotine_Skin Patch 52.5mg</v>
          </cell>
          <cell r="B38" t="str">
            <v>Nicotine Dependence</v>
          </cell>
          <cell r="C38" t="str">
            <v>Local Authority</v>
          </cell>
          <cell r="E38" t="str">
            <v>UNIDENTIFIED DOCTORS</v>
          </cell>
          <cell r="F38" t="str">
            <v>EXCLUDE</v>
          </cell>
        </row>
        <row r="39">
          <cell r="A39" t="str">
            <v>Nicotine_Skin Patch 7mg</v>
          </cell>
          <cell r="B39" t="str">
            <v>Nicotine Dependence</v>
          </cell>
          <cell r="C39" t="str">
            <v>Local Authority</v>
          </cell>
          <cell r="E39" t="str">
            <v>DEPUTISING SERVICES</v>
          </cell>
          <cell r="F39" t="str">
            <v>EXCLUDE</v>
          </cell>
        </row>
        <row r="40">
          <cell r="A40" t="str">
            <v>Nicotine_Skin Patch 14mg</v>
          </cell>
          <cell r="B40" t="str">
            <v>Nicotine Dependence</v>
          </cell>
          <cell r="C40" t="str">
            <v>Local Authority</v>
          </cell>
          <cell r="E40" t="str">
            <v>JORVIK GILLYGATE PRACTICE</v>
          </cell>
          <cell r="F40" t="str">
            <v>City of York</v>
          </cell>
        </row>
        <row r="41">
          <cell r="A41" t="str">
            <v>Nicotine_Skin Patch 21mg</v>
          </cell>
          <cell r="B41" t="str">
            <v>Nicotine Dependence</v>
          </cell>
          <cell r="C41" t="str">
            <v>Local Authority</v>
          </cell>
          <cell r="E41" t="str">
            <v>YORKSHIRE DOCTORS UCC OOH</v>
          </cell>
          <cell r="F41" t="str">
            <v>EXCLUDE</v>
          </cell>
        </row>
        <row r="42">
          <cell r="A42" t="str">
            <v>Nicotine_Skin Patch 5mg</v>
          </cell>
          <cell r="B42" t="str">
            <v>Nicotine Dependence</v>
          </cell>
          <cell r="C42" t="str">
            <v>Local Authority</v>
          </cell>
          <cell r="E42" t="str">
            <v>EAST PARADE</v>
          </cell>
          <cell r="F42" t="str">
            <v>City of York</v>
          </cell>
        </row>
        <row r="43">
          <cell r="A43" t="str">
            <v>Nicotine_Skin Patch 10mg</v>
          </cell>
          <cell r="B43" t="str">
            <v>Nicotine Dependence</v>
          </cell>
          <cell r="C43" t="str">
            <v>Local Authority</v>
          </cell>
        </row>
        <row r="44">
          <cell r="A44" t="str">
            <v>Nicotine_Skin Patch 15mg</v>
          </cell>
          <cell r="B44" t="str">
            <v>Nicotine Dependence</v>
          </cell>
          <cell r="C44" t="str">
            <v>Local Authority</v>
          </cell>
        </row>
        <row r="45">
          <cell r="A45" t="str">
            <v>Nicotine_Nsl Spy 500mcg (200 D) 10ml</v>
          </cell>
          <cell r="B45" t="str">
            <v>Nicotine Dependence</v>
          </cell>
          <cell r="C45" t="str">
            <v>Local Authority</v>
          </cell>
        </row>
        <row r="46">
          <cell r="A46" t="str">
            <v>Nicotine_Transdermal Patch 7mg/24hrs</v>
          </cell>
          <cell r="B46" t="str">
            <v>Nicotine Dependence</v>
          </cell>
          <cell r="C46" t="str">
            <v>Local Authority</v>
          </cell>
        </row>
        <row r="47">
          <cell r="A47" t="str">
            <v>Nicotine_Transdermal Patch 14mg/24hrs</v>
          </cell>
          <cell r="B47" t="str">
            <v>Nicotine Dependence</v>
          </cell>
          <cell r="C47" t="str">
            <v>Local Authority</v>
          </cell>
        </row>
        <row r="48">
          <cell r="A48" t="str">
            <v>Nicotine_Transdermal Patch 21mg/24hrs</v>
          </cell>
          <cell r="B48" t="str">
            <v>Nicotine Dependence</v>
          </cell>
          <cell r="C48" t="str">
            <v>Local Authority</v>
          </cell>
        </row>
        <row r="49">
          <cell r="A49" t="str">
            <v>Nicotine_Transdermal Patch 5mg/16hrs</v>
          </cell>
          <cell r="B49" t="str">
            <v>Nicotine Dependence</v>
          </cell>
          <cell r="C49" t="str">
            <v>Local Authority</v>
          </cell>
        </row>
        <row r="50">
          <cell r="A50" t="str">
            <v>Nicotine_Transdermal Patch 10mg/16hrs</v>
          </cell>
          <cell r="B50" t="str">
            <v>Nicotine Dependence</v>
          </cell>
          <cell r="C50" t="str">
            <v>Local Authority</v>
          </cell>
        </row>
        <row r="51">
          <cell r="A51" t="str">
            <v>Nicotine_Transdermal Patch 15mg/16hrs</v>
          </cell>
          <cell r="B51" t="str">
            <v>Nicotine Dependence</v>
          </cell>
          <cell r="C51" t="str">
            <v>Local Authority</v>
          </cell>
        </row>
        <row r="52">
          <cell r="A52" t="str">
            <v>Nicotine_Inhalator + Inh Cart 10mg</v>
          </cell>
          <cell r="B52" t="str">
            <v>Nicotine Dependence</v>
          </cell>
          <cell r="C52" t="str">
            <v>Local Authority</v>
          </cell>
        </row>
        <row r="53">
          <cell r="A53" t="str">
            <v>Nicotine_Subling Tab 2mg S/F</v>
          </cell>
          <cell r="B53" t="str">
            <v>Nicotine Dependence</v>
          </cell>
          <cell r="C53" t="str">
            <v>Local Authority</v>
          </cell>
        </row>
        <row r="54">
          <cell r="A54" t="str">
            <v>Nicotine_Loz 1mg S/F</v>
          </cell>
          <cell r="B54" t="str">
            <v>Nicotine Dependence</v>
          </cell>
          <cell r="C54" t="str">
            <v>Local Authority</v>
          </cell>
        </row>
        <row r="55">
          <cell r="A55" t="str">
            <v>Nicotine_Loz 2mg S/F</v>
          </cell>
          <cell r="B55" t="str">
            <v>Nicotine Dependence</v>
          </cell>
          <cell r="C55" t="str">
            <v>Local Authority</v>
          </cell>
        </row>
        <row r="56">
          <cell r="A56" t="str">
            <v>Nicotine_Loz 4mg S/F</v>
          </cell>
          <cell r="B56" t="str">
            <v>Nicotine Dependence</v>
          </cell>
          <cell r="C56" t="str">
            <v>Local Authority</v>
          </cell>
        </row>
        <row r="57">
          <cell r="A57" t="str">
            <v>Nicotine_Chewing Gum 2mg S/F</v>
          </cell>
          <cell r="B57" t="str">
            <v>Nicotine Dependence</v>
          </cell>
          <cell r="C57" t="str">
            <v>Local Authority</v>
          </cell>
        </row>
        <row r="58">
          <cell r="A58" t="str">
            <v>Nicotine_Chewing Gum 2mg S/F (Citrus)</v>
          </cell>
          <cell r="B58" t="str">
            <v>Nicotine Dependence</v>
          </cell>
          <cell r="C58" t="str">
            <v>Local Authority</v>
          </cell>
        </row>
        <row r="59">
          <cell r="A59" t="str">
            <v>Nicotine_Chewing Gum 2mg S/F (Fruit)</v>
          </cell>
          <cell r="B59" t="str">
            <v>Nicotine Dependence</v>
          </cell>
          <cell r="C59" t="str">
            <v>Local Authority</v>
          </cell>
        </row>
        <row r="60">
          <cell r="A60" t="str">
            <v>Nicotine_Chewing Gum 4mg S/F</v>
          </cell>
          <cell r="B60" t="str">
            <v>Nicotine Dependence</v>
          </cell>
          <cell r="C60" t="str">
            <v>Local Authority</v>
          </cell>
        </row>
        <row r="61">
          <cell r="A61" t="str">
            <v>Nicotine_Chewing Gum 4mg S/F (Citrus)</v>
          </cell>
          <cell r="B61" t="str">
            <v>Nicotine Dependence</v>
          </cell>
          <cell r="C61" t="str">
            <v>Local Authority</v>
          </cell>
        </row>
        <row r="62">
          <cell r="A62" t="str">
            <v>Nicotine_Chewing Gum 4mg S/F (Fruit)</v>
          </cell>
          <cell r="B62" t="str">
            <v>Nicotine Dependence</v>
          </cell>
          <cell r="C62" t="str">
            <v>Local Authority</v>
          </cell>
        </row>
        <row r="63">
          <cell r="A63" t="str">
            <v>Nicotine_Loz 2mg S/F (Mint)</v>
          </cell>
          <cell r="B63" t="str">
            <v>Nicotine Dependence</v>
          </cell>
          <cell r="C63" t="str">
            <v>Local Authority</v>
          </cell>
        </row>
        <row r="64">
          <cell r="A64" t="str">
            <v>Nicotine_Loz 4mg S/F (Mint)</v>
          </cell>
          <cell r="B64" t="str">
            <v>Nicotine Dependence</v>
          </cell>
          <cell r="C64" t="str">
            <v>Local Authority</v>
          </cell>
        </row>
        <row r="65">
          <cell r="A65" t="str">
            <v>Nicotine_Chewing Gum 2mg S/F (Liquorice)</v>
          </cell>
          <cell r="B65" t="str">
            <v>Nicotine Dependence</v>
          </cell>
          <cell r="C65" t="str">
            <v>Local Authority</v>
          </cell>
        </row>
        <row r="66">
          <cell r="A66" t="str">
            <v>Nicotine_Chewing Gum 4mg S/F (Liquorice)</v>
          </cell>
          <cell r="B66" t="str">
            <v>Nicotine Dependence</v>
          </cell>
          <cell r="C66" t="str">
            <v>Local Authority</v>
          </cell>
        </row>
        <row r="67">
          <cell r="A67" t="str">
            <v>Nicotine_Chewing Gum 2mg S/F (Freshmint)</v>
          </cell>
          <cell r="B67" t="str">
            <v>Nicotine Dependence</v>
          </cell>
          <cell r="C67" t="str">
            <v>Local Authority</v>
          </cell>
        </row>
        <row r="68">
          <cell r="A68" t="str">
            <v>Nicotine_Chewing Gum 4mg S/F (Freshmint)</v>
          </cell>
          <cell r="B68" t="str">
            <v>Nicotine Dependence</v>
          </cell>
          <cell r="C68" t="str">
            <v>Local Authority</v>
          </cell>
        </row>
        <row r="69">
          <cell r="A69" t="str">
            <v>Nicotine_Chewing Gum 2mg S/F(Freshfruit)</v>
          </cell>
          <cell r="B69" t="str">
            <v>Nicotine Dependence</v>
          </cell>
          <cell r="C69" t="str">
            <v>Local Authority</v>
          </cell>
        </row>
        <row r="70">
          <cell r="A70" t="str">
            <v>Nicotine_Chewing Gum 4mg S/F(Freshfruit)</v>
          </cell>
          <cell r="B70" t="str">
            <v>Nicotine Dependence</v>
          </cell>
          <cell r="C70" t="str">
            <v>Local Authority</v>
          </cell>
        </row>
        <row r="71">
          <cell r="A71" t="str">
            <v>Nicotine_Loz 1.5mg S/F (Liquorice Mint)</v>
          </cell>
          <cell r="B71" t="str">
            <v>Nicotine Dependence</v>
          </cell>
          <cell r="C71" t="str">
            <v>Local Authority</v>
          </cell>
        </row>
        <row r="72">
          <cell r="A72" t="str">
            <v>Nicotine_Loz 1.5mg S/F (Mint)</v>
          </cell>
          <cell r="B72" t="str">
            <v>Nicotine Dependence</v>
          </cell>
          <cell r="C72" t="str">
            <v>Local Authority</v>
          </cell>
        </row>
        <row r="73">
          <cell r="A73" t="str">
            <v>Nicotine_Transdermal Patch 25mg/16hrs</v>
          </cell>
          <cell r="B73" t="str">
            <v>Nicotine Dependence</v>
          </cell>
          <cell r="C73" t="str">
            <v>Local Authority</v>
          </cell>
        </row>
        <row r="74">
          <cell r="A74" t="str">
            <v>Nicotine_Chewing Gum 2mg S/F (Icy Wte)</v>
          </cell>
          <cell r="B74" t="str">
            <v>Nicotine Dependence</v>
          </cell>
          <cell r="C74" t="str">
            <v>Local Authority</v>
          </cell>
        </row>
        <row r="75">
          <cell r="A75" t="str">
            <v>Nicotine_Chewing Gum 4mg S/F (Icy Wte)</v>
          </cell>
          <cell r="B75" t="str">
            <v>Nicotine Dependence</v>
          </cell>
          <cell r="C75" t="str">
            <v>Local Authority</v>
          </cell>
        </row>
        <row r="76">
          <cell r="A76" t="str">
            <v>Nicotine_Patch 15mg/Chewing Gum 2mg S/F</v>
          </cell>
          <cell r="B76" t="str">
            <v>Nicotine Dependence</v>
          </cell>
          <cell r="C76" t="str">
            <v>Local Authority</v>
          </cell>
        </row>
        <row r="77">
          <cell r="A77" t="str">
            <v>Nicotine_Loz 1.5mg S/F (Cherry)</v>
          </cell>
          <cell r="B77" t="str">
            <v>Nicotine Dependence</v>
          </cell>
          <cell r="C77" t="str">
            <v>Local Authority</v>
          </cell>
        </row>
        <row r="78">
          <cell r="A78" t="str">
            <v>Nicotine_Oromucosal P/Spy (1mg D) S/F</v>
          </cell>
          <cell r="B78" t="str">
            <v>Nicotine Dependence</v>
          </cell>
          <cell r="C78" t="str">
            <v>Local Authority</v>
          </cell>
        </row>
        <row r="79">
          <cell r="A79" t="str">
            <v>Nicotine_Chewing Gum 4mg S/F (Icemint)</v>
          </cell>
          <cell r="B79" t="str">
            <v>Nicotine Dependence</v>
          </cell>
          <cell r="C79" t="str">
            <v>Local Authority</v>
          </cell>
        </row>
        <row r="80">
          <cell r="A80" t="str">
            <v>Nicotine_Chewing Gum 2mg S/F (Icemint)</v>
          </cell>
          <cell r="B80" t="str">
            <v>Nicotine Dependence</v>
          </cell>
          <cell r="C80" t="str">
            <v>Local Authority</v>
          </cell>
        </row>
        <row r="81">
          <cell r="A81" t="str">
            <v>Nicotine_Inhalator + Inh Cart 15mg</v>
          </cell>
          <cell r="B81" t="str">
            <v>Nicotine Dependence</v>
          </cell>
          <cell r="C81" t="str">
            <v>Local Authority</v>
          </cell>
        </row>
        <row r="82">
          <cell r="A82" t="str">
            <v>Nicotine_Orodisper Film 2.5mg S/F</v>
          </cell>
          <cell r="B82" t="str">
            <v>Nicotine Dependence</v>
          </cell>
          <cell r="C82" t="str">
            <v>Local Authority</v>
          </cell>
        </row>
        <row r="83">
          <cell r="A83" t="str">
            <v>Nicotine_Loz 1.5mg S/F (Orange)</v>
          </cell>
          <cell r="B83" t="str">
            <v>Nicotine Dependence</v>
          </cell>
          <cell r="C83" t="str">
            <v>Local Authority</v>
          </cell>
        </row>
        <row r="84">
          <cell r="A84" t="str">
            <v>Nicorette_Chewing Gum 2mg S/F (Orig)</v>
          </cell>
          <cell r="B84" t="str">
            <v>Nicotine Dependence</v>
          </cell>
          <cell r="C84" t="str">
            <v>Local Authority</v>
          </cell>
        </row>
        <row r="85">
          <cell r="A85" t="str">
            <v>Nicorette_Chewing Gum 4mg S/F (Orig)</v>
          </cell>
          <cell r="B85" t="str">
            <v>Nicotine Dependence</v>
          </cell>
          <cell r="C85" t="str">
            <v>Local Authority</v>
          </cell>
        </row>
        <row r="86">
          <cell r="A86" t="str">
            <v>Nicorette_Patch 5mg/16hrs</v>
          </cell>
          <cell r="B86" t="str">
            <v>Nicotine Dependence</v>
          </cell>
          <cell r="C86" t="str">
            <v>Local Authority</v>
          </cell>
        </row>
        <row r="87">
          <cell r="A87" t="str">
            <v>Nicorette_Patch 10mg/16hrs</v>
          </cell>
          <cell r="B87" t="str">
            <v>Nicotine Dependence</v>
          </cell>
          <cell r="C87" t="str">
            <v>Local Authority</v>
          </cell>
        </row>
        <row r="88">
          <cell r="A88" t="str">
            <v>Nicorette_Patch 15mg/16hrs</v>
          </cell>
          <cell r="B88" t="str">
            <v>Nicotine Dependence</v>
          </cell>
          <cell r="C88" t="str">
            <v>Local Authority</v>
          </cell>
        </row>
        <row r="89">
          <cell r="A89" t="str">
            <v>Nicorette_Nsl Spy 500mcg (200 D) 10ml</v>
          </cell>
          <cell r="B89" t="str">
            <v>Nicotine Dependence</v>
          </cell>
          <cell r="C89" t="str">
            <v>Local Authority</v>
          </cell>
        </row>
        <row r="90">
          <cell r="A90" t="str">
            <v>Nicorette_Inhalator + Inh Cart 10mg</v>
          </cell>
          <cell r="B90" t="str">
            <v>Nicotine Dependence</v>
          </cell>
          <cell r="C90" t="str">
            <v>Local Authority</v>
          </cell>
        </row>
        <row r="91">
          <cell r="A91" t="str">
            <v>Nicorette_Microtab Subling Tab 2mg</v>
          </cell>
          <cell r="B91" t="str">
            <v>Nicotine Dependence</v>
          </cell>
          <cell r="C91" t="str">
            <v>Local Authority</v>
          </cell>
        </row>
        <row r="92">
          <cell r="A92" t="str">
            <v>Nicorette_Chewing Gum 4mg S/F (Mint)</v>
          </cell>
          <cell r="B92" t="str">
            <v>Nicotine Dependence</v>
          </cell>
          <cell r="C92" t="str">
            <v>Local Authority</v>
          </cell>
        </row>
        <row r="93">
          <cell r="A93" t="str">
            <v>Nicorette_Chewing Gum 2mg S/F (Mint)</v>
          </cell>
          <cell r="B93" t="str">
            <v>Nicotine Dependence</v>
          </cell>
          <cell r="C93" t="str">
            <v>Local Authority</v>
          </cell>
        </row>
        <row r="94">
          <cell r="A94" t="str">
            <v>Nicorette_Chewing Gum 2mg S/F (Citrus)</v>
          </cell>
          <cell r="B94" t="str">
            <v>Nicotine Dependence</v>
          </cell>
          <cell r="C94" t="str">
            <v>Local Authority</v>
          </cell>
        </row>
        <row r="95">
          <cell r="A95" t="str">
            <v>Nicorette_Chewing Gum 4mg S/F (Citrus)</v>
          </cell>
          <cell r="B95" t="str">
            <v>Nicotine Dependence</v>
          </cell>
          <cell r="C95" t="str">
            <v>Local Authority</v>
          </cell>
        </row>
        <row r="96">
          <cell r="A96" t="str">
            <v>Nicorette_Chewing Gum 2mg S/F(Freshmint)</v>
          </cell>
          <cell r="B96" t="str">
            <v>Nicotine Dependence</v>
          </cell>
          <cell r="C96" t="str">
            <v>Local Authority</v>
          </cell>
        </row>
        <row r="97">
          <cell r="A97" t="str">
            <v>Nicorette_Chewing Gum 4mg S/F(Freshmint)</v>
          </cell>
          <cell r="B97" t="str">
            <v>Nicotine Dependence</v>
          </cell>
          <cell r="C97" t="str">
            <v>Local Authority</v>
          </cell>
        </row>
        <row r="98">
          <cell r="A98" t="str">
            <v>Nicorette_Chewing Gum 2mg S/F(Freshmint)</v>
          </cell>
          <cell r="B98" t="str">
            <v>Nicotine Dependence</v>
          </cell>
          <cell r="C98" t="str">
            <v>Local Authority</v>
          </cell>
        </row>
        <row r="99">
          <cell r="A99" t="str">
            <v>Nicorette_Chewing Gum 4mg S/F(Freshmint)</v>
          </cell>
          <cell r="B99" t="str">
            <v>Nicotine Dependence</v>
          </cell>
          <cell r="C99" t="str">
            <v>Local Authority</v>
          </cell>
        </row>
        <row r="100">
          <cell r="A100" t="str">
            <v>Nicorette_Chewing Gum 2mgS/F(Fruitfusion</v>
          </cell>
          <cell r="B100" t="str">
            <v>Nicotine Dependence</v>
          </cell>
          <cell r="C100" t="str">
            <v>Local Authority</v>
          </cell>
        </row>
        <row r="101">
          <cell r="A101" t="str">
            <v>Nicorette_Chewing Gum 4mgS/F(Fruitfusion</v>
          </cell>
          <cell r="B101" t="str">
            <v>Nicotine Dependence</v>
          </cell>
          <cell r="C101" t="str">
            <v>Local Authority</v>
          </cell>
        </row>
        <row r="102">
          <cell r="A102" t="str">
            <v>Nicorette Invisi_Patch 10mg/16hrs</v>
          </cell>
          <cell r="B102" t="str">
            <v>Nicotine Dependence</v>
          </cell>
          <cell r="C102" t="str">
            <v>Local Authority</v>
          </cell>
        </row>
        <row r="103">
          <cell r="A103" t="str">
            <v>Nicorette Invisi_Patch 15mg/16hrs</v>
          </cell>
          <cell r="B103" t="str">
            <v>Nicotine Dependence</v>
          </cell>
          <cell r="C103" t="str">
            <v>Local Authority</v>
          </cell>
        </row>
        <row r="104">
          <cell r="A104" t="str">
            <v>Nicorette Invisi_Patch 25mg/16hrs</v>
          </cell>
          <cell r="B104" t="str">
            <v>Nicotine Dependence</v>
          </cell>
          <cell r="C104" t="str">
            <v>Local Authority</v>
          </cell>
        </row>
        <row r="105">
          <cell r="A105" t="str">
            <v>Nicorette_Chewing Gum 2mg S/F(Icy Wte)</v>
          </cell>
          <cell r="B105" t="str">
            <v>Nicotine Dependence</v>
          </cell>
          <cell r="C105" t="str">
            <v>Local Authority</v>
          </cell>
        </row>
        <row r="106">
          <cell r="A106" t="str">
            <v>Nicorette_Chewing Gum 4mg S/F(Icy Wte)</v>
          </cell>
          <cell r="B106" t="str">
            <v>Nicotine Dependence</v>
          </cell>
          <cell r="C106" t="str">
            <v>Local Authority</v>
          </cell>
        </row>
        <row r="107">
          <cell r="A107" t="str">
            <v>Nicorette_Combi Patch 15mg + Gum 2mg</v>
          </cell>
          <cell r="B107" t="str">
            <v>Nicotine Dependence</v>
          </cell>
          <cell r="C107" t="str">
            <v>Local Authority</v>
          </cell>
        </row>
        <row r="108">
          <cell r="A108" t="str">
            <v>Nicorette_QuickMist Oromucosal P/Spy</v>
          </cell>
          <cell r="B108" t="str">
            <v>Nicotine Dependence</v>
          </cell>
          <cell r="C108" t="str">
            <v>Local Authority</v>
          </cell>
        </row>
        <row r="109">
          <cell r="A109" t="str">
            <v>Nicorette_Inhalator + Inh Cart 15mg</v>
          </cell>
          <cell r="B109" t="str">
            <v>Nicotine Dependence</v>
          </cell>
          <cell r="C109" t="str">
            <v>Local Authority</v>
          </cell>
        </row>
        <row r="110">
          <cell r="A110" t="str">
            <v>Nicorette_Cools Loz 2mg</v>
          </cell>
          <cell r="B110" t="str">
            <v>Nicotine Dependence</v>
          </cell>
          <cell r="C110" t="str">
            <v>Local Authority</v>
          </cell>
        </row>
        <row r="111">
          <cell r="A111" t="str">
            <v>Nicorette_Cools Loz 4mg</v>
          </cell>
          <cell r="B111" t="str">
            <v>Nicotine Dependence</v>
          </cell>
          <cell r="C111" t="str">
            <v>Local Authority</v>
          </cell>
        </row>
        <row r="112">
          <cell r="A112" t="str">
            <v>Nicotinell TTS 10_Patch 7mg/24hrs</v>
          </cell>
          <cell r="B112" t="str">
            <v>Nicotine Dependence</v>
          </cell>
          <cell r="C112" t="str">
            <v>Local Authority</v>
          </cell>
        </row>
        <row r="113">
          <cell r="A113" t="str">
            <v>Nicotinell TTS 20_Patch 14mg/24hrs</v>
          </cell>
          <cell r="B113" t="str">
            <v>Nicotine Dependence</v>
          </cell>
          <cell r="C113" t="str">
            <v>Local Authority</v>
          </cell>
        </row>
        <row r="114">
          <cell r="A114" t="str">
            <v>Nicotinell TTS 30_Patch 21mg/24hrs</v>
          </cell>
          <cell r="B114" t="str">
            <v>Nicotine Dependence</v>
          </cell>
          <cell r="C114" t="str">
            <v>Local Authority</v>
          </cell>
        </row>
        <row r="115">
          <cell r="A115" t="str">
            <v>Nicotinell_Loz 1mg S/F (Mint)</v>
          </cell>
          <cell r="B115" t="str">
            <v>Nicotine Dependence</v>
          </cell>
          <cell r="C115" t="str">
            <v>Local Authority</v>
          </cell>
        </row>
        <row r="116">
          <cell r="A116" t="str">
            <v>Nicotinell_Chewing Gum 2mg S/F (Mint)</v>
          </cell>
          <cell r="B116" t="str">
            <v>Nicotine Dependence</v>
          </cell>
          <cell r="C116" t="str">
            <v>Local Authority</v>
          </cell>
        </row>
        <row r="117">
          <cell r="A117" t="str">
            <v>Nicotinell_Chewing Gum 2mg S/F (Fruit)</v>
          </cell>
          <cell r="B117" t="str">
            <v>Nicotine Dependence</v>
          </cell>
          <cell r="C117" t="str">
            <v>Local Authority</v>
          </cell>
        </row>
        <row r="118">
          <cell r="A118" t="str">
            <v>Nicotinell_Chewing Gum 4mg S/F (Mint)</v>
          </cell>
          <cell r="B118" t="str">
            <v>Nicotine Dependence</v>
          </cell>
          <cell r="C118" t="str">
            <v>Local Authority</v>
          </cell>
        </row>
        <row r="119">
          <cell r="A119" t="str">
            <v>Nicotinell_Chewing Gum 4mg S/F (Fruit)</v>
          </cell>
          <cell r="B119" t="str">
            <v>Nicotine Dependence</v>
          </cell>
          <cell r="C119" t="str">
            <v>Local Authority</v>
          </cell>
        </row>
        <row r="120">
          <cell r="A120" t="str">
            <v>Nicotinell_Chewing Gum 2mg S/F(Liquorice</v>
          </cell>
          <cell r="B120" t="str">
            <v>Nicotine Dependence</v>
          </cell>
          <cell r="C120" t="str">
            <v>Local Authority</v>
          </cell>
        </row>
        <row r="121">
          <cell r="A121" t="str">
            <v>Nicotinell_Chewing Gum 4mg S/F(Liquorice</v>
          </cell>
          <cell r="B121" t="str">
            <v>Nicotine Dependence</v>
          </cell>
          <cell r="C121" t="str">
            <v>Local Authority</v>
          </cell>
        </row>
        <row r="122">
          <cell r="A122" t="str">
            <v>Nicotinell_Loz 2mg S/F (Mint)</v>
          </cell>
          <cell r="B122" t="str">
            <v>Nicotine Dependence</v>
          </cell>
          <cell r="C122" t="str">
            <v>Local Authority</v>
          </cell>
        </row>
        <row r="123">
          <cell r="A123" t="str">
            <v>Nicotinell Classic_Chewing Gum 2mg S/F</v>
          </cell>
          <cell r="B123" t="str">
            <v>Nicotine Dependence</v>
          </cell>
          <cell r="C123" t="str">
            <v>Local Authority</v>
          </cell>
        </row>
        <row r="124">
          <cell r="A124" t="str">
            <v>Nicotinell Classic_Chewing Gum 4mg S/F</v>
          </cell>
          <cell r="B124" t="str">
            <v>Nicotine Dependence</v>
          </cell>
          <cell r="C124" t="str">
            <v>Local Authority</v>
          </cell>
        </row>
        <row r="125">
          <cell r="A125" t="str">
            <v>Nicotinell_Chewing Gum 4mg S/F (Icemint)</v>
          </cell>
          <cell r="B125" t="str">
            <v>Nicotine Dependence</v>
          </cell>
          <cell r="C125" t="str">
            <v>Local Authority</v>
          </cell>
        </row>
        <row r="126">
          <cell r="A126" t="str">
            <v>Nicotinell_Chewing Gum 2mg S/F (Icemint)</v>
          </cell>
          <cell r="B126" t="str">
            <v>Nicotine Dependence</v>
          </cell>
          <cell r="C126" t="str">
            <v>Local Authority</v>
          </cell>
        </row>
        <row r="127">
          <cell r="A127" t="str">
            <v>NiQuitin_Patch 21mg/24hrs (Step 1)</v>
          </cell>
          <cell r="B127" t="str">
            <v>Nicotine Dependence</v>
          </cell>
          <cell r="C127" t="str">
            <v>Local Authority</v>
          </cell>
        </row>
        <row r="128">
          <cell r="A128" t="str">
            <v>NiQuitin_Patch 14mg/24hrs (Step 2)</v>
          </cell>
          <cell r="B128" t="str">
            <v>Nicotine Dependence</v>
          </cell>
          <cell r="C128" t="str">
            <v>Local Authority</v>
          </cell>
        </row>
        <row r="129">
          <cell r="A129" t="str">
            <v>NiQuitin_Patch 7mg/24hrs (Step 3)</v>
          </cell>
          <cell r="B129" t="str">
            <v>Nicotine Dependence</v>
          </cell>
          <cell r="C129" t="str">
            <v>Local Authority</v>
          </cell>
        </row>
        <row r="130">
          <cell r="A130" t="str">
            <v>NiQuitin Clr_Patch 21mg/24hrs(Step 1)</v>
          </cell>
          <cell r="B130" t="str">
            <v>Nicotine Dependence</v>
          </cell>
          <cell r="C130" t="str">
            <v>Local Authority</v>
          </cell>
        </row>
        <row r="131">
          <cell r="A131" t="str">
            <v>NiQuitin Clr_Patch 14mg/24hrs(Step 2)</v>
          </cell>
          <cell r="B131" t="str">
            <v>Nicotine Dependence</v>
          </cell>
          <cell r="C131" t="str">
            <v>Local Authority</v>
          </cell>
        </row>
        <row r="132">
          <cell r="A132" t="str">
            <v>NiQuitin Clr_Patch 7mg/24hrs (Step 3)</v>
          </cell>
          <cell r="B132" t="str">
            <v>Nicotine Dependence</v>
          </cell>
          <cell r="C132" t="str">
            <v>Local Authority</v>
          </cell>
        </row>
        <row r="133">
          <cell r="A133" t="str">
            <v>NiQuitin_Loz 2mg S/F</v>
          </cell>
          <cell r="B133" t="str">
            <v>Nicotine Dependence</v>
          </cell>
          <cell r="C133" t="str">
            <v>Local Authority</v>
          </cell>
        </row>
        <row r="134">
          <cell r="A134" t="str">
            <v>NiQuitin_Loz 4mg S/F</v>
          </cell>
          <cell r="B134" t="str">
            <v>Nicotine Dependence</v>
          </cell>
          <cell r="C134" t="str">
            <v>Local Authority</v>
          </cell>
        </row>
        <row r="135">
          <cell r="A135" t="str">
            <v>NiQuitin_Chewing Gum 2mg S/F (Mint)</v>
          </cell>
          <cell r="B135" t="str">
            <v>Nicotine Dependence</v>
          </cell>
          <cell r="C135" t="str">
            <v>Local Authority</v>
          </cell>
        </row>
        <row r="136">
          <cell r="A136" t="str">
            <v>NiQuitin_Chewing Gum 4mg S/F (Mint)</v>
          </cell>
          <cell r="B136" t="str">
            <v>Nicotine Dependence</v>
          </cell>
          <cell r="C136" t="str">
            <v>Local Authority</v>
          </cell>
        </row>
        <row r="137">
          <cell r="A137" t="str">
            <v>NiQuitin Mint_Loz 2mg S/F</v>
          </cell>
          <cell r="B137" t="str">
            <v>Nicotine Dependence</v>
          </cell>
          <cell r="C137" t="str">
            <v>Local Authority</v>
          </cell>
        </row>
        <row r="138">
          <cell r="A138" t="str">
            <v>NiQuitin Mint_Loz 4mg S/F</v>
          </cell>
          <cell r="B138" t="str">
            <v>Nicotine Dependence</v>
          </cell>
          <cell r="C138" t="str">
            <v>Local Authority</v>
          </cell>
        </row>
        <row r="139">
          <cell r="A139" t="str">
            <v>NiQuitin Pre-Quit_Mint Loz 4mg S/F</v>
          </cell>
          <cell r="B139" t="str">
            <v>Nicotine Dependence</v>
          </cell>
          <cell r="C139" t="str">
            <v>Local Authority</v>
          </cell>
        </row>
        <row r="140">
          <cell r="A140" t="str">
            <v>NiQuitin Minis Mint_Loz 4mg S/F</v>
          </cell>
          <cell r="B140" t="str">
            <v>Nicotine Dependence</v>
          </cell>
          <cell r="C140" t="str">
            <v>Local Authority</v>
          </cell>
        </row>
        <row r="141">
          <cell r="A141" t="str">
            <v>NiQuitin Minis Mint_Loz 1.5mg S/F</v>
          </cell>
          <cell r="B141" t="str">
            <v>Nicotine Dependence</v>
          </cell>
          <cell r="C141" t="str">
            <v>Local Authority</v>
          </cell>
        </row>
        <row r="142">
          <cell r="A142" t="str">
            <v>NiQuitin Minis Cherry_Loz 1.5mg S/F</v>
          </cell>
          <cell r="B142" t="str">
            <v>Nicotine Dependence</v>
          </cell>
          <cell r="C142" t="str">
            <v>Local Authority</v>
          </cell>
        </row>
        <row r="143">
          <cell r="A143" t="str">
            <v>NiQuitin Pre-Quit_Clr Patch 21mg/24hrs</v>
          </cell>
          <cell r="B143" t="str">
            <v>Nicotine Dependence</v>
          </cell>
          <cell r="C143" t="str">
            <v>Local Authority</v>
          </cell>
        </row>
        <row r="144">
          <cell r="A144" t="str">
            <v>NiQuitin Strips Mint_Oral Film 2.5mg</v>
          </cell>
          <cell r="B144" t="str">
            <v>Nicotine Dependence</v>
          </cell>
          <cell r="C144" t="str">
            <v>Local Authority</v>
          </cell>
        </row>
        <row r="145">
          <cell r="A145" t="str">
            <v>NiQuitin Minis Orange_Loz 1.5mg S/F</v>
          </cell>
          <cell r="B145" t="str">
            <v>Nicotine Dependence</v>
          </cell>
          <cell r="C145" t="str">
            <v>Local Authority</v>
          </cell>
        </row>
        <row r="146">
          <cell r="A146" t="str">
            <v>Stoppers_Loz</v>
          </cell>
          <cell r="B146" t="str">
            <v>Nicotine Dependence</v>
          </cell>
          <cell r="C146" t="str">
            <v>Local Authority</v>
          </cell>
        </row>
        <row r="147">
          <cell r="A147" t="str">
            <v>Stubit_Smoker's Loz</v>
          </cell>
          <cell r="B147" t="str">
            <v>Nicotine Dependence</v>
          </cell>
          <cell r="C147" t="str">
            <v>Local Authority</v>
          </cell>
        </row>
        <row r="148">
          <cell r="A148" t="str">
            <v>Nicabate_Patch 7mg/24hrs</v>
          </cell>
          <cell r="B148" t="str">
            <v>Nicotine Dependence</v>
          </cell>
          <cell r="C148" t="str">
            <v>Local Authority</v>
          </cell>
        </row>
        <row r="149">
          <cell r="A149" t="str">
            <v>Nicabate_Patch 14mg/24hrs</v>
          </cell>
          <cell r="B149" t="str">
            <v>Nicotine Dependence</v>
          </cell>
          <cell r="C149" t="str">
            <v>Local Authority</v>
          </cell>
        </row>
        <row r="150">
          <cell r="A150" t="str">
            <v>Nicabate_Patch 21mg/24hrs</v>
          </cell>
          <cell r="B150" t="str">
            <v>Nicotine Dependence</v>
          </cell>
          <cell r="C150" t="str">
            <v>Local Authority</v>
          </cell>
        </row>
        <row r="151">
          <cell r="A151" t="str">
            <v>Boots_NRT Patch 10mg/16hrs</v>
          </cell>
          <cell r="B151" t="str">
            <v>Nicotine Dependence</v>
          </cell>
          <cell r="C151" t="str">
            <v>Local Authority</v>
          </cell>
        </row>
        <row r="152">
          <cell r="A152" t="str">
            <v>Boots_Nicotine Inhalator + Inh Cart 10mg</v>
          </cell>
          <cell r="B152" t="str">
            <v>Nicotine Dependence</v>
          </cell>
          <cell r="C152" t="str">
            <v>Local Authority</v>
          </cell>
        </row>
        <row r="153">
          <cell r="A153" t="str">
            <v>Boots_NRT Patch 21mg/24hrs</v>
          </cell>
          <cell r="B153" t="str">
            <v>Nicotine Dependence</v>
          </cell>
          <cell r="C153" t="str">
            <v>Local Authority</v>
          </cell>
        </row>
        <row r="154">
          <cell r="A154" t="str">
            <v>Boots_NRT Patch 14mg/24hrs</v>
          </cell>
          <cell r="B154" t="str">
            <v>Nicotine Dependence</v>
          </cell>
          <cell r="C154" t="str">
            <v>Local Authority</v>
          </cell>
        </row>
        <row r="155">
          <cell r="A155" t="str">
            <v>Boots_NRT Patch 7mg/24hrs</v>
          </cell>
          <cell r="B155" t="str">
            <v>Nicotine Dependence</v>
          </cell>
          <cell r="C155" t="str">
            <v>Local Authority</v>
          </cell>
        </row>
        <row r="156">
          <cell r="A156" t="str">
            <v>Boots_Nicotine Chewing Gum 4mg S/F(Mint)</v>
          </cell>
          <cell r="B156" t="str">
            <v>Nicotine Dependence</v>
          </cell>
          <cell r="C156" t="str">
            <v>Local Authority</v>
          </cell>
        </row>
        <row r="157">
          <cell r="A157" t="str">
            <v>Boots_Nicotine Chewing Gum 2mg S/F(Mint)</v>
          </cell>
          <cell r="B157" t="str">
            <v>Nicotine Dependence</v>
          </cell>
          <cell r="C157" t="str">
            <v>Local Authority</v>
          </cell>
        </row>
        <row r="158">
          <cell r="A158" t="str">
            <v>Boots_NicAssist Subling Tab 2mg</v>
          </cell>
          <cell r="B158" t="str">
            <v>Nicotine Dependence</v>
          </cell>
          <cell r="C158" t="str">
            <v>Local Authority</v>
          </cell>
        </row>
        <row r="159">
          <cell r="A159" t="str">
            <v>Boots_NicAssist Chewing Gum 2mg S/F(Mint</v>
          </cell>
          <cell r="B159" t="str">
            <v>Nicotine Dependence</v>
          </cell>
          <cell r="C159" t="str">
            <v>Local Authority</v>
          </cell>
        </row>
        <row r="160">
          <cell r="A160" t="str">
            <v>Boots_NicAssist Chewing Gum 4mg S/F(Mint</v>
          </cell>
          <cell r="B160" t="str">
            <v>Nicotine Dependence</v>
          </cell>
          <cell r="C160" t="str">
            <v>Local Authority</v>
          </cell>
        </row>
        <row r="161">
          <cell r="A161" t="str">
            <v>Boots_NicAssist Patch 5mg/16hrs</v>
          </cell>
          <cell r="B161" t="str">
            <v>Nicotine Dependence</v>
          </cell>
          <cell r="C161" t="str">
            <v>Local Authority</v>
          </cell>
        </row>
        <row r="162">
          <cell r="A162" t="str">
            <v>Boots_NicAssist Patch 10mg/16hrs</v>
          </cell>
          <cell r="B162" t="str">
            <v>Nicotine Dependence</v>
          </cell>
          <cell r="C162" t="str">
            <v>Local Authority</v>
          </cell>
        </row>
        <row r="163">
          <cell r="A163" t="str">
            <v>Boots_NicAssist Patch 15mg/16hrs</v>
          </cell>
          <cell r="B163" t="str">
            <v>Nicotine Dependence</v>
          </cell>
          <cell r="C163" t="str">
            <v>Local Authority</v>
          </cell>
        </row>
        <row r="164">
          <cell r="A164" t="str">
            <v>Boots_NicAssist Inhalator +Inh Cart 10mg</v>
          </cell>
          <cell r="B164" t="str">
            <v>Nicotine Dependence</v>
          </cell>
          <cell r="C164" t="str">
            <v>Local Authority</v>
          </cell>
        </row>
        <row r="165">
          <cell r="A165" t="str">
            <v>Nicopatch_Patch 7mg/24hrs</v>
          </cell>
          <cell r="B165" t="str">
            <v>Nicotine Dependence</v>
          </cell>
          <cell r="C165" t="str">
            <v>Local Authority</v>
          </cell>
        </row>
        <row r="166">
          <cell r="A166" t="str">
            <v>Nicopatch_Patch 14mg/24hrs</v>
          </cell>
          <cell r="B166" t="str">
            <v>Nicotine Dependence</v>
          </cell>
          <cell r="C166" t="str">
            <v>Local Authority</v>
          </cell>
        </row>
        <row r="167">
          <cell r="A167" t="str">
            <v>Nicopatch_Patch 21mg/24hrs</v>
          </cell>
          <cell r="B167" t="str">
            <v>Nicotine Dependence</v>
          </cell>
          <cell r="C167" t="str">
            <v>Local Authority</v>
          </cell>
        </row>
        <row r="168">
          <cell r="A168" t="str">
            <v>Nicopass_Loz 1.5mg S/F (Fresh Mint)</v>
          </cell>
          <cell r="B168" t="str">
            <v>Nicotine Dependence</v>
          </cell>
          <cell r="C168" t="str">
            <v>Local Authority</v>
          </cell>
        </row>
        <row r="169">
          <cell r="A169" t="str">
            <v>Nicopass_Loz 1.5mg S/F (Liquorice Mint)</v>
          </cell>
          <cell r="B169" t="str">
            <v>Nicotine Dependence</v>
          </cell>
          <cell r="C169" t="str">
            <v>Local Authority</v>
          </cell>
        </row>
        <row r="170">
          <cell r="A170" t="str">
            <v>Nicobrevin_Cap</v>
          </cell>
          <cell r="B170" t="str">
            <v>Nicotine Dependence</v>
          </cell>
          <cell r="C170" t="str">
            <v>Local Authority</v>
          </cell>
        </row>
        <row r="171">
          <cell r="A171" t="str">
            <v>Boots_For M1779 Mix</v>
          </cell>
          <cell r="B171" t="str">
            <v>Nicotine Dependence</v>
          </cell>
          <cell r="C171" t="str">
            <v>Local Authority</v>
          </cell>
        </row>
        <row r="172">
          <cell r="A172" t="str">
            <v>Varenicline Tart_Tab 0.5mg</v>
          </cell>
          <cell r="B172" t="str">
            <v>Nicotine Dependence</v>
          </cell>
          <cell r="C172" t="str">
            <v>Local Authority</v>
          </cell>
        </row>
        <row r="173">
          <cell r="A173" t="str">
            <v>Varenicline Tart_Tab 1mg</v>
          </cell>
          <cell r="B173" t="str">
            <v>Nicotine Dependence</v>
          </cell>
          <cell r="C173" t="str">
            <v>Local Authority</v>
          </cell>
        </row>
        <row r="174">
          <cell r="A174" t="str">
            <v>Varenicline Tart_Ti/P (Tab 0.5mg/1mg)</v>
          </cell>
          <cell r="B174" t="str">
            <v>Nicotine Dependence</v>
          </cell>
          <cell r="C174" t="str">
            <v>Local Authority</v>
          </cell>
        </row>
        <row r="175">
          <cell r="A175" t="str">
            <v>Champix_Tab 0.5mg</v>
          </cell>
          <cell r="B175" t="str">
            <v>Nicotine Dependence</v>
          </cell>
          <cell r="C175" t="str">
            <v>Local Authority</v>
          </cell>
        </row>
        <row r="176">
          <cell r="A176" t="str">
            <v>Champix_Tab 1mg</v>
          </cell>
          <cell r="B176" t="str">
            <v>Nicotine Dependence</v>
          </cell>
          <cell r="C176" t="str">
            <v>Local Authority</v>
          </cell>
        </row>
        <row r="177">
          <cell r="A177" t="str">
            <v>Champix_Titration Pack (Tab 0.5mg/1mg)</v>
          </cell>
          <cell r="B177" t="str">
            <v>Nicotine Dependence</v>
          </cell>
          <cell r="C177" t="str">
            <v>Local Authority</v>
          </cell>
        </row>
        <row r="178">
          <cell r="A178" t="str">
            <v>Nicotine Bitartrate_Loz 2mg S/F (Mint)</v>
          </cell>
          <cell r="B178" t="str">
            <v>Nicotine Dependence</v>
          </cell>
          <cell r="C178" t="str">
            <v>Local Authority</v>
          </cell>
        </row>
        <row r="179">
          <cell r="A179" t="str">
            <v>Nicotine Bitartrate_Loz 1mg S/F (Mint)</v>
          </cell>
          <cell r="B179" t="str">
            <v>Nicotine Dependence</v>
          </cell>
          <cell r="C179" t="str">
            <v>Local Authority</v>
          </cell>
        </row>
        <row r="180">
          <cell r="A180" t="str">
            <v>Nicotine Bitartrate_Loz 2mg S/F (F/Mint)</v>
          </cell>
          <cell r="B180" t="str">
            <v>Nicotine Dependence</v>
          </cell>
          <cell r="C180" t="str">
            <v>Local Authority</v>
          </cell>
        </row>
        <row r="181">
          <cell r="A181" t="str">
            <v>Nicotinell_Loz 2mg S/F (Mint)</v>
          </cell>
          <cell r="B181" t="str">
            <v>Nicotine Dependence</v>
          </cell>
          <cell r="C181" t="str">
            <v>Local Authority</v>
          </cell>
        </row>
        <row r="182">
          <cell r="A182" t="str">
            <v>Nicotinell_Loz 1mg S/F (Mint)</v>
          </cell>
          <cell r="B182" t="str">
            <v>Nicotine Dependence</v>
          </cell>
          <cell r="C182" t="str">
            <v>Local Authority</v>
          </cell>
        </row>
        <row r="183">
          <cell r="A183" t="str">
            <v>Nicorette_Loz 2mg S/F (Freshmint)</v>
          </cell>
          <cell r="B183" t="str">
            <v>Nicotine Dependence</v>
          </cell>
          <cell r="C183" t="str">
            <v>Local Authority</v>
          </cell>
        </row>
        <row r="184">
          <cell r="A184" t="str">
            <v>Boots_Nicotine Loz 1mg S/F (Mint)</v>
          </cell>
          <cell r="B184" t="str">
            <v>Nicotine Dependence</v>
          </cell>
          <cell r="C184" t="str">
            <v>Local Authority</v>
          </cell>
        </row>
        <row r="185">
          <cell r="A185" t="str">
            <v>Buprenorphine_Tab Subling 2mg @gn</v>
          </cell>
          <cell r="B185" t="str">
            <v>Opioid Dependence</v>
          </cell>
          <cell r="C185" t="str">
            <v>Local Authority</v>
          </cell>
        </row>
        <row r="186">
          <cell r="A186" t="str">
            <v>Buprenorphine_Tab Subling 8mg @gn</v>
          </cell>
          <cell r="B186" t="str">
            <v>Opioid Dependence</v>
          </cell>
          <cell r="C186" t="str">
            <v>Local Authority</v>
          </cell>
        </row>
        <row r="187">
          <cell r="A187" t="str">
            <v>Buprenorphine_Tab Subling 400mcg S/F</v>
          </cell>
          <cell r="B187" t="str">
            <v>Opioid Dependence</v>
          </cell>
          <cell r="C187" t="str">
            <v>Local Authority</v>
          </cell>
        </row>
        <row r="188">
          <cell r="A188" t="str">
            <v>Buprenorphine_Tab Subling 2mg S/F</v>
          </cell>
          <cell r="B188" t="str">
            <v>Opioid Dependence</v>
          </cell>
          <cell r="C188" t="str">
            <v>Local Authority</v>
          </cell>
        </row>
        <row r="189">
          <cell r="A189" t="str">
            <v>Buprenorphine_Tab Subling 8mg S/F</v>
          </cell>
          <cell r="B189" t="str">
            <v>Opioid Dependence</v>
          </cell>
          <cell r="C189" t="str">
            <v>Local Authority</v>
          </cell>
        </row>
        <row r="190">
          <cell r="A190" t="str">
            <v>Buprenorphine_Tab Subling 400mcg S/F @gn</v>
          </cell>
          <cell r="B190" t="str">
            <v>Opioid Dependence</v>
          </cell>
          <cell r="C190" t="str">
            <v>Local Authority</v>
          </cell>
        </row>
        <row r="191">
          <cell r="A191" t="str">
            <v>Buprenorphine_Tab Subling 2mg S/F @gn</v>
          </cell>
          <cell r="B191" t="str">
            <v>Opioid Dependence</v>
          </cell>
          <cell r="C191" t="str">
            <v>Local Authority</v>
          </cell>
        </row>
        <row r="192">
          <cell r="A192" t="str">
            <v>Buprenorphine_Tab Subling 8mg S/F @gn</v>
          </cell>
          <cell r="B192" t="str">
            <v>Opioid Dependence</v>
          </cell>
          <cell r="C192" t="str">
            <v>Local Authority</v>
          </cell>
        </row>
        <row r="193">
          <cell r="A193" t="str">
            <v>Subutex_Tab Subling 400mcg</v>
          </cell>
          <cell r="B193" t="str">
            <v>Opioid Dependence</v>
          </cell>
          <cell r="C193" t="str">
            <v>Local Authority</v>
          </cell>
        </row>
        <row r="194">
          <cell r="A194" t="str">
            <v>Subutex_Tab Subling 2mg</v>
          </cell>
          <cell r="B194" t="str">
            <v>Opioid Dependence</v>
          </cell>
          <cell r="C194" t="str">
            <v>Local Authority</v>
          </cell>
        </row>
        <row r="195">
          <cell r="A195" t="str">
            <v>Subutex_Tab Subling 8mg</v>
          </cell>
          <cell r="B195" t="str">
            <v>Opioid Dependence</v>
          </cell>
          <cell r="C195" t="str">
            <v>Local Authority</v>
          </cell>
        </row>
        <row r="196">
          <cell r="A196" t="str">
            <v>Prefibin_Tab Subling 400mcg</v>
          </cell>
          <cell r="B196" t="str">
            <v>Opioid Dependence</v>
          </cell>
          <cell r="C196" t="str">
            <v>Local Authority</v>
          </cell>
        </row>
        <row r="197">
          <cell r="A197" t="str">
            <v>Prefibin_Tab Subling 2mg</v>
          </cell>
          <cell r="B197" t="str">
            <v>Opioid Dependence</v>
          </cell>
          <cell r="C197" t="str">
            <v>Local Authority</v>
          </cell>
        </row>
        <row r="198">
          <cell r="A198" t="str">
            <v>Prefibin_Tab Subling 8mg</v>
          </cell>
          <cell r="B198" t="str">
            <v>Opioid Dependence</v>
          </cell>
          <cell r="C198" t="str">
            <v>Local Authority</v>
          </cell>
        </row>
        <row r="199">
          <cell r="A199" t="str">
            <v>Natzon_Tab Subling 2mg</v>
          </cell>
          <cell r="B199" t="str">
            <v>Opioid Dependence</v>
          </cell>
          <cell r="C199" t="str">
            <v>Local Authority</v>
          </cell>
        </row>
        <row r="200">
          <cell r="A200" t="str">
            <v>Natzon_Tab Subling 8mg</v>
          </cell>
          <cell r="B200" t="str">
            <v>Opioid Dependence</v>
          </cell>
          <cell r="C200" t="str">
            <v>Local Authority</v>
          </cell>
        </row>
        <row r="201">
          <cell r="A201" t="str">
            <v>Natzon_Tab Subling 0.4mg</v>
          </cell>
          <cell r="B201" t="str">
            <v>Opioid Dependence</v>
          </cell>
          <cell r="C201" t="str">
            <v>Local Authority</v>
          </cell>
        </row>
        <row r="202">
          <cell r="A202" t="str">
            <v>Buprenorph/Naloxone_Tab Subling8mg/2mgSF</v>
          </cell>
          <cell r="B202" t="str">
            <v>Opioid Dependence</v>
          </cell>
          <cell r="C202" t="str">
            <v>Local Authority</v>
          </cell>
        </row>
        <row r="203">
          <cell r="A203" t="str">
            <v>Buprenorph/Naloxone_Tab Subling2/0.5mgSF</v>
          </cell>
          <cell r="B203" t="str">
            <v>Opioid Dependence</v>
          </cell>
          <cell r="C203" t="str">
            <v>Local Authority</v>
          </cell>
        </row>
        <row r="204">
          <cell r="A204" t="str">
            <v>Suboxone_Tab Subling 8mg/2mg</v>
          </cell>
          <cell r="B204" t="str">
            <v>Opioid Dependence</v>
          </cell>
          <cell r="C204" t="str">
            <v>Local Authority</v>
          </cell>
        </row>
        <row r="205">
          <cell r="A205" t="str">
            <v>Suboxone_Tab Subling 2mg/0.5mg</v>
          </cell>
          <cell r="B205" t="str">
            <v>Opioid Dependence</v>
          </cell>
          <cell r="C205" t="str">
            <v>Local Authority</v>
          </cell>
        </row>
        <row r="206">
          <cell r="A206" t="str">
            <v>Methadone HCl_Mix 1mg/1ml</v>
          </cell>
          <cell r="B206" t="str">
            <v>Opioid Dependence</v>
          </cell>
          <cell r="C206" t="str">
            <v>Local Authority</v>
          </cell>
        </row>
        <row r="207">
          <cell r="A207" t="str">
            <v>Methadone HCl_Mix 15mg/5ml</v>
          </cell>
          <cell r="B207" t="str">
            <v>Opioid Dependence</v>
          </cell>
          <cell r="C207" t="str">
            <v>Local Authority</v>
          </cell>
        </row>
        <row r="208">
          <cell r="A208" t="str">
            <v>Methadone HCl_Mix 10mg/5ml</v>
          </cell>
          <cell r="B208" t="str">
            <v>Opioid Dependence</v>
          </cell>
          <cell r="C208" t="str">
            <v>Local Authority</v>
          </cell>
        </row>
        <row r="209">
          <cell r="A209" t="str">
            <v>Methadone HCl_Mix 1mg/ml(MethylthionBlue</v>
          </cell>
          <cell r="B209" t="str">
            <v>Opioid Dependence</v>
          </cell>
          <cell r="C209" t="str">
            <v>Local Authority</v>
          </cell>
        </row>
        <row r="210">
          <cell r="A210" t="str">
            <v>Methadone HCl_Mix 1mg/1ml C/F</v>
          </cell>
          <cell r="B210" t="str">
            <v>Opioid Dependence</v>
          </cell>
          <cell r="C210" t="str">
            <v>Local Authority</v>
          </cell>
        </row>
        <row r="211">
          <cell r="A211" t="str">
            <v>Methadone HCl_Mix 1mg/1ml S/F</v>
          </cell>
          <cell r="B211" t="str">
            <v>Opioid Dependence</v>
          </cell>
          <cell r="C211" t="str">
            <v>Local Authority</v>
          </cell>
        </row>
        <row r="212">
          <cell r="A212" t="str">
            <v>Methadone HCl_Mix 25mg/5ml</v>
          </cell>
          <cell r="B212" t="str">
            <v>Opioid Dependence</v>
          </cell>
          <cell r="C212" t="str">
            <v>Local Authority</v>
          </cell>
        </row>
        <row r="213">
          <cell r="A213" t="str">
            <v>Methadone HCl_Mix 25mg/5ml S/F (Methylen</v>
          </cell>
          <cell r="B213" t="str">
            <v>Opioid Dependence</v>
          </cell>
          <cell r="C213" t="str">
            <v>Local Authority</v>
          </cell>
        </row>
        <row r="214">
          <cell r="A214" t="str">
            <v>Methadone HCl_Mix 25mg/5ml S/F</v>
          </cell>
          <cell r="B214" t="str">
            <v>Opioid Dependence</v>
          </cell>
          <cell r="C214" t="str">
            <v>Local Authority</v>
          </cell>
        </row>
        <row r="215">
          <cell r="A215" t="str">
            <v>Methadone HCl_Mix 1mg/1ml C/F S/F</v>
          </cell>
          <cell r="B215" t="str">
            <v>Opioid Dependence</v>
          </cell>
          <cell r="C215" t="str">
            <v>Local Authority</v>
          </cell>
        </row>
        <row r="216">
          <cell r="A216" t="str">
            <v>Methadone HCl_Mix 1mg/1ml C/F (Bnf For)</v>
          </cell>
          <cell r="B216" t="str">
            <v>Opioid Dependence</v>
          </cell>
          <cell r="C216" t="str">
            <v>Local Authority</v>
          </cell>
        </row>
        <row r="217">
          <cell r="A217" t="str">
            <v>Methadone HCl_Oral Liq @spec</v>
          </cell>
          <cell r="B217" t="str">
            <v>Opioid Dependence</v>
          </cell>
          <cell r="C217" t="str">
            <v>Local Authority</v>
          </cell>
        </row>
        <row r="218">
          <cell r="A218" t="str">
            <v>Methadone HCl_Liq Spec 50mg/5ml</v>
          </cell>
          <cell r="B218" t="str">
            <v>Opioid Dependence</v>
          </cell>
          <cell r="C218" t="str">
            <v>Local Authority</v>
          </cell>
        </row>
        <row r="219">
          <cell r="A219" t="str">
            <v>Methadone HCl_Mix 1mg/1ml (Uhw For)</v>
          </cell>
          <cell r="B219" t="str">
            <v>Opioid Dependence</v>
          </cell>
          <cell r="C219" t="str">
            <v>Local Authority</v>
          </cell>
        </row>
        <row r="220">
          <cell r="A220" t="str">
            <v>Methadone HCl_Liq Spec 20mg/5ml</v>
          </cell>
          <cell r="B220" t="str">
            <v>Opioid Dependence</v>
          </cell>
          <cell r="C220" t="str">
            <v>Local Authority</v>
          </cell>
        </row>
        <row r="221">
          <cell r="A221" t="str">
            <v>Methadone HCl_Liq Spec 10mg/5ml</v>
          </cell>
          <cell r="B221" t="str">
            <v>Opioid Dependence</v>
          </cell>
          <cell r="C221" t="str">
            <v>Local Authority</v>
          </cell>
        </row>
        <row r="222">
          <cell r="A222" t="str">
            <v>Methadone HCl_Liq Spec 25mg/5ml</v>
          </cell>
          <cell r="B222" t="str">
            <v>Opioid Dependence</v>
          </cell>
          <cell r="C222" t="str">
            <v>Local Authority</v>
          </cell>
        </row>
        <row r="223">
          <cell r="A223" t="str">
            <v>Methadone HCl_Liq Spec 2.33mg/5ml</v>
          </cell>
          <cell r="B223" t="str">
            <v>Opioid Dependence</v>
          </cell>
          <cell r="C223" t="str">
            <v>Local Authority</v>
          </cell>
        </row>
        <row r="224">
          <cell r="A224" t="str">
            <v>Methadone HCl_Liq Spec 1.67mg/5ml</v>
          </cell>
          <cell r="B224" t="str">
            <v>Opioid Dependence</v>
          </cell>
          <cell r="C224" t="str">
            <v>Local Authority</v>
          </cell>
        </row>
        <row r="225">
          <cell r="A225" t="str">
            <v>Methadone HCl_Liq Spec 1mg/5ml</v>
          </cell>
          <cell r="B225" t="str">
            <v>Opioid Dependence</v>
          </cell>
          <cell r="C225" t="str">
            <v>Local Authority</v>
          </cell>
        </row>
        <row r="226">
          <cell r="A226" t="str">
            <v>Methadone HCl_Liq Spec 4.5mg/5ml</v>
          </cell>
          <cell r="B226" t="str">
            <v>Opioid Dependence</v>
          </cell>
          <cell r="C226" t="str">
            <v>Local Authority</v>
          </cell>
        </row>
        <row r="227">
          <cell r="A227" t="str">
            <v>Methadone HCl_Liq Spec 4.33mg/5ml</v>
          </cell>
          <cell r="B227" t="str">
            <v>Opioid Dependence</v>
          </cell>
          <cell r="C227" t="str">
            <v>Local Authority</v>
          </cell>
        </row>
        <row r="228">
          <cell r="A228" t="str">
            <v>Methadone HCl_Liq Spec 3.67mg/5ml</v>
          </cell>
          <cell r="B228" t="str">
            <v>Opioid Dependence</v>
          </cell>
          <cell r="C228" t="str">
            <v>Local Authority</v>
          </cell>
        </row>
        <row r="229">
          <cell r="A229" t="str">
            <v>Methadone HCl_Liq Spec 3mg/5ml</v>
          </cell>
          <cell r="B229" t="str">
            <v>Opioid Dependence</v>
          </cell>
          <cell r="C229" t="str">
            <v>Local Authority</v>
          </cell>
        </row>
        <row r="230">
          <cell r="A230" t="str">
            <v>Methadone HCl_Liq Spec 4mg/5ml</v>
          </cell>
          <cell r="B230" t="str">
            <v>Opioid Dependence</v>
          </cell>
          <cell r="C230" t="str">
            <v>Local Authority</v>
          </cell>
        </row>
        <row r="231">
          <cell r="A231" t="str">
            <v>Methadone HCl_Oral Conc 10mg/1ml S/F</v>
          </cell>
          <cell r="B231" t="str">
            <v>Opioid Dependence</v>
          </cell>
          <cell r="C231" t="str">
            <v>Local Authority</v>
          </cell>
        </row>
        <row r="232">
          <cell r="A232" t="str">
            <v>Methadone HCl_Oral Conc 20mg/1ml S/F</v>
          </cell>
          <cell r="B232" t="str">
            <v>Opioid Dependence</v>
          </cell>
          <cell r="C232" t="str">
            <v>Local Authority</v>
          </cell>
        </row>
        <row r="233">
          <cell r="A233" t="str">
            <v>Methadone HCl_Liq Spec 3.5mg/5ml</v>
          </cell>
          <cell r="B233" t="str">
            <v>Opioid Dependence</v>
          </cell>
          <cell r="C233" t="str">
            <v>Local Authority</v>
          </cell>
        </row>
        <row r="234">
          <cell r="A234" t="str">
            <v>Methadone HCl_Mix 1mg/1ml S/F @gn</v>
          </cell>
          <cell r="B234" t="str">
            <v>Opioid Dependence</v>
          </cell>
          <cell r="C234" t="str">
            <v>Local Authority</v>
          </cell>
        </row>
        <row r="235">
          <cell r="A235" t="str">
            <v>Methadone HCl_Liq Spec 100mg/5ml</v>
          </cell>
          <cell r="B235" t="str">
            <v>Opioid Dependence</v>
          </cell>
          <cell r="C235" t="str">
            <v>Local Authority</v>
          </cell>
        </row>
        <row r="236">
          <cell r="A236" t="str">
            <v>Methadone HCl_Liq Spec 12.5mg/5ml</v>
          </cell>
          <cell r="B236" t="str">
            <v>Opioid Dependence</v>
          </cell>
          <cell r="C236" t="str">
            <v>Local Authority</v>
          </cell>
        </row>
        <row r="237">
          <cell r="A237" t="str">
            <v>Methadone HCl_Liq Spec 15mg/5ml</v>
          </cell>
          <cell r="B237" t="str">
            <v>Opioid Dependence</v>
          </cell>
          <cell r="C237" t="str">
            <v>Local Authority</v>
          </cell>
        </row>
        <row r="238">
          <cell r="A238" t="str">
            <v>Methadone HCl_Liq Spec 40mg/5ml</v>
          </cell>
          <cell r="B238" t="str">
            <v>Opioid Dependence</v>
          </cell>
          <cell r="C238" t="str">
            <v>Local Authority</v>
          </cell>
        </row>
        <row r="239">
          <cell r="A239" t="str">
            <v>Methadone HCl_Oral Conc 10mg/1ml S/F @gn</v>
          </cell>
          <cell r="B239" t="str">
            <v>Opioid Dependence</v>
          </cell>
          <cell r="C239" t="str">
            <v>Local Authority</v>
          </cell>
        </row>
        <row r="240">
          <cell r="A240" t="str">
            <v>Methadone HCl_Oral Conc 20mg/1ml S/F @gn</v>
          </cell>
          <cell r="B240" t="str">
            <v>Opioid Dependence</v>
          </cell>
          <cell r="C240" t="str">
            <v>Local Authority</v>
          </cell>
        </row>
        <row r="241">
          <cell r="A241" t="str">
            <v>Methadone HCl_Liq Spec 4.71mg/5ml</v>
          </cell>
          <cell r="B241" t="str">
            <v>Opioid Dependence</v>
          </cell>
          <cell r="C241" t="str">
            <v>Local Authority</v>
          </cell>
        </row>
        <row r="242">
          <cell r="A242" t="str">
            <v>Methadone HCl_Liq Spec 4.43mg/5ml</v>
          </cell>
          <cell r="B242" t="str">
            <v>Opioid Dependence</v>
          </cell>
          <cell r="C242" t="str">
            <v>Local Authority</v>
          </cell>
        </row>
        <row r="243">
          <cell r="A243" t="str">
            <v>Methadone HCl_Oral Soln 25mg/5ml</v>
          </cell>
          <cell r="B243" t="str">
            <v>Opioid Dependence</v>
          </cell>
          <cell r="C243" t="str">
            <v>Local Authority</v>
          </cell>
        </row>
        <row r="244">
          <cell r="A244" t="str">
            <v>Methadose_Oral Conc 10mg/1ml S/F</v>
          </cell>
          <cell r="B244" t="str">
            <v>Opioid Dependence</v>
          </cell>
          <cell r="C244" t="str">
            <v>Local Authority</v>
          </cell>
        </row>
        <row r="245">
          <cell r="A245" t="str">
            <v>Methadose_Oral Conc 20mg/1ml S/F</v>
          </cell>
          <cell r="B245" t="str">
            <v>Opioid Dependence</v>
          </cell>
          <cell r="C245" t="str">
            <v>Local Authority</v>
          </cell>
        </row>
        <row r="246">
          <cell r="A246" t="str">
            <v>Martindale_Methadone HCl Mix 1mg/1ml</v>
          </cell>
          <cell r="B246" t="str">
            <v>Opioid Dependence</v>
          </cell>
          <cell r="C246" t="str">
            <v>Local Authority</v>
          </cell>
        </row>
        <row r="247">
          <cell r="A247" t="str">
            <v>Martindale_Methadone HCl Mix 1mg/1ml S/F</v>
          </cell>
          <cell r="B247" t="str">
            <v>Opioid Dependence</v>
          </cell>
          <cell r="C247" t="str">
            <v>Local Authority</v>
          </cell>
        </row>
        <row r="248">
          <cell r="A248" t="str">
            <v>Methex_Mix 1mg/1ml</v>
          </cell>
          <cell r="B248" t="str">
            <v>Opioid Dependence</v>
          </cell>
          <cell r="C248" t="str">
            <v>Local Authority</v>
          </cell>
        </row>
        <row r="249">
          <cell r="A249" t="str">
            <v>Metharose_Oral Soln 1mg/1ml S/F</v>
          </cell>
          <cell r="B249" t="str">
            <v>Opioid Dependence</v>
          </cell>
          <cell r="C249" t="str">
            <v>Local Authority</v>
          </cell>
        </row>
        <row r="250">
          <cell r="A250" t="str">
            <v>Physeptone_Mix 1mg/1ml</v>
          </cell>
          <cell r="B250" t="str">
            <v>Opioid Dependence</v>
          </cell>
          <cell r="C250" t="str">
            <v>Local Authority</v>
          </cell>
        </row>
        <row r="251">
          <cell r="A251" t="str">
            <v>Physeptone_Mix 1mg/1ml S/F</v>
          </cell>
          <cell r="B251" t="str">
            <v>Opioid Dependence</v>
          </cell>
          <cell r="C251" t="str">
            <v>Local Authority</v>
          </cell>
        </row>
        <row r="252">
          <cell r="A252" t="str">
            <v>Pinadone_Mix 1mg/1ml S/F</v>
          </cell>
          <cell r="B252" t="str">
            <v>Opioid Dependence</v>
          </cell>
          <cell r="C252" t="str">
            <v>Local Authority</v>
          </cell>
        </row>
        <row r="253">
          <cell r="A253" t="str">
            <v>Eptadone_Oral Soln 5mg/1ml</v>
          </cell>
          <cell r="B253" t="str">
            <v>Opioid Dependence</v>
          </cell>
          <cell r="C253" t="str">
            <v>Local Authority</v>
          </cell>
        </row>
        <row r="254">
          <cell r="A254" t="str">
            <v>Eptadone_Oral Soln 1mg/1ml</v>
          </cell>
          <cell r="B254" t="str">
            <v>Opioid Dependence</v>
          </cell>
          <cell r="C254" t="str">
            <v>Local Authority</v>
          </cell>
        </row>
        <row r="255">
          <cell r="A255" t="str">
            <v>Lofexidine HCl_Tab 0.2mg</v>
          </cell>
          <cell r="B255" t="str">
            <v>Opioid Dependence</v>
          </cell>
          <cell r="C255" t="str">
            <v>Local Authority</v>
          </cell>
        </row>
        <row r="256">
          <cell r="A256" t="str">
            <v>Britlofex_Tab 0.2mg</v>
          </cell>
          <cell r="B256" t="str">
            <v>Opioid Dependence</v>
          </cell>
          <cell r="C256" t="str">
            <v>Local Authority</v>
          </cell>
        </row>
        <row r="257">
          <cell r="A257" t="str">
            <v>Naltrexone HCl_Tab 50mg</v>
          </cell>
          <cell r="B257" t="str">
            <v>Alcohol dependence</v>
          </cell>
          <cell r="C257" t="str">
            <v>Local Authority</v>
          </cell>
        </row>
        <row r="258">
          <cell r="A258" t="str">
            <v>Naltrexone HCl_Oral Liq @spec</v>
          </cell>
          <cell r="B258" t="str">
            <v>Alcohol dependence</v>
          </cell>
          <cell r="C258" t="str">
            <v>Local Authority</v>
          </cell>
        </row>
        <row r="259">
          <cell r="A259" t="str">
            <v>Naltrexone HCl_Liq Spec 12.5mg/5ml</v>
          </cell>
          <cell r="B259" t="str">
            <v>Alcohol dependence</v>
          </cell>
          <cell r="C259" t="str">
            <v>Local Authority</v>
          </cell>
        </row>
        <row r="260">
          <cell r="A260" t="str">
            <v>Naltrexone HCl_Liq Spec 2mg/5ml</v>
          </cell>
          <cell r="B260" t="str">
            <v>Alcohol dependence</v>
          </cell>
          <cell r="C260" t="str">
            <v>Local Authority</v>
          </cell>
        </row>
        <row r="261">
          <cell r="A261" t="str">
            <v>Naltrexone HCl_Cap 2.5mg</v>
          </cell>
          <cell r="B261" t="str">
            <v>Alcohol dependence</v>
          </cell>
          <cell r="C261" t="str">
            <v>Local Authority</v>
          </cell>
        </row>
        <row r="262">
          <cell r="A262" t="str">
            <v>Naltrexone HCl_Implant 1g</v>
          </cell>
          <cell r="B262" t="str">
            <v>Alcohol dependence</v>
          </cell>
          <cell r="C262" t="str">
            <v>Local Authority</v>
          </cell>
        </row>
        <row r="263">
          <cell r="A263" t="str">
            <v>Naltrexone HCl_Liq Spec 25mg/5ml</v>
          </cell>
          <cell r="B263" t="str">
            <v>Alcohol dependence</v>
          </cell>
          <cell r="C263" t="str">
            <v>Local Authority</v>
          </cell>
        </row>
        <row r="264">
          <cell r="A264" t="str">
            <v>Naltrexone HCl_Liq Spec 3mg/5ml</v>
          </cell>
          <cell r="B264" t="str">
            <v>Alcohol dependence</v>
          </cell>
          <cell r="C264" t="str">
            <v>Local Authority</v>
          </cell>
        </row>
        <row r="265">
          <cell r="A265" t="str">
            <v>Naltrexone HCl_Cap 3mg</v>
          </cell>
          <cell r="B265" t="str">
            <v>Alcohol dependence</v>
          </cell>
          <cell r="C265" t="str">
            <v>Local Authority</v>
          </cell>
        </row>
        <row r="266">
          <cell r="A266" t="str">
            <v>Naltrexone HCl_Liq Spec 1mg/5ml</v>
          </cell>
          <cell r="B266" t="str">
            <v>Alcohol dependence</v>
          </cell>
          <cell r="C266" t="str">
            <v>Local Authority</v>
          </cell>
        </row>
        <row r="267">
          <cell r="A267" t="str">
            <v>Naltrexone HCl_Cap 4.5mg</v>
          </cell>
          <cell r="B267" t="str">
            <v>Alcohol dependence</v>
          </cell>
          <cell r="C267" t="str">
            <v>Local Authority</v>
          </cell>
        </row>
        <row r="268">
          <cell r="A268" t="str">
            <v>Naltrexone HCl_Cap 4mg</v>
          </cell>
          <cell r="B268" t="str">
            <v>Alcohol dependence</v>
          </cell>
          <cell r="C268" t="str">
            <v>Local Authority</v>
          </cell>
        </row>
        <row r="269">
          <cell r="A269" t="str">
            <v>Naltrexone HCl_Cap 2mg</v>
          </cell>
          <cell r="B269" t="str">
            <v>Alcohol dependence</v>
          </cell>
          <cell r="C269" t="str">
            <v>Local Authority</v>
          </cell>
        </row>
        <row r="270">
          <cell r="A270" t="str">
            <v>Naltrexone HCl_Cap 1.5mg</v>
          </cell>
          <cell r="B270" t="str">
            <v>Alcohol dependence</v>
          </cell>
          <cell r="C270" t="str">
            <v>Local Authority</v>
          </cell>
        </row>
        <row r="271">
          <cell r="A271" t="str">
            <v>Naltrexone HCl_Cap 3.5mg</v>
          </cell>
          <cell r="B271" t="str">
            <v>Alcohol dependence</v>
          </cell>
          <cell r="C271" t="str">
            <v>Local Authority</v>
          </cell>
        </row>
        <row r="272">
          <cell r="A272" t="str">
            <v>Naltrexone HCl_Cap 1mg</v>
          </cell>
          <cell r="B272" t="str">
            <v>Alcohol dependence</v>
          </cell>
          <cell r="C272" t="str">
            <v>Local Authority</v>
          </cell>
        </row>
        <row r="273">
          <cell r="A273" t="str">
            <v>Naltrexone HCl_Liq Spec 5mg/5ml</v>
          </cell>
          <cell r="B273" t="str">
            <v>Alcohol dependence</v>
          </cell>
          <cell r="C273" t="str">
            <v>Local Authority</v>
          </cell>
        </row>
        <row r="274">
          <cell r="A274" t="str">
            <v>Naltrexone HCl_Cap 5mg</v>
          </cell>
          <cell r="B274" t="str">
            <v>Alcohol dependence</v>
          </cell>
          <cell r="C274" t="str">
            <v>Local Authority</v>
          </cell>
        </row>
        <row r="275">
          <cell r="A275" t="str">
            <v>Nalorex_Tab 50mg</v>
          </cell>
          <cell r="B275" t="str">
            <v>Opioid Dependence</v>
          </cell>
          <cell r="C275" t="str">
            <v>Local Authority</v>
          </cell>
        </row>
        <row r="276">
          <cell r="A276" t="str">
            <v>Opizone_Tab 50mg</v>
          </cell>
          <cell r="B276" t="str">
            <v>Opioid Dependence</v>
          </cell>
          <cell r="C276" t="str">
            <v>Local Authority</v>
          </cell>
        </row>
        <row r="277">
          <cell r="A277" t="str">
            <v>Revia_Tab 50mg</v>
          </cell>
          <cell r="B277" t="str">
            <v>Opioid Dependence</v>
          </cell>
          <cell r="C277" t="str">
            <v>Local Authority</v>
          </cell>
        </row>
        <row r="278">
          <cell r="A278" t="str">
            <v>Adepend_Tab 50mg</v>
          </cell>
          <cell r="B278" t="str">
            <v>Opioid Dependence</v>
          </cell>
          <cell r="C278" t="str">
            <v>Local Authority</v>
          </cell>
        </row>
        <row r="279">
          <cell r="A279" t="str">
            <v>Levacetylmethadol HCl_Soln 10mg/1ml S/F</v>
          </cell>
          <cell r="B279" t="str">
            <v>Opioid Dependence</v>
          </cell>
          <cell r="C279" t="str">
            <v>Local Authority</v>
          </cell>
        </row>
        <row r="280">
          <cell r="A280" t="str">
            <v>OrLAAM_Oral Soln 10mg/1ml S/F</v>
          </cell>
          <cell r="B280" t="str">
            <v>Opioid Dependence</v>
          </cell>
          <cell r="C280" t="str">
            <v>Local Authority</v>
          </cell>
        </row>
        <row r="281">
          <cell r="A281" t="str">
            <v>Etonogestrel_Implant 68mg</v>
          </cell>
          <cell r="B281" t="str">
            <v>Etonogestrel</v>
          </cell>
          <cell r="C281" t="str">
            <v>Local Authority</v>
          </cell>
        </row>
        <row r="282">
          <cell r="A282" t="str">
            <v>Implanon_Implant 68mg</v>
          </cell>
          <cell r="B282" t="str">
            <v>Etonogestrel</v>
          </cell>
          <cell r="C282" t="str">
            <v>Local Authority</v>
          </cell>
        </row>
        <row r="283">
          <cell r="A283" t="str">
            <v>Nexplanon_Implant 68mg</v>
          </cell>
          <cell r="B283" t="str">
            <v>Etonogestrel</v>
          </cell>
          <cell r="C283" t="str">
            <v>Local Authority</v>
          </cell>
        </row>
        <row r="284">
          <cell r="A284" t="str">
            <v>Naltrexone HCl_Oral Soln 5mg/5ml</v>
          </cell>
          <cell r="B284" t="str">
            <v>Opioid Dependence</v>
          </cell>
          <cell r="C284" t="str">
            <v>Local Authority</v>
          </cell>
        </row>
        <row r="285">
          <cell r="A285" t="str">
            <v>Champix</v>
          </cell>
          <cell r="B285" t="str">
            <v>Nicotine Dependence</v>
          </cell>
          <cell r="C285" t="str">
            <v>Local Authority</v>
          </cell>
        </row>
        <row r="286">
          <cell r="A286" t="str">
            <v>Jaydess_Intra-Uterine Device 13.5mg</v>
          </cell>
          <cell r="B286" t="str">
            <v>IUD Progestogen-only Device</v>
          </cell>
          <cell r="C286" t="str">
            <v>Local Authority</v>
          </cell>
        </row>
        <row r="287">
          <cell r="A287" t="str">
            <v>Levonorgest_Intra-Uterine Device 13.5mg</v>
          </cell>
          <cell r="B287" t="str">
            <v>IUD Progestogen-only Device</v>
          </cell>
          <cell r="C287" t="str">
            <v>Local Authority</v>
          </cell>
        </row>
        <row r="288">
          <cell r="A288" t="str">
            <v>Naltrexone HCl_Oral Susp 5mg/5ml</v>
          </cell>
          <cell r="B288" t="str">
            <v>IUD Progestogen-only Device</v>
          </cell>
          <cell r="C288" t="str">
            <v>Local Authority</v>
          </cell>
        </row>
        <row r="289">
          <cell r="A289" t="str">
            <v>Varenicline Tart</v>
          </cell>
          <cell r="B289" t="str">
            <v>Nicotine Dependence</v>
          </cell>
          <cell r="C289" t="str">
            <v>Local Authority</v>
          </cell>
        </row>
        <row r="290">
          <cell r="A290" t="str">
            <v>Nicorette_Chewing Gum 2mgS/F(Freshfruit)</v>
          </cell>
          <cell r="B290" t="str">
            <v>Nicotine Dependence</v>
          </cell>
          <cell r="C290" t="str">
            <v>Local Authority</v>
          </cell>
        </row>
        <row r="291">
          <cell r="A291" t="str">
            <v>Nicorette_Chewing Gum 4mgS/F(Freshfruit)</v>
          </cell>
          <cell r="B291" t="str">
            <v>Nicotine Dependence</v>
          </cell>
          <cell r="C291" t="str">
            <v>Local Authority</v>
          </cell>
        </row>
        <row r="292">
          <cell r="A292" t="str">
            <v>Acamprosate Calc_Tab E/C 333mg</v>
          </cell>
          <cell r="B292" t="str">
            <v>Alcohol dependence</v>
          </cell>
          <cell r="C292" t="str">
            <v>Local Authority</v>
          </cell>
        </row>
        <row r="293">
          <cell r="A293" t="str">
            <v>Agrippal_Vac 0.5ml Pfs</v>
          </cell>
          <cell r="B293" t="str">
            <v>Human Papillomavirus (Type 16,18)</v>
          </cell>
          <cell r="C293" t="str">
            <v>NHS England</v>
          </cell>
        </row>
        <row r="294">
          <cell r="A294" t="str">
            <v>Enzira_Vac Inact 0.5ml Pfs</v>
          </cell>
          <cell r="B294" t="str">
            <v>Human Papillomavirus (Type 16,18)</v>
          </cell>
          <cell r="C294" t="str">
            <v>NHS England</v>
          </cell>
        </row>
        <row r="295">
          <cell r="A295" t="str">
            <v>Fluarix Tetra_Vac 0.5ml Pfs</v>
          </cell>
          <cell r="B295" t="str">
            <v>Human Papillomavirus (Type 6,11,16,18)</v>
          </cell>
          <cell r="C295" t="str">
            <v>NHS England</v>
          </cell>
        </row>
        <row r="296">
          <cell r="A296" t="str">
            <v>Fluenz_Tetra Vac Nsl Susp 0.2ml Ud</v>
          </cell>
          <cell r="B296" t="str">
            <v>Human Papillomavirus (Type 6,11,16,18)</v>
          </cell>
          <cell r="C296" t="str">
            <v>NHS England</v>
          </cell>
        </row>
        <row r="297">
          <cell r="A297" t="str">
            <v>Gardasil_Vac 0.5ml Pfs</v>
          </cell>
          <cell r="B297" t="str">
            <v>Human Papillomavirus (Type 6,11,16,18)</v>
          </cell>
          <cell r="C297" t="str">
            <v>NHS England</v>
          </cell>
        </row>
        <row r="298">
          <cell r="A298" t="str">
            <v>Imuvac_Vac 0.5ml Pfs</v>
          </cell>
          <cell r="B298" t="str">
            <v>Influenza</v>
          </cell>
          <cell r="C298" t="str">
            <v>NHS England</v>
          </cell>
        </row>
        <row r="299">
          <cell r="A299" t="str">
            <v>Influenza_Vac Inact 0.5ml Pfs</v>
          </cell>
          <cell r="B299" t="str">
            <v>Influenza</v>
          </cell>
          <cell r="C299" t="str">
            <v>NHS England</v>
          </cell>
        </row>
        <row r="300">
          <cell r="A300" t="str">
            <v>Influvac Desu_Vac 0.5ml Pfs</v>
          </cell>
          <cell r="B300" t="str">
            <v>Influenza</v>
          </cell>
          <cell r="C300" t="str">
            <v>NHS England</v>
          </cell>
        </row>
        <row r="301">
          <cell r="A301" t="str">
            <v>Influvac Sub-Unit_Vac 0.5ml Pfs</v>
          </cell>
          <cell r="B301" t="str">
            <v>Influenza</v>
          </cell>
          <cell r="C301" t="str">
            <v>NHS England</v>
          </cell>
        </row>
        <row r="302">
          <cell r="A302" t="str">
            <v>Optaflu_Vac 0.5ml Pfs</v>
          </cell>
          <cell r="B302" t="str">
            <v>Influenza</v>
          </cell>
          <cell r="C302" t="str">
            <v>NHS England</v>
          </cell>
        </row>
        <row r="303">
          <cell r="A303" t="str">
            <v>Pneumococcal_Vac 0.5ml Vl (23 Valent)</v>
          </cell>
          <cell r="B303" t="str">
            <v>Pneumococcal</v>
          </cell>
          <cell r="C303" t="str">
            <v>NHS England</v>
          </cell>
        </row>
        <row r="304">
          <cell r="A304" t="str">
            <v>Pneumovax II_Vac 0.5ml Vl</v>
          </cell>
          <cell r="B304" t="str">
            <v>Pneumococcal</v>
          </cell>
          <cell r="C304" t="str">
            <v>NHS England</v>
          </cell>
        </row>
        <row r="305">
          <cell r="A305" t="str">
            <v>Levonorgest_Intra-Uterine Dev 20mcg/24hr</v>
          </cell>
          <cell r="B305" t="str">
            <v>IUD Progestogen-only Device</v>
          </cell>
          <cell r="C305" t="str">
            <v>Local Authority</v>
          </cell>
        </row>
        <row r="306">
          <cell r="A306" t="str">
            <v>Pnu-Imune_Vac 0.5ml Vl</v>
          </cell>
          <cell r="B306" t="str">
            <v>Pneumococcal</v>
          </cell>
          <cell r="C306" t="str">
            <v>NHS England</v>
          </cell>
        </row>
        <row r="307">
          <cell r="A307" t="str">
            <v>Levosert_Intra-Uterine Dev 20mcg/24hr</v>
          </cell>
          <cell r="B307" t="str">
            <v>IUD Progestogen-only Device</v>
          </cell>
          <cell r="C307" t="str">
            <v>Local Authority</v>
          </cell>
        </row>
        <row r="308">
          <cell r="A308" t="str">
            <v>Nicorette_Chewing Gum4mgS/F(Fruitfusion)</v>
          </cell>
          <cell r="B308" t="str">
            <v>Nicotine Dependence</v>
          </cell>
          <cell r="C308" t="str">
            <v>Local Authority</v>
          </cell>
        </row>
        <row r="309">
          <cell r="A309" t="str">
            <v>Nicorette_Chewing Gum2mgS/F(Fruitfusion)</v>
          </cell>
          <cell r="B309" t="str">
            <v>Nicotine Dependence</v>
          </cell>
          <cell r="C309" t="str">
            <v>Local Authority</v>
          </cell>
        </row>
        <row r="310">
          <cell r="A310" t="str">
            <v>Nicotinell_Loz 1mg S/F</v>
          </cell>
          <cell r="B310" t="str">
            <v>Nicotine Dependence</v>
          </cell>
          <cell r="C310" t="str">
            <v>Local Authority</v>
          </cell>
        </row>
        <row r="311">
          <cell r="A311" t="str">
            <v>Nicotine Bitartrate_Loz 1mg S/F</v>
          </cell>
          <cell r="B311" t="str">
            <v>Nicotine Dependence</v>
          </cell>
          <cell r="C311" t="str">
            <v>Local Authority</v>
          </cell>
        </row>
        <row r="312">
          <cell r="A312" t="str">
            <v>Cervarix_Vac 0.5ml Pfs</v>
          </cell>
          <cell r="B312" t="str">
            <v>Human Papillomavirus (Type 16,18)</v>
          </cell>
          <cell r="C312" t="str">
            <v>NHS England</v>
          </cell>
        </row>
        <row r="313">
          <cell r="A313" t="str">
            <v>HPV (Type 6,11,16,18)_Vac 0.5ml Pfs</v>
          </cell>
          <cell r="B313" t="str">
            <v>Human Papillomavirus (Type 16,18)</v>
          </cell>
          <cell r="C313" t="str">
            <v>NHS England</v>
          </cell>
        </row>
        <row r="314">
          <cell r="A314" t="str">
            <v>Champix_2Wk Tt Init Pack (Tab 0.5mg/1mg)</v>
          </cell>
          <cell r="B314" t="str">
            <v>Nicotine Dependence</v>
          </cell>
          <cell r="C314" t="str">
            <v>Local Authority</v>
          </cell>
        </row>
        <row r="315">
          <cell r="A315" t="str">
            <v>Varenicline Tart_2Wk Init(Tab 0.5mg/1mg)</v>
          </cell>
          <cell r="B315" t="str">
            <v>Nicotine Dependence</v>
          </cell>
          <cell r="C315" t="str">
            <v>Local Authority</v>
          </cell>
        </row>
        <row r="316">
          <cell r="A316" t="str">
            <v>NiQuitin_Chewing Gum 4mg S/F (Freshmint)</v>
          </cell>
          <cell r="B316" t="str">
            <v>Nicotine Dependence</v>
          </cell>
          <cell r="C316" t="str">
            <v>Local Authority</v>
          </cell>
        </row>
        <row r="317">
          <cell r="A317" t="str">
            <v>Buprenorphine_Tab Subling 4mg S/F</v>
          </cell>
          <cell r="B317" t="str">
            <v>Opioid Dependence</v>
          </cell>
          <cell r="C317" t="str">
            <v>Local Authority</v>
          </cell>
        </row>
        <row r="318">
          <cell r="A318" t="str">
            <v>Nicotinell_Loz 2mg S/F</v>
          </cell>
          <cell r="B318" t="str">
            <v>Nicotine Dependence</v>
          </cell>
          <cell r="C318" t="str">
            <v>Local Authority</v>
          </cell>
        </row>
        <row r="319">
          <cell r="A319" t="str">
            <v>Nova-T 380 Iucd</v>
          </cell>
          <cell r="B319" t="str">
            <v>Non Medicated Coils</v>
          </cell>
          <cell r="C319" t="str">
            <v>Local Authority</v>
          </cell>
        </row>
        <row r="320">
          <cell r="A320" t="str">
            <v>Novaplus T 380 Ag Iucd (Normal,Mini)</v>
          </cell>
          <cell r="B320" t="str">
            <v>Non Medicated Coils</v>
          </cell>
          <cell r="C320" t="str">
            <v>Local Authority</v>
          </cell>
        </row>
        <row r="321">
          <cell r="A321" t="str">
            <v>T-Safe 380A QL Iucd</v>
          </cell>
          <cell r="B321" t="str">
            <v>Non Medicated Coils</v>
          </cell>
          <cell r="C321" t="str">
            <v>Local Authority</v>
          </cell>
        </row>
        <row r="322">
          <cell r="A322" t="str">
            <v>Copper T380 A Iucd</v>
          </cell>
          <cell r="B322" t="str">
            <v>Non Medicated Coils</v>
          </cell>
          <cell r="C322" t="str">
            <v>Local Authority</v>
          </cell>
        </row>
        <row r="323">
          <cell r="A323" t="str">
            <v>TT380 Slimline Iucd</v>
          </cell>
          <cell r="B323" t="str">
            <v>Non Medicated Coils</v>
          </cell>
          <cell r="C323" t="str">
            <v>Local Authority</v>
          </cell>
        </row>
        <row r="324">
          <cell r="A324" t="str">
            <v>Mini TT380 Slimline Iucd</v>
          </cell>
          <cell r="B324" t="str">
            <v>Non Medicated Coils</v>
          </cell>
          <cell r="C324" t="str">
            <v>Local Authority</v>
          </cell>
        </row>
        <row r="325">
          <cell r="A325" t="str">
            <v>Prevenar 13_Vac 0.5ml Pfs</v>
          </cell>
          <cell r="B325" t="str">
            <v>Pneumococcal</v>
          </cell>
          <cell r="C325" t="str">
            <v>NHS England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cribing"/>
      <sheetName val="Income"/>
      <sheetName val="Data PH Drugs Epact"/>
      <sheetName val="Lookup"/>
      <sheetName val="List"/>
    </sheetNames>
    <sheetDataSet>
      <sheetData sheetId="0"/>
      <sheetData sheetId="1"/>
      <sheetData sheetId="2"/>
      <sheetData sheetId="3">
        <row r="1">
          <cell r="A1" t="str">
            <v>DRUG NAME</v>
          </cell>
          <cell r="B1" t="str">
            <v>CATERGORY</v>
          </cell>
          <cell r="C1" t="str">
            <v>Commissioner</v>
          </cell>
          <cell r="E1" t="str">
            <v>PRACTICE</v>
          </cell>
          <cell r="F1" t="str">
            <v>COUNCIL</v>
          </cell>
        </row>
        <row r="2">
          <cell r="A2" t="str">
            <v>Levonorgest_Tab 750mcg</v>
          </cell>
          <cell r="B2" t="str">
            <v>Emergency Contraception</v>
          </cell>
          <cell r="C2" t="str">
            <v>Local Authority</v>
          </cell>
          <cell r="E2" t="str">
            <v>ABBEY MEDICAL GROUP (CLOSED)</v>
          </cell>
          <cell r="F2" t="str">
            <v>City of York</v>
          </cell>
        </row>
        <row r="3">
          <cell r="A3" t="str">
            <v>Levonorgest_Tab 1.5mg</v>
          </cell>
          <cell r="B3" t="str">
            <v>Emergency Contraception</v>
          </cell>
          <cell r="C3" t="str">
            <v>Local Authority</v>
          </cell>
          <cell r="E3" t="str">
            <v>BEECH GROVE MEDICAL PRACTICE</v>
          </cell>
          <cell r="F3" t="str">
            <v>City of York</v>
          </cell>
        </row>
        <row r="4">
          <cell r="A4" t="str">
            <v>Postinor-2_Postcoital Tab 750mcg</v>
          </cell>
          <cell r="B4" t="str">
            <v>Emergency Contraception</v>
          </cell>
          <cell r="C4" t="str">
            <v>Local Authority</v>
          </cell>
          <cell r="E4" t="str">
            <v>BEECH TREE SURGERY</v>
          </cell>
          <cell r="F4" t="str">
            <v>North Yorkshire County Council</v>
          </cell>
        </row>
        <row r="5">
          <cell r="A5" t="str">
            <v>Levonelle-2_Postcoital Tab 750mcg</v>
          </cell>
          <cell r="B5" t="str">
            <v>Emergency Contraception</v>
          </cell>
          <cell r="C5" t="str">
            <v>Local Authority</v>
          </cell>
          <cell r="E5" t="str">
            <v>BURGESS PJ (CLOSED)</v>
          </cell>
          <cell r="F5" t="str">
            <v>City of York</v>
          </cell>
        </row>
        <row r="6">
          <cell r="A6" t="str">
            <v>Levonelle_Postcoital Tab 750mcg</v>
          </cell>
          <cell r="B6" t="str">
            <v>Emergency Contraception</v>
          </cell>
          <cell r="C6" t="str">
            <v>Local Authority</v>
          </cell>
          <cell r="E6" t="str">
            <v>CLIFTON MEDICAL PRACTICE</v>
          </cell>
          <cell r="F6" t="str">
            <v>City of York</v>
          </cell>
        </row>
        <row r="7">
          <cell r="A7" t="str">
            <v>Levonelle One Step_Tab 1.5mg</v>
          </cell>
          <cell r="B7" t="str">
            <v>Emergency Contraception</v>
          </cell>
          <cell r="C7" t="str">
            <v>Local Authority</v>
          </cell>
          <cell r="E7" t="str">
            <v>DALTON TERRACE SURGERY</v>
          </cell>
          <cell r="F7" t="str">
            <v>City of York</v>
          </cell>
        </row>
        <row r="8">
          <cell r="A8" t="str">
            <v>Levonelle_Tab 1.5mg</v>
          </cell>
          <cell r="B8" t="str">
            <v>Emergency Contraception</v>
          </cell>
          <cell r="C8" t="str">
            <v>Local Authority</v>
          </cell>
          <cell r="E8" t="str">
            <v>EAST PARADE MEDICAL PRACTICE</v>
          </cell>
          <cell r="F8" t="str">
            <v>City of York</v>
          </cell>
        </row>
        <row r="9">
          <cell r="A9" t="str">
            <v>Upostelle_Tab 1500mcg</v>
          </cell>
          <cell r="B9" t="str">
            <v>Emergency Contraception</v>
          </cell>
          <cell r="C9" t="str">
            <v>Local Authority</v>
          </cell>
          <cell r="E9" t="str">
            <v>ELVINGTON MEDICAL PRACTICE</v>
          </cell>
          <cell r="F9" t="str">
            <v>City of York</v>
          </cell>
        </row>
        <row r="10">
          <cell r="A10" t="str">
            <v>Ulipristal Acet_Tab 30mg</v>
          </cell>
          <cell r="B10" t="str">
            <v>Emergency Contraception</v>
          </cell>
          <cell r="C10" t="str">
            <v>Local Authority</v>
          </cell>
          <cell r="E10" t="str">
            <v>ESCRICK SURGERY</v>
          </cell>
          <cell r="F10" t="str">
            <v>North Yorkshire County Council</v>
          </cell>
        </row>
        <row r="11">
          <cell r="A11" t="str">
            <v>Ellaone_Tab 30mg</v>
          </cell>
          <cell r="B11" t="str">
            <v>Emergency Contraception</v>
          </cell>
          <cell r="C11" t="str">
            <v>Local Authority</v>
          </cell>
          <cell r="E11" t="str">
            <v>FRONT STREET SURGERY</v>
          </cell>
          <cell r="F11" t="str">
            <v>City of York</v>
          </cell>
        </row>
        <row r="12">
          <cell r="A12" t="str">
            <v>Levonorgest_Intra-Uterine System 52mg</v>
          </cell>
          <cell r="B12" t="str">
            <v>IUD Progestogen-only Device</v>
          </cell>
          <cell r="C12" t="str">
            <v>Local Authority</v>
          </cell>
          <cell r="E12" t="str">
            <v>GALE FARM SURGERY (CLOSED)</v>
          </cell>
          <cell r="F12" t="str">
            <v>City of York</v>
          </cell>
        </row>
        <row r="13">
          <cell r="A13" t="str">
            <v>Mirena_Intra-Uterine System</v>
          </cell>
          <cell r="B13" t="str">
            <v>IUD Progestogen-only Device</v>
          </cell>
          <cell r="C13" t="str">
            <v>Local Authority</v>
          </cell>
          <cell r="E13" t="str">
            <v>GILLYGATE SURGERY</v>
          </cell>
          <cell r="F13" t="str">
            <v>City of York</v>
          </cell>
        </row>
        <row r="14">
          <cell r="A14" t="str">
            <v>Acamprosate Calc_Tab E/C 333mg</v>
          </cell>
          <cell r="B14" t="str">
            <v>Alcohol dependence</v>
          </cell>
          <cell r="C14" t="str">
            <v>Local Authority</v>
          </cell>
          <cell r="E14" t="str">
            <v>HAXBY GROUP PRACTICE</v>
          </cell>
          <cell r="F14" t="str">
            <v>City of York</v>
          </cell>
        </row>
        <row r="15">
          <cell r="A15" t="str">
            <v>Acamprosate Calc_Tab E/C 333mg @gn</v>
          </cell>
          <cell r="B15" t="str">
            <v>Alcohol dependence</v>
          </cell>
          <cell r="C15" t="str">
            <v>Local Authority</v>
          </cell>
          <cell r="E15" t="str">
            <v>HELMSLEY SURGERY</v>
          </cell>
          <cell r="F15" t="str">
            <v>North Yorkshire County Council</v>
          </cell>
        </row>
        <row r="16">
          <cell r="A16" t="str">
            <v>Campral EC_Tab 333mg</v>
          </cell>
          <cell r="B16" t="str">
            <v>Alcohol dependence</v>
          </cell>
          <cell r="C16" t="str">
            <v>Local Authority</v>
          </cell>
          <cell r="E16" t="str">
            <v>JORVIK MEDICAL PRACTICE</v>
          </cell>
          <cell r="F16" t="str">
            <v>City of York</v>
          </cell>
        </row>
        <row r="17">
          <cell r="A17" t="str">
            <v>Disulfiram_Tab 200mg</v>
          </cell>
          <cell r="B17" t="str">
            <v>Alcohol dependence</v>
          </cell>
          <cell r="C17" t="str">
            <v>Local Authority</v>
          </cell>
          <cell r="E17" t="str">
            <v>KIRKBYMOORSIDE SURGERY</v>
          </cell>
          <cell r="F17" t="str">
            <v>North Yorkshire County Council</v>
          </cell>
        </row>
        <row r="18">
          <cell r="A18" t="str">
            <v>Disulfiram_Implant (Import)</v>
          </cell>
          <cell r="B18" t="str">
            <v>Alcohol dependence</v>
          </cell>
          <cell r="C18" t="str">
            <v>Local Authority</v>
          </cell>
          <cell r="E18" t="str">
            <v>MILLFIELD SURGERY</v>
          </cell>
          <cell r="F18" t="str">
            <v>North Yorkshire County Council</v>
          </cell>
        </row>
        <row r="19">
          <cell r="A19" t="str">
            <v>Disulfiram_Implant 100mg @gn</v>
          </cell>
          <cell r="B19" t="str">
            <v>Alcohol dependence</v>
          </cell>
          <cell r="C19" t="str">
            <v>Local Authority</v>
          </cell>
          <cell r="E19" t="str">
            <v>MINSTER HEALTH (CLOSED)</v>
          </cell>
          <cell r="F19" t="str">
            <v>City of York</v>
          </cell>
        </row>
        <row r="20">
          <cell r="A20" t="str">
            <v>Disulfiram_Implant 100mg</v>
          </cell>
          <cell r="B20" t="str">
            <v>Alcohol dependence</v>
          </cell>
          <cell r="C20" t="str">
            <v>Local Authority</v>
          </cell>
          <cell r="E20" t="str">
            <v>MY HEALTH GROUP</v>
          </cell>
          <cell r="F20" t="str">
            <v>City of York</v>
          </cell>
        </row>
        <row r="21">
          <cell r="A21" t="str">
            <v>Antabuse_Tab 200mg</v>
          </cell>
          <cell r="B21" t="str">
            <v>Alcohol dependence</v>
          </cell>
          <cell r="C21" t="str">
            <v>Local Authority</v>
          </cell>
          <cell r="E21" t="str">
            <v>PETERGATE SURGERY</v>
          </cell>
          <cell r="F21" t="str">
            <v>City of York</v>
          </cell>
        </row>
        <row r="22">
          <cell r="A22" t="str">
            <v>Esperal_Implant 100mg</v>
          </cell>
          <cell r="B22" t="str">
            <v>Alcohol dependence</v>
          </cell>
          <cell r="C22" t="str">
            <v>Local Authority</v>
          </cell>
          <cell r="E22" t="str">
            <v>PICKERING MEDICAL PRACTICE</v>
          </cell>
          <cell r="F22" t="str">
            <v>North Yorkshire County Council</v>
          </cell>
        </row>
        <row r="23">
          <cell r="A23" t="str">
            <v>Calc Carbimide Citrated_Tab 50mg</v>
          </cell>
          <cell r="B23" t="str">
            <v>Alcohol dependence</v>
          </cell>
          <cell r="C23" t="str">
            <v>Local Authority</v>
          </cell>
          <cell r="E23" t="str">
            <v>POCKLINGTON GROUP PRACTICE</v>
          </cell>
          <cell r="F23" t="str">
            <v>East Riding of Yorkshire Council</v>
          </cell>
        </row>
        <row r="24">
          <cell r="A24" t="str">
            <v>Calc Carbimide Citrated_Tab 50mg (Import</v>
          </cell>
          <cell r="B24" t="str">
            <v>Alcohol dependence</v>
          </cell>
          <cell r="C24" t="str">
            <v>Local Authority</v>
          </cell>
          <cell r="E24" t="str">
            <v>POSTERNGATE SURGERY</v>
          </cell>
          <cell r="F24" t="str">
            <v>North Yorkshire County Council</v>
          </cell>
        </row>
        <row r="25">
          <cell r="A25" t="str">
            <v>Abstem_Tab 50mg</v>
          </cell>
          <cell r="B25" t="str">
            <v>Alcohol dependence</v>
          </cell>
          <cell r="C25" t="str">
            <v>Local Authority</v>
          </cell>
          <cell r="E25" t="str">
            <v>PRIORY MEDICAL GROUP</v>
          </cell>
          <cell r="F25" t="str">
            <v>City of York</v>
          </cell>
        </row>
        <row r="26">
          <cell r="A26" t="str">
            <v>Dipsan_Tab 50mg</v>
          </cell>
          <cell r="B26" t="str">
            <v>Alcohol dependence</v>
          </cell>
          <cell r="C26" t="str">
            <v>Local Authority</v>
          </cell>
          <cell r="E26" t="str">
            <v>SCOTT ROAD MEDICAL CENTRE</v>
          </cell>
          <cell r="F26" t="str">
            <v>North Yorkshire County Council</v>
          </cell>
        </row>
        <row r="27">
          <cell r="A27" t="str">
            <v>Temposil_Tab 50mg</v>
          </cell>
          <cell r="B27" t="str">
            <v>Alcohol dependence</v>
          </cell>
          <cell r="C27" t="str">
            <v>Local Authority</v>
          </cell>
          <cell r="E27" t="str">
            <v>SHERBURN GROUP PRACTICE</v>
          </cell>
          <cell r="F27" t="str">
            <v>North Yorkshire County Council</v>
          </cell>
        </row>
        <row r="28">
          <cell r="A28" t="str">
            <v>Nalmefene_Tab 18mg</v>
          </cell>
          <cell r="B28" t="str">
            <v>Alcohol dependence</v>
          </cell>
          <cell r="C28" t="str">
            <v>Local Authority</v>
          </cell>
          <cell r="E28" t="str">
            <v>SOUTH MILFORD SURGERY</v>
          </cell>
          <cell r="F28" t="str">
            <v>North Yorkshire County Council</v>
          </cell>
        </row>
        <row r="29">
          <cell r="A29" t="str">
            <v>Selincro_Tab 18mg</v>
          </cell>
          <cell r="B29" t="str">
            <v>Alcohol dependence</v>
          </cell>
          <cell r="C29" t="str">
            <v>Local Authority</v>
          </cell>
          <cell r="E29" t="str">
            <v>STILLINGTON SURGERY</v>
          </cell>
          <cell r="F29" t="str">
            <v>North Yorkshire County Council</v>
          </cell>
        </row>
        <row r="30">
          <cell r="A30" t="str">
            <v>Bupropion HCl_Tab 150mg M/R</v>
          </cell>
          <cell r="B30" t="str">
            <v>Nicotine Dependence</v>
          </cell>
          <cell r="C30" t="str">
            <v>Local Authority</v>
          </cell>
          <cell r="E30" t="str">
            <v>TADCASTER MEDICAL CENTRE</v>
          </cell>
          <cell r="F30" t="str">
            <v>North Yorkshire County Council</v>
          </cell>
        </row>
        <row r="31">
          <cell r="A31" t="str">
            <v>Zyban_Tab 150mg</v>
          </cell>
          <cell r="B31" t="str">
            <v>Nicotine Dependence</v>
          </cell>
          <cell r="C31" t="str">
            <v>Local Authority</v>
          </cell>
          <cell r="E31" t="str">
            <v>TERRINGTON SURGERY</v>
          </cell>
          <cell r="F31" t="str">
            <v>North Yorkshire County Council</v>
          </cell>
        </row>
        <row r="32">
          <cell r="A32" t="str">
            <v>Nicotine_Chewing Gum 2mg S/F (Orig)</v>
          </cell>
          <cell r="B32" t="str">
            <v>Nicotine Dependence</v>
          </cell>
          <cell r="C32" t="str">
            <v>Local Authority</v>
          </cell>
          <cell r="E32" t="str">
            <v>THE OLD SCHOOL MEDICAL PRACTICE</v>
          </cell>
          <cell r="F32" t="str">
            <v>City of York</v>
          </cell>
        </row>
        <row r="33">
          <cell r="A33" t="str">
            <v>Nicotine_Chewing Gum 4mg S/F (Orig)</v>
          </cell>
          <cell r="B33" t="str">
            <v>Nicotine Dependence</v>
          </cell>
          <cell r="C33" t="str">
            <v>Local Authority</v>
          </cell>
          <cell r="E33" t="str">
            <v>THE SURGERY AT 32 CLIFTON</v>
          </cell>
          <cell r="F33" t="str">
            <v>City of York</v>
          </cell>
        </row>
        <row r="34">
          <cell r="A34" t="str">
            <v>Nicotine_Loz 500mcg</v>
          </cell>
          <cell r="B34" t="str">
            <v>Nicotine Dependence</v>
          </cell>
          <cell r="C34" t="str">
            <v>Local Authority</v>
          </cell>
          <cell r="E34" t="str">
            <v>TOLLERTON SURGERY</v>
          </cell>
          <cell r="F34" t="str">
            <v>North Yorkshire County Council</v>
          </cell>
        </row>
        <row r="35">
          <cell r="A35" t="str">
            <v>Nicotine_Loz 1.1mg</v>
          </cell>
          <cell r="B35" t="str">
            <v>Nicotine Dependence</v>
          </cell>
          <cell r="C35" t="str">
            <v>Local Authority</v>
          </cell>
          <cell r="E35" t="str">
            <v>UNITY HEALTH</v>
          </cell>
          <cell r="F35" t="str">
            <v>City of York</v>
          </cell>
        </row>
        <row r="36">
          <cell r="A36" t="str">
            <v>Nicotine_Skin Patch 17.5mg</v>
          </cell>
          <cell r="B36" t="str">
            <v>Nicotine Dependence</v>
          </cell>
          <cell r="C36" t="str">
            <v>Local Authority</v>
          </cell>
          <cell r="E36" t="str">
            <v>YORK MEDICAL GROUP</v>
          </cell>
          <cell r="F36" t="str">
            <v>City of York</v>
          </cell>
        </row>
        <row r="37">
          <cell r="A37" t="str">
            <v>Nicotine_Skin Patch 35mg</v>
          </cell>
          <cell r="B37" t="str">
            <v>Nicotine Dependence</v>
          </cell>
          <cell r="C37" t="str">
            <v>Local Authority</v>
          </cell>
          <cell r="E37" t="str">
            <v>PMS PILOT (CLOSED)</v>
          </cell>
          <cell r="F37" t="str">
            <v>EXCLUDE</v>
          </cell>
        </row>
        <row r="38">
          <cell r="A38" t="str">
            <v>Nicotine_Skin Patch 52.5mg</v>
          </cell>
          <cell r="B38" t="str">
            <v>Nicotine Dependence</v>
          </cell>
          <cell r="C38" t="str">
            <v>Local Authority</v>
          </cell>
          <cell r="E38" t="str">
            <v>UNIDENTIFIED DOCTORS</v>
          </cell>
          <cell r="F38" t="str">
            <v>EXCLUDE</v>
          </cell>
        </row>
        <row r="39">
          <cell r="A39" t="str">
            <v>Nicotine_Skin Patch 7mg</v>
          </cell>
          <cell r="B39" t="str">
            <v>Nicotine Dependence</v>
          </cell>
          <cell r="C39" t="str">
            <v>Local Authority</v>
          </cell>
          <cell r="E39" t="str">
            <v>DEPUTISING SERVICES</v>
          </cell>
          <cell r="F39" t="str">
            <v>EXCLUDE</v>
          </cell>
        </row>
        <row r="40">
          <cell r="A40" t="str">
            <v>Nicotine_Skin Patch 14mg</v>
          </cell>
          <cell r="B40" t="str">
            <v>Nicotine Dependence</v>
          </cell>
          <cell r="C40" t="str">
            <v>Local Authority</v>
          </cell>
          <cell r="E40" t="str">
            <v>JORVIK GILLYGATE PRACTICE</v>
          </cell>
          <cell r="F40" t="str">
            <v>City of York</v>
          </cell>
        </row>
        <row r="41">
          <cell r="A41" t="str">
            <v>Nicotine_Skin Patch 21mg</v>
          </cell>
          <cell r="B41" t="str">
            <v>Nicotine Dependence</v>
          </cell>
          <cell r="C41" t="str">
            <v>Local Authority</v>
          </cell>
          <cell r="E41" t="str">
            <v>YORKSHIRE DOCTORS UCC OOH</v>
          </cell>
          <cell r="F41" t="str">
            <v>EXCLUDE</v>
          </cell>
        </row>
        <row r="42">
          <cell r="A42" t="str">
            <v>Nicotine_Skin Patch 5mg</v>
          </cell>
          <cell r="B42" t="str">
            <v>Nicotine Dependence</v>
          </cell>
          <cell r="C42" t="str">
            <v>Local Authority</v>
          </cell>
          <cell r="E42" t="str">
            <v>EAST PARADE</v>
          </cell>
          <cell r="F42" t="str">
            <v>City of York</v>
          </cell>
        </row>
        <row r="43">
          <cell r="A43" t="str">
            <v>Nicotine_Skin Patch 10mg</v>
          </cell>
          <cell r="B43" t="str">
            <v>Nicotine Dependence</v>
          </cell>
          <cell r="C43" t="str">
            <v>Local Authority</v>
          </cell>
          <cell r="E43" t="str">
            <v>BEECH GROVE MEDICAL PRACTICE (CLOSED)</v>
          </cell>
          <cell r="F43" t="str">
            <v>City of York</v>
          </cell>
        </row>
        <row r="44">
          <cell r="A44" t="str">
            <v>Nicotine_Skin Patch 15mg</v>
          </cell>
          <cell r="B44" t="str">
            <v>Nicotine Dependence</v>
          </cell>
          <cell r="C44" t="str">
            <v>Local Authority</v>
          </cell>
        </row>
        <row r="45">
          <cell r="A45" t="str">
            <v>Nicotine_Nsl Spy 500mcg (200 D) 10ml</v>
          </cell>
          <cell r="B45" t="str">
            <v>Nicotine Dependence</v>
          </cell>
          <cell r="C45" t="str">
            <v>Local Authority</v>
          </cell>
        </row>
        <row r="46">
          <cell r="A46" t="str">
            <v>Nicotine_Transdermal Patch 7mg/24hrs</v>
          </cell>
          <cell r="B46" t="str">
            <v>Nicotine Dependence</v>
          </cell>
          <cell r="C46" t="str">
            <v>Local Authority</v>
          </cell>
        </row>
        <row r="47">
          <cell r="A47" t="str">
            <v>Nicotine_Transdermal Patch 14mg/24hrs</v>
          </cell>
          <cell r="B47" t="str">
            <v>Nicotine Dependence</v>
          </cell>
          <cell r="C47" t="str">
            <v>Local Authority</v>
          </cell>
        </row>
        <row r="48">
          <cell r="A48" t="str">
            <v>Nicotine_Transdermal Patch 21mg/24hrs</v>
          </cell>
          <cell r="B48" t="str">
            <v>Nicotine Dependence</v>
          </cell>
          <cell r="C48" t="str">
            <v>Local Authority</v>
          </cell>
        </row>
        <row r="49">
          <cell r="A49" t="str">
            <v>Nicotine_Transdermal Patch 5mg/16hrs</v>
          </cell>
          <cell r="B49" t="str">
            <v>Nicotine Dependence</v>
          </cell>
          <cell r="C49" t="str">
            <v>Local Authority</v>
          </cell>
        </row>
        <row r="50">
          <cell r="A50" t="str">
            <v>Nicotine_Transdermal Patch 10mg/16hrs</v>
          </cell>
          <cell r="B50" t="str">
            <v>Nicotine Dependence</v>
          </cell>
          <cell r="C50" t="str">
            <v>Local Authority</v>
          </cell>
        </row>
        <row r="51">
          <cell r="A51" t="str">
            <v>Nicotine_Transdermal Patch 15mg/16hrs</v>
          </cell>
          <cell r="B51" t="str">
            <v>Nicotine Dependence</v>
          </cell>
          <cell r="C51" t="str">
            <v>Local Authority</v>
          </cell>
        </row>
        <row r="52">
          <cell r="A52" t="str">
            <v>Nicotine_Inhalator + Inh Cart 10mg</v>
          </cell>
          <cell r="B52" t="str">
            <v>Nicotine Dependence</v>
          </cell>
          <cell r="C52" t="str">
            <v>Local Authority</v>
          </cell>
        </row>
        <row r="53">
          <cell r="A53" t="str">
            <v>Nicotine_Subling Tab 2mg S/F</v>
          </cell>
          <cell r="B53" t="str">
            <v>Nicotine Dependence</v>
          </cell>
          <cell r="C53" t="str">
            <v>Local Authority</v>
          </cell>
        </row>
        <row r="54">
          <cell r="A54" t="str">
            <v>Nicotine_Loz 1mg S/F</v>
          </cell>
          <cell r="B54" t="str">
            <v>Nicotine Dependence</v>
          </cell>
          <cell r="C54" t="str">
            <v>Local Authority</v>
          </cell>
        </row>
        <row r="55">
          <cell r="A55" t="str">
            <v>Nicotine_Loz 2mg S/F</v>
          </cell>
          <cell r="B55" t="str">
            <v>Nicotine Dependence</v>
          </cell>
          <cell r="C55" t="str">
            <v>Local Authority</v>
          </cell>
        </row>
        <row r="56">
          <cell r="A56" t="str">
            <v>Nicotine_Loz 4mg S/F</v>
          </cell>
          <cell r="B56" t="str">
            <v>Nicotine Dependence</v>
          </cell>
          <cell r="C56" t="str">
            <v>Local Authority</v>
          </cell>
        </row>
        <row r="57">
          <cell r="A57" t="str">
            <v>Nicotine_Chewing Gum 2mg S/F</v>
          </cell>
          <cell r="B57" t="str">
            <v>Nicotine Dependence</v>
          </cell>
          <cell r="C57" t="str">
            <v>Local Authority</v>
          </cell>
        </row>
        <row r="58">
          <cell r="A58" t="str">
            <v>Nicotine_Chewing Gum 2mg S/F (Citrus)</v>
          </cell>
          <cell r="B58" t="str">
            <v>Nicotine Dependence</v>
          </cell>
          <cell r="C58" t="str">
            <v>Local Authority</v>
          </cell>
        </row>
        <row r="59">
          <cell r="A59" t="str">
            <v>Nicotine_Chewing Gum 2mg S/F (Fruit)</v>
          </cell>
          <cell r="B59" t="str">
            <v>Nicotine Dependence</v>
          </cell>
          <cell r="C59" t="str">
            <v>Local Authority</v>
          </cell>
        </row>
        <row r="60">
          <cell r="A60" t="str">
            <v>Nicotine_Chewing Gum 4mg S/F</v>
          </cell>
          <cell r="B60" t="str">
            <v>Nicotine Dependence</v>
          </cell>
          <cell r="C60" t="str">
            <v>Local Authority</v>
          </cell>
        </row>
        <row r="61">
          <cell r="A61" t="str">
            <v>Nicotine_Chewing Gum 4mg S/F (Citrus)</v>
          </cell>
          <cell r="B61" t="str">
            <v>Nicotine Dependence</v>
          </cell>
          <cell r="C61" t="str">
            <v>Local Authority</v>
          </cell>
        </row>
        <row r="62">
          <cell r="A62" t="str">
            <v>Nicotine_Chewing Gum 4mg S/F (Fruit)</v>
          </cell>
          <cell r="B62" t="str">
            <v>Nicotine Dependence</v>
          </cell>
          <cell r="C62" t="str">
            <v>Local Authority</v>
          </cell>
        </row>
        <row r="63">
          <cell r="A63" t="str">
            <v>Nicotine_Loz 2mg S/F (Mint)</v>
          </cell>
          <cell r="B63" t="str">
            <v>Nicotine Dependence</v>
          </cell>
          <cell r="C63" t="str">
            <v>Local Authority</v>
          </cell>
        </row>
        <row r="64">
          <cell r="A64" t="str">
            <v>Nicotine_Loz 4mg S/F (Mint)</v>
          </cell>
          <cell r="B64" t="str">
            <v>Nicotine Dependence</v>
          </cell>
          <cell r="C64" t="str">
            <v>Local Authority</v>
          </cell>
        </row>
        <row r="65">
          <cell r="A65" t="str">
            <v>Nicotine_Chewing Gum 2mg S/F (Liquorice)</v>
          </cell>
          <cell r="B65" t="str">
            <v>Nicotine Dependence</v>
          </cell>
          <cell r="C65" t="str">
            <v>Local Authority</v>
          </cell>
        </row>
        <row r="66">
          <cell r="A66" t="str">
            <v>Nicotine_Chewing Gum 4mg S/F (Liquorice)</v>
          </cell>
          <cell r="B66" t="str">
            <v>Nicotine Dependence</v>
          </cell>
          <cell r="C66" t="str">
            <v>Local Authority</v>
          </cell>
        </row>
        <row r="67">
          <cell r="A67" t="str">
            <v>Nicotine_Chewing Gum 2mg S/F (Freshmint)</v>
          </cell>
          <cell r="B67" t="str">
            <v>Nicotine Dependence</v>
          </cell>
          <cell r="C67" t="str">
            <v>Local Authority</v>
          </cell>
        </row>
        <row r="68">
          <cell r="A68" t="str">
            <v>Nicotine_Chewing Gum 4mg S/F (Freshmint)</v>
          </cell>
          <cell r="B68" t="str">
            <v>Nicotine Dependence</v>
          </cell>
          <cell r="C68" t="str">
            <v>Local Authority</v>
          </cell>
        </row>
        <row r="69">
          <cell r="A69" t="str">
            <v>Nicotine_Chewing Gum 2mg S/F(Freshfruit)</v>
          </cell>
          <cell r="B69" t="str">
            <v>Nicotine Dependence</v>
          </cell>
          <cell r="C69" t="str">
            <v>Local Authority</v>
          </cell>
        </row>
        <row r="70">
          <cell r="A70" t="str">
            <v>Nicotine_Chewing Gum 4mg S/F(Freshfruit)</v>
          </cell>
          <cell r="B70" t="str">
            <v>Nicotine Dependence</v>
          </cell>
          <cell r="C70" t="str">
            <v>Local Authority</v>
          </cell>
        </row>
        <row r="71">
          <cell r="A71" t="str">
            <v>Nicotine_Loz 1.5mg S/F (Liquorice Mint)</v>
          </cell>
          <cell r="B71" t="str">
            <v>Nicotine Dependence</v>
          </cell>
          <cell r="C71" t="str">
            <v>Local Authority</v>
          </cell>
        </row>
        <row r="72">
          <cell r="A72" t="str">
            <v>Nicotine_Loz 1.5mg S/F (Mint)</v>
          </cell>
          <cell r="B72" t="str">
            <v>Nicotine Dependence</v>
          </cell>
          <cell r="C72" t="str">
            <v>Local Authority</v>
          </cell>
        </row>
        <row r="73">
          <cell r="A73" t="str">
            <v>Nicotine_Transdermal Patch 25mg/16hrs</v>
          </cell>
          <cell r="B73" t="str">
            <v>Nicotine Dependence</v>
          </cell>
          <cell r="C73" t="str">
            <v>Local Authority</v>
          </cell>
        </row>
        <row r="74">
          <cell r="A74" t="str">
            <v>Nicotine_Chewing Gum 2mg S/F (Icy Wte)</v>
          </cell>
          <cell r="B74" t="str">
            <v>Nicotine Dependence</v>
          </cell>
          <cell r="C74" t="str">
            <v>Local Authority</v>
          </cell>
        </row>
        <row r="75">
          <cell r="A75" t="str">
            <v>Nicotine_Chewing Gum 4mg S/F (Icy Wte)</v>
          </cell>
          <cell r="B75" t="str">
            <v>Nicotine Dependence</v>
          </cell>
          <cell r="C75" t="str">
            <v>Local Authority</v>
          </cell>
        </row>
        <row r="76">
          <cell r="A76" t="str">
            <v>Nicotine_Patch 15mg/Chewing Gum 2mg S/F</v>
          </cell>
          <cell r="B76" t="str">
            <v>Nicotine Dependence</v>
          </cell>
          <cell r="C76" t="str">
            <v>Local Authority</v>
          </cell>
        </row>
        <row r="77">
          <cell r="A77" t="str">
            <v>Nicotine_Loz 1.5mg S/F (Cherry)</v>
          </cell>
          <cell r="B77" t="str">
            <v>Nicotine Dependence</v>
          </cell>
          <cell r="C77" t="str">
            <v>Local Authority</v>
          </cell>
        </row>
        <row r="78">
          <cell r="A78" t="str">
            <v>Nicotine_Oromucosal P/Spy (1mg D) S/F</v>
          </cell>
          <cell r="B78" t="str">
            <v>Nicotine Dependence</v>
          </cell>
          <cell r="C78" t="str">
            <v>Local Authority</v>
          </cell>
        </row>
        <row r="79">
          <cell r="A79" t="str">
            <v>Nicotine_Chewing Gum 4mg S/F (Icemint)</v>
          </cell>
          <cell r="B79" t="str">
            <v>Nicotine Dependence</v>
          </cell>
          <cell r="C79" t="str">
            <v>Local Authority</v>
          </cell>
        </row>
        <row r="80">
          <cell r="A80" t="str">
            <v>Nicotine_Chewing Gum 2mg S/F (Icemint)</v>
          </cell>
          <cell r="B80" t="str">
            <v>Nicotine Dependence</v>
          </cell>
          <cell r="C80" t="str">
            <v>Local Authority</v>
          </cell>
        </row>
        <row r="81">
          <cell r="A81" t="str">
            <v>Nicotine_Inhalator + Inh Cart 15mg</v>
          </cell>
          <cell r="B81" t="str">
            <v>Nicotine Dependence</v>
          </cell>
          <cell r="C81" t="str">
            <v>Local Authority</v>
          </cell>
        </row>
        <row r="82">
          <cell r="A82" t="str">
            <v>Nicotine_Orodisper Film 2.5mg S/F</v>
          </cell>
          <cell r="B82" t="str">
            <v>Nicotine Dependence</v>
          </cell>
          <cell r="C82" t="str">
            <v>Local Authority</v>
          </cell>
        </row>
        <row r="83">
          <cell r="A83" t="str">
            <v>Nicotine_Loz 1.5mg S/F (Orange)</v>
          </cell>
          <cell r="B83" t="str">
            <v>Nicotine Dependence</v>
          </cell>
          <cell r="C83" t="str">
            <v>Local Authority</v>
          </cell>
        </row>
        <row r="84">
          <cell r="A84" t="str">
            <v>Nicorette_Chewing Gum 2mg S/F (Orig)</v>
          </cell>
          <cell r="B84" t="str">
            <v>Nicotine Dependence</v>
          </cell>
          <cell r="C84" t="str">
            <v>Local Authority</v>
          </cell>
        </row>
        <row r="85">
          <cell r="A85" t="str">
            <v>Nicorette_Chewing Gum 4mg S/F (Orig)</v>
          </cell>
          <cell r="B85" t="str">
            <v>Nicotine Dependence</v>
          </cell>
          <cell r="C85" t="str">
            <v>Local Authority</v>
          </cell>
        </row>
        <row r="86">
          <cell r="A86" t="str">
            <v>Nicorette_Patch 5mg/16hrs</v>
          </cell>
          <cell r="B86" t="str">
            <v>Nicotine Dependence</v>
          </cell>
          <cell r="C86" t="str">
            <v>Local Authority</v>
          </cell>
        </row>
        <row r="87">
          <cell r="A87" t="str">
            <v>Nicorette_Patch 10mg/16hrs</v>
          </cell>
          <cell r="B87" t="str">
            <v>Nicotine Dependence</v>
          </cell>
          <cell r="C87" t="str">
            <v>Local Authority</v>
          </cell>
        </row>
        <row r="88">
          <cell r="A88" t="str">
            <v>Nicorette_Patch 15mg/16hrs</v>
          </cell>
          <cell r="B88" t="str">
            <v>Nicotine Dependence</v>
          </cell>
          <cell r="C88" t="str">
            <v>Local Authority</v>
          </cell>
        </row>
        <row r="89">
          <cell r="A89" t="str">
            <v>Nicorette_Nsl Spy 500mcg (200 D) 10ml</v>
          </cell>
          <cell r="B89" t="str">
            <v>Nicotine Dependence</v>
          </cell>
          <cell r="C89" t="str">
            <v>Local Authority</v>
          </cell>
        </row>
        <row r="90">
          <cell r="A90" t="str">
            <v>Nicorette_Inhalator + Inh Cart 10mg</v>
          </cell>
          <cell r="B90" t="str">
            <v>Nicotine Dependence</v>
          </cell>
          <cell r="C90" t="str">
            <v>Local Authority</v>
          </cell>
        </row>
        <row r="91">
          <cell r="A91" t="str">
            <v>Nicorette_Microtab Subling Tab 2mg</v>
          </cell>
          <cell r="B91" t="str">
            <v>Nicotine Dependence</v>
          </cell>
          <cell r="C91" t="str">
            <v>Local Authority</v>
          </cell>
        </row>
        <row r="92">
          <cell r="A92" t="str">
            <v>Nicorette_Chewing Gum 4mg S/F (Mint)</v>
          </cell>
          <cell r="B92" t="str">
            <v>Nicotine Dependence</v>
          </cell>
          <cell r="C92" t="str">
            <v>Local Authority</v>
          </cell>
        </row>
        <row r="93">
          <cell r="A93" t="str">
            <v>Nicorette_Chewing Gum 2mg S/F (Mint)</v>
          </cell>
          <cell r="B93" t="str">
            <v>Nicotine Dependence</v>
          </cell>
          <cell r="C93" t="str">
            <v>Local Authority</v>
          </cell>
        </row>
        <row r="94">
          <cell r="A94" t="str">
            <v>Nicorette_Chewing Gum 2mg S/F (Citrus)</v>
          </cell>
          <cell r="B94" t="str">
            <v>Nicotine Dependence</v>
          </cell>
          <cell r="C94" t="str">
            <v>Local Authority</v>
          </cell>
        </row>
        <row r="95">
          <cell r="A95" t="str">
            <v>Nicorette_Chewing Gum 4mg S/F (Citrus)</v>
          </cell>
          <cell r="B95" t="str">
            <v>Nicotine Dependence</v>
          </cell>
          <cell r="C95" t="str">
            <v>Local Authority</v>
          </cell>
        </row>
        <row r="96">
          <cell r="A96" t="str">
            <v>Nicorette_Chewing Gum 2mg S/F(Freshmint)</v>
          </cell>
          <cell r="B96" t="str">
            <v>Nicotine Dependence</v>
          </cell>
          <cell r="C96" t="str">
            <v>Local Authority</v>
          </cell>
        </row>
        <row r="97">
          <cell r="A97" t="str">
            <v>Nicorette_Chewing Gum 4mg S/F(Freshmint)</v>
          </cell>
          <cell r="B97" t="str">
            <v>Nicotine Dependence</v>
          </cell>
          <cell r="C97" t="str">
            <v>Local Authority</v>
          </cell>
        </row>
        <row r="98">
          <cell r="A98" t="str">
            <v>Nicorette_Chewing Gum 2mg S/F(Freshmint)</v>
          </cell>
          <cell r="B98" t="str">
            <v>Nicotine Dependence</v>
          </cell>
          <cell r="C98" t="str">
            <v>Local Authority</v>
          </cell>
        </row>
        <row r="99">
          <cell r="A99" t="str">
            <v>Nicorette_Chewing Gum 4mg S/F(Freshmint)</v>
          </cell>
          <cell r="B99" t="str">
            <v>Nicotine Dependence</v>
          </cell>
          <cell r="C99" t="str">
            <v>Local Authority</v>
          </cell>
        </row>
        <row r="100">
          <cell r="A100" t="str">
            <v>Nicorette_Chewing Gum 2mgS/F(Fruitfusion</v>
          </cell>
          <cell r="B100" t="str">
            <v>Nicotine Dependence</v>
          </cell>
          <cell r="C100" t="str">
            <v>Local Authority</v>
          </cell>
        </row>
        <row r="101">
          <cell r="A101" t="str">
            <v>Nicorette_Chewing Gum 4mgS/F(Fruitfusion</v>
          </cell>
          <cell r="B101" t="str">
            <v>Nicotine Dependence</v>
          </cell>
          <cell r="C101" t="str">
            <v>Local Authority</v>
          </cell>
        </row>
        <row r="102">
          <cell r="A102" t="str">
            <v>Nicorette Invisi_Patch 10mg/16hrs</v>
          </cell>
          <cell r="B102" t="str">
            <v>Nicotine Dependence</v>
          </cell>
          <cell r="C102" t="str">
            <v>Local Authority</v>
          </cell>
        </row>
        <row r="103">
          <cell r="A103" t="str">
            <v>Nicorette Invisi_Patch 15mg/16hrs</v>
          </cell>
          <cell r="B103" t="str">
            <v>Nicotine Dependence</v>
          </cell>
          <cell r="C103" t="str">
            <v>Local Authority</v>
          </cell>
        </row>
        <row r="104">
          <cell r="A104" t="str">
            <v>Nicorette Invisi_Patch 25mg/16hrs</v>
          </cell>
          <cell r="B104" t="str">
            <v>Nicotine Dependence</v>
          </cell>
          <cell r="C104" t="str">
            <v>Local Authority</v>
          </cell>
        </row>
        <row r="105">
          <cell r="A105" t="str">
            <v>Nicorette_Chewing Gum 2mg S/F(Icy Wte)</v>
          </cell>
          <cell r="B105" t="str">
            <v>Nicotine Dependence</v>
          </cell>
          <cell r="C105" t="str">
            <v>Local Authority</v>
          </cell>
        </row>
        <row r="106">
          <cell r="A106" t="str">
            <v>Nicorette_Chewing Gum 4mg S/F(Icy Wte)</v>
          </cell>
          <cell r="B106" t="str">
            <v>Nicotine Dependence</v>
          </cell>
          <cell r="C106" t="str">
            <v>Local Authority</v>
          </cell>
        </row>
        <row r="107">
          <cell r="A107" t="str">
            <v>Nicorette_Combi Patch 15mg + Gum 2mg</v>
          </cell>
          <cell r="B107" t="str">
            <v>Nicotine Dependence</v>
          </cell>
          <cell r="C107" t="str">
            <v>Local Authority</v>
          </cell>
        </row>
        <row r="108">
          <cell r="A108" t="str">
            <v>Nicorette_QuickMist Oromucosal P/Spy</v>
          </cell>
          <cell r="B108" t="str">
            <v>Nicotine Dependence</v>
          </cell>
          <cell r="C108" t="str">
            <v>Local Authority</v>
          </cell>
        </row>
        <row r="109">
          <cell r="A109" t="str">
            <v>Nicorette_Inhalator + Inh Cart 15mg</v>
          </cell>
          <cell r="B109" t="str">
            <v>Nicotine Dependence</v>
          </cell>
          <cell r="C109" t="str">
            <v>Local Authority</v>
          </cell>
        </row>
        <row r="110">
          <cell r="A110" t="str">
            <v>Nicorette_Cools Loz 2mg</v>
          </cell>
          <cell r="B110" t="str">
            <v>Nicotine Dependence</v>
          </cell>
          <cell r="C110" t="str">
            <v>Local Authority</v>
          </cell>
        </row>
        <row r="111">
          <cell r="A111" t="str">
            <v>Nicorette_Cools Loz 4mg</v>
          </cell>
          <cell r="B111" t="str">
            <v>Nicotine Dependence</v>
          </cell>
          <cell r="C111" t="str">
            <v>Local Authority</v>
          </cell>
        </row>
        <row r="112">
          <cell r="A112" t="str">
            <v>Nicotinell TTS 10_Patch 7mg/24hrs</v>
          </cell>
          <cell r="B112" t="str">
            <v>Nicotine Dependence</v>
          </cell>
          <cell r="C112" t="str">
            <v>Local Authority</v>
          </cell>
        </row>
        <row r="113">
          <cell r="A113" t="str">
            <v>Nicotinell TTS 20_Patch 14mg/24hrs</v>
          </cell>
          <cell r="B113" t="str">
            <v>Nicotine Dependence</v>
          </cell>
          <cell r="C113" t="str">
            <v>Local Authority</v>
          </cell>
        </row>
        <row r="114">
          <cell r="A114" t="str">
            <v>Nicotinell TTS 30_Patch 21mg/24hrs</v>
          </cell>
          <cell r="B114" t="str">
            <v>Nicotine Dependence</v>
          </cell>
          <cell r="C114" t="str">
            <v>Local Authority</v>
          </cell>
        </row>
        <row r="115">
          <cell r="A115" t="str">
            <v>Nicotinell_Loz 1mg S/F (Mint)</v>
          </cell>
          <cell r="B115" t="str">
            <v>Nicotine Dependence</v>
          </cell>
          <cell r="C115" t="str">
            <v>Local Authority</v>
          </cell>
        </row>
        <row r="116">
          <cell r="A116" t="str">
            <v>Nicotinell_Chewing Gum 2mg S/F (Mint)</v>
          </cell>
          <cell r="B116" t="str">
            <v>Nicotine Dependence</v>
          </cell>
          <cell r="C116" t="str">
            <v>Local Authority</v>
          </cell>
        </row>
        <row r="117">
          <cell r="A117" t="str">
            <v>Nicotinell_Chewing Gum 2mg S/F (Fruit)</v>
          </cell>
          <cell r="B117" t="str">
            <v>Nicotine Dependence</v>
          </cell>
          <cell r="C117" t="str">
            <v>Local Authority</v>
          </cell>
        </row>
        <row r="118">
          <cell r="A118" t="str">
            <v>Nicotinell_Chewing Gum 4mg S/F (Mint)</v>
          </cell>
          <cell r="B118" t="str">
            <v>Nicotine Dependence</v>
          </cell>
          <cell r="C118" t="str">
            <v>Local Authority</v>
          </cell>
        </row>
        <row r="119">
          <cell r="A119" t="str">
            <v>Nicotinell_Chewing Gum 4mg S/F (Fruit)</v>
          </cell>
          <cell r="B119" t="str">
            <v>Nicotine Dependence</v>
          </cell>
          <cell r="C119" t="str">
            <v>Local Authority</v>
          </cell>
        </row>
        <row r="120">
          <cell r="A120" t="str">
            <v>Nicotinell_Chewing Gum 2mg S/F(Liquorice</v>
          </cell>
          <cell r="B120" t="str">
            <v>Nicotine Dependence</v>
          </cell>
          <cell r="C120" t="str">
            <v>Local Authority</v>
          </cell>
        </row>
        <row r="121">
          <cell r="A121" t="str">
            <v>Nicotinell_Chewing Gum 4mg S/F(Liquorice</v>
          </cell>
          <cell r="B121" t="str">
            <v>Nicotine Dependence</v>
          </cell>
          <cell r="C121" t="str">
            <v>Local Authority</v>
          </cell>
        </row>
        <row r="122">
          <cell r="A122" t="str">
            <v>Nicotinell_Loz 2mg S/F (Mint)</v>
          </cell>
          <cell r="B122" t="str">
            <v>Nicotine Dependence</v>
          </cell>
          <cell r="C122" t="str">
            <v>Local Authority</v>
          </cell>
        </row>
        <row r="123">
          <cell r="A123" t="str">
            <v>Nicotinell Classic_Chewing Gum 2mg S/F</v>
          </cell>
          <cell r="B123" t="str">
            <v>Nicotine Dependence</v>
          </cell>
          <cell r="C123" t="str">
            <v>Local Authority</v>
          </cell>
        </row>
        <row r="124">
          <cell r="A124" t="str">
            <v>Nicotinell Classic_Chewing Gum 4mg S/F</v>
          </cell>
          <cell r="B124" t="str">
            <v>Nicotine Dependence</v>
          </cell>
          <cell r="C124" t="str">
            <v>Local Authority</v>
          </cell>
        </row>
        <row r="125">
          <cell r="A125" t="str">
            <v>Nicotinell_Chewing Gum 4mg S/F (Icemint)</v>
          </cell>
          <cell r="B125" t="str">
            <v>Nicotine Dependence</v>
          </cell>
          <cell r="C125" t="str">
            <v>Local Authority</v>
          </cell>
        </row>
        <row r="126">
          <cell r="A126" t="str">
            <v>Nicotinell_Chewing Gum 2mg S/F (Icemint)</v>
          </cell>
          <cell r="B126" t="str">
            <v>Nicotine Dependence</v>
          </cell>
          <cell r="C126" t="str">
            <v>Local Authority</v>
          </cell>
        </row>
        <row r="127">
          <cell r="A127" t="str">
            <v>NiQuitin_Patch 21mg/24hrs (Step 1)</v>
          </cell>
          <cell r="B127" t="str">
            <v>Nicotine Dependence</v>
          </cell>
          <cell r="C127" t="str">
            <v>Local Authority</v>
          </cell>
        </row>
        <row r="128">
          <cell r="A128" t="str">
            <v>NiQuitin_Patch 14mg/24hrs (Step 2)</v>
          </cell>
          <cell r="B128" t="str">
            <v>Nicotine Dependence</v>
          </cell>
          <cell r="C128" t="str">
            <v>Local Authority</v>
          </cell>
        </row>
        <row r="129">
          <cell r="A129" t="str">
            <v>NiQuitin_Patch 7mg/24hrs (Step 3)</v>
          </cell>
          <cell r="B129" t="str">
            <v>Nicotine Dependence</v>
          </cell>
          <cell r="C129" t="str">
            <v>Local Authority</v>
          </cell>
        </row>
        <row r="130">
          <cell r="A130" t="str">
            <v>NiQuitin Clr_Patch 21mg/24hrs(Step 1)</v>
          </cell>
          <cell r="B130" t="str">
            <v>Nicotine Dependence</v>
          </cell>
          <cell r="C130" t="str">
            <v>Local Authority</v>
          </cell>
        </row>
        <row r="131">
          <cell r="A131" t="str">
            <v>NiQuitin Clr_Patch 14mg/24hrs(Step 2)</v>
          </cell>
          <cell r="B131" t="str">
            <v>Nicotine Dependence</v>
          </cell>
          <cell r="C131" t="str">
            <v>Local Authority</v>
          </cell>
        </row>
        <row r="132">
          <cell r="A132" t="str">
            <v>NiQuitin Clr_Patch 7mg/24hrs (Step 3)</v>
          </cell>
          <cell r="B132" t="str">
            <v>Nicotine Dependence</v>
          </cell>
          <cell r="C132" t="str">
            <v>Local Authority</v>
          </cell>
        </row>
        <row r="133">
          <cell r="A133" t="str">
            <v>NiQuitin_Loz 2mg S/F</v>
          </cell>
          <cell r="B133" t="str">
            <v>Nicotine Dependence</v>
          </cell>
          <cell r="C133" t="str">
            <v>Local Authority</v>
          </cell>
        </row>
        <row r="134">
          <cell r="A134" t="str">
            <v>NiQuitin_Loz 4mg S/F</v>
          </cell>
          <cell r="B134" t="str">
            <v>Nicotine Dependence</v>
          </cell>
          <cell r="C134" t="str">
            <v>Local Authority</v>
          </cell>
        </row>
        <row r="135">
          <cell r="A135" t="str">
            <v>NiQuitin_Chewing Gum 2mg S/F (Mint)</v>
          </cell>
          <cell r="B135" t="str">
            <v>Nicotine Dependence</v>
          </cell>
          <cell r="C135" t="str">
            <v>Local Authority</v>
          </cell>
        </row>
        <row r="136">
          <cell r="A136" t="str">
            <v>NiQuitin_Chewing Gum 4mg S/F (Mint)</v>
          </cell>
          <cell r="B136" t="str">
            <v>Nicotine Dependence</v>
          </cell>
          <cell r="C136" t="str">
            <v>Local Authority</v>
          </cell>
        </row>
        <row r="137">
          <cell r="A137" t="str">
            <v>NiQuitin Mint_Loz 2mg S/F</v>
          </cell>
          <cell r="B137" t="str">
            <v>Nicotine Dependence</v>
          </cell>
          <cell r="C137" t="str">
            <v>Local Authority</v>
          </cell>
        </row>
        <row r="138">
          <cell r="A138" t="str">
            <v>NiQuitin Mint_Loz 4mg S/F</v>
          </cell>
          <cell r="B138" t="str">
            <v>Nicotine Dependence</v>
          </cell>
          <cell r="C138" t="str">
            <v>Local Authority</v>
          </cell>
        </row>
        <row r="139">
          <cell r="A139" t="str">
            <v>NiQuitin Pre-Quit_Mint Loz 4mg S/F</v>
          </cell>
          <cell r="B139" t="str">
            <v>Nicotine Dependence</v>
          </cell>
          <cell r="C139" t="str">
            <v>Local Authority</v>
          </cell>
        </row>
        <row r="140">
          <cell r="A140" t="str">
            <v>NiQuitin Minis Mint_Loz 4mg S/F</v>
          </cell>
          <cell r="B140" t="str">
            <v>Nicotine Dependence</v>
          </cell>
          <cell r="C140" t="str">
            <v>Local Authority</v>
          </cell>
        </row>
        <row r="141">
          <cell r="A141" t="str">
            <v>NiQuitin Minis Mint_Loz 1.5mg S/F</v>
          </cell>
          <cell r="B141" t="str">
            <v>Nicotine Dependence</v>
          </cell>
          <cell r="C141" t="str">
            <v>Local Authority</v>
          </cell>
        </row>
        <row r="142">
          <cell r="A142" t="str">
            <v>NiQuitin Minis Cherry_Loz 1.5mg S/F</v>
          </cell>
          <cell r="B142" t="str">
            <v>Nicotine Dependence</v>
          </cell>
          <cell r="C142" t="str">
            <v>Local Authority</v>
          </cell>
        </row>
        <row r="143">
          <cell r="A143" t="str">
            <v>NiQuitin Pre-Quit_Clr Patch 21mg/24hrs</v>
          </cell>
          <cell r="B143" t="str">
            <v>Nicotine Dependence</v>
          </cell>
          <cell r="C143" t="str">
            <v>Local Authority</v>
          </cell>
        </row>
        <row r="144">
          <cell r="A144" t="str">
            <v>NiQuitin Strips Mint_Oral Film 2.5mg</v>
          </cell>
          <cell r="B144" t="str">
            <v>Nicotine Dependence</v>
          </cell>
          <cell r="C144" t="str">
            <v>Local Authority</v>
          </cell>
        </row>
        <row r="145">
          <cell r="A145" t="str">
            <v>NiQuitin Minis Orange_Loz 1.5mg S/F</v>
          </cell>
          <cell r="B145" t="str">
            <v>Nicotine Dependence</v>
          </cell>
          <cell r="C145" t="str">
            <v>Local Authority</v>
          </cell>
        </row>
        <row r="146">
          <cell r="A146" t="str">
            <v>Stoppers_Loz</v>
          </cell>
          <cell r="B146" t="str">
            <v>Nicotine Dependence</v>
          </cell>
          <cell r="C146" t="str">
            <v>Local Authority</v>
          </cell>
        </row>
        <row r="147">
          <cell r="A147" t="str">
            <v>Stubit_Smoker's Loz</v>
          </cell>
          <cell r="B147" t="str">
            <v>Nicotine Dependence</v>
          </cell>
          <cell r="C147" t="str">
            <v>Local Authority</v>
          </cell>
        </row>
        <row r="148">
          <cell r="A148" t="str">
            <v>Nicabate_Patch 7mg/24hrs</v>
          </cell>
          <cell r="B148" t="str">
            <v>Nicotine Dependence</v>
          </cell>
          <cell r="C148" t="str">
            <v>Local Authority</v>
          </cell>
        </row>
        <row r="149">
          <cell r="A149" t="str">
            <v>Nicabate_Patch 14mg/24hrs</v>
          </cell>
          <cell r="B149" t="str">
            <v>Nicotine Dependence</v>
          </cell>
          <cell r="C149" t="str">
            <v>Local Authority</v>
          </cell>
        </row>
        <row r="150">
          <cell r="A150" t="str">
            <v>Nicabate_Patch 21mg/24hrs</v>
          </cell>
          <cell r="B150" t="str">
            <v>Nicotine Dependence</v>
          </cell>
          <cell r="C150" t="str">
            <v>Local Authority</v>
          </cell>
        </row>
        <row r="151">
          <cell r="A151" t="str">
            <v>Boots_NRT Patch 10mg/16hrs</v>
          </cell>
          <cell r="B151" t="str">
            <v>Nicotine Dependence</v>
          </cell>
          <cell r="C151" t="str">
            <v>Local Authority</v>
          </cell>
        </row>
        <row r="152">
          <cell r="A152" t="str">
            <v>Boots_Nicotine Inhalator + Inh Cart 10mg</v>
          </cell>
          <cell r="B152" t="str">
            <v>Nicotine Dependence</v>
          </cell>
          <cell r="C152" t="str">
            <v>Local Authority</v>
          </cell>
        </row>
        <row r="153">
          <cell r="A153" t="str">
            <v>Boots_NRT Patch 21mg/24hrs</v>
          </cell>
          <cell r="B153" t="str">
            <v>Nicotine Dependence</v>
          </cell>
          <cell r="C153" t="str">
            <v>Local Authority</v>
          </cell>
        </row>
        <row r="154">
          <cell r="A154" t="str">
            <v>Boots_NRT Patch 14mg/24hrs</v>
          </cell>
          <cell r="B154" t="str">
            <v>Nicotine Dependence</v>
          </cell>
          <cell r="C154" t="str">
            <v>Local Authority</v>
          </cell>
        </row>
        <row r="155">
          <cell r="A155" t="str">
            <v>Boots_NRT Patch 7mg/24hrs</v>
          </cell>
          <cell r="B155" t="str">
            <v>Nicotine Dependence</v>
          </cell>
          <cell r="C155" t="str">
            <v>Local Authority</v>
          </cell>
        </row>
        <row r="156">
          <cell r="A156" t="str">
            <v>Boots_Nicotine Chewing Gum 4mg S/F(Mint)</v>
          </cell>
          <cell r="B156" t="str">
            <v>Nicotine Dependence</v>
          </cell>
          <cell r="C156" t="str">
            <v>Local Authority</v>
          </cell>
        </row>
        <row r="157">
          <cell r="A157" t="str">
            <v>Boots_Nicotine Chewing Gum 2mg S/F(Mint)</v>
          </cell>
          <cell r="B157" t="str">
            <v>Nicotine Dependence</v>
          </cell>
          <cell r="C157" t="str">
            <v>Local Authority</v>
          </cell>
        </row>
        <row r="158">
          <cell r="A158" t="str">
            <v>Boots_NicAssist Subling Tab 2mg</v>
          </cell>
          <cell r="B158" t="str">
            <v>Nicotine Dependence</v>
          </cell>
          <cell r="C158" t="str">
            <v>Local Authority</v>
          </cell>
        </row>
        <row r="159">
          <cell r="A159" t="str">
            <v>Boots_NicAssist Chewing Gum 2mg S/F(Mint</v>
          </cell>
          <cell r="B159" t="str">
            <v>Nicotine Dependence</v>
          </cell>
          <cell r="C159" t="str">
            <v>Local Authority</v>
          </cell>
        </row>
        <row r="160">
          <cell r="A160" t="str">
            <v>Boots_NicAssist Chewing Gum 4mg S/F(Mint</v>
          </cell>
          <cell r="B160" t="str">
            <v>Nicotine Dependence</v>
          </cell>
          <cell r="C160" t="str">
            <v>Local Authority</v>
          </cell>
        </row>
        <row r="161">
          <cell r="A161" t="str">
            <v>Boots_NicAssist Patch 5mg/16hrs</v>
          </cell>
          <cell r="B161" t="str">
            <v>Nicotine Dependence</v>
          </cell>
          <cell r="C161" t="str">
            <v>Local Authority</v>
          </cell>
        </row>
        <row r="162">
          <cell r="A162" t="str">
            <v>Boots_NicAssist Patch 10mg/16hrs</v>
          </cell>
          <cell r="B162" t="str">
            <v>Nicotine Dependence</v>
          </cell>
          <cell r="C162" t="str">
            <v>Local Authority</v>
          </cell>
        </row>
        <row r="163">
          <cell r="A163" t="str">
            <v>Boots_NicAssist Patch 15mg/16hrs</v>
          </cell>
          <cell r="B163" t="str">
            <v>Nicotine Dependence</v>
          </cell>
          <cell r="C163" t="str">
            <v>Local Authority</v>
          </cell>
        </row>
        <row r="164">
          <cell r="A164" t="str">
            <v>Boots_NicAssist Inhalator +Inh Cart 10mg</v>
          </cell>
          <cell r="B164" t="str">
            <v>Nicotine Dependence</v>
          </cell>
          <cell r="C164" t="str">
            <v>Local Authority</v>
          </cell>
        </row>
        <row r="165">
          <cell r="A165" t="str">
            <v>Nicopatch_Patch 7mg/24hrs</v>
          </cell>
          <cell r="B165" t="str">
            <v>Nicotine Dependence</v>
          </cell>
          <cell r="C165" t="str">
            <v>Local Authority</v>
          </cell>
        </row>
        <row r="166">
          <cell r="A166" t="str">
            <v>Nicopatch_Patch 14mg/24hrs</v>
          </cell>
          <cell r="B166" t="str">
            <v>Nicotine Dependence</v>
          </cell>
          <cell r="C166" t="str">
            <v>Local Authority</v>
          </cell>
        </row>
        <row r="167">
          <cell r="A167" t="str">
            <v>Nicopatch_Patch 21mg/24hrs</v>
          </cell>
          <cell r="B167" t="str">
            <v>Nicotine Dependence</v>
          </cell>
          <cell r="C167" t="str">
            <v>Local Authority</v>
          </cell>
        </row>
        <row r="168">
          <cell r="A168" t="str">
            <v>Nicopass_Loz 1.5mg S/F (Fresh Mint)</v>
          </cell>
          <cell r="B168" t="str">
            <v>Nicotine Dependence</v>
          </cell>
          <cell r="C168" t="str">
            <v>Local Authority</v>
          </cell>
        </row>
        <row r="169">
          <cell r="A169" t="str">
            <v>Nicopass_Loz 1.5mg S/F (Liquorice Mint)</v>
          </cell>
          <cell r="B169" t="str">
            <v>Nicotine Dependence</v>
          </cell>
          <cell r="C169" t="str">
            <v>Local Authority</v>
          </cell>
        </row>
        <row r="170">
          <cell r="A170" t="str">
            <v>Nicobrevin_Cap</v>
          </cell>
          <cell r="B170" t="str">
            <v>Nicotine Dependence</v>
          </cell>
          <cell r="C170" t="str">
            <v>Local Authority</v>
          </cell>
        </row>
        <row r="171">
          <cell r="A171" t="str">
            <v>Boots_For M1779 Mix</v>
          </cell>
          <cell r="B171" t="str">
            <v>Nicotine Dependence</v>
          </cell>
          <cell r="C171" t="str">
            <v>Local Authority</v>
          </cell>
        </row>
        <row r="172">
          <cell r="A172" t="str">
            <v>Varenicline Tart_Tab 0.5mg</v>
          </cell>
          <cell r="B172" t="str">
            <v>Nicotine Dependence</v>
          </cell>
          <cell r="C172" t="str">
            <v>Local Authority</v>
          </cell>
        </row>
        <row r="173">
          <cell r="A173" t="str">
            <v>Varenicline Tart_Tab 1mg</v>
          </cell>
          <cell r="B173" t="str">
            <v>Nicotine Dependence</v>
          </cell>
          <cell r="C173" t="str">
            <v>Local Authority</v>
          </cell>
        </row>
        <row r="174">
          <cell r="A174" t="str">
            <v>Varenicline Tart_Ti/P (Tab 0.5mg/1mg)</v>
          </cell>
          <cell r="B174" t="str">
            <v>Nicotine Dependence</v>
          </cell>
          <cell r="C174" t="str">
            <v>Local Authority</v>
          </cell>
        </row>
        <row r="175">
          <cell r="A175" t="str">
            <v>Champix_Tab 0.5mg</v>
          </cell>
          <cell r="B175" t="str">
            <v>Nicotine Dependence</v>
          </cell>
          <cell r="C175" t="str">
            <v>Local Authority</v>
          </cell>
        </row>
        <row r="176">
          <cell r="A176" t="str">
            <v>Champix_Tab 1mg</v>
          </cell>
          <cell r="B176" t="str">
            <v>Nicotine Dependence</v>
          </cell>
          <cell r="C176" t="str">
            <v>Local Authority</v>
          </cell>
        </row>
        <row r="177">
          <cell r="A177" t="str">
            <v>Champix_Titration Pack (Tab 0.5mg/1mg)</v>
          </cell>
          <cell r="B177" t="str">
            <v>Nicotine Dependence</v>
          </cell>
          <cell r="C177" t="str">
            <v>Local Authority</v>
          </cell>
        </row>
        <row r="178">
          <cell r="A178" t="str">
            <v>Nicotine Bitartrate_Loz 2mg S/F (Mint)</v>
          </cell>
          <cell r="B178" t="str">
            <v>Nicotine Dependence</v>
          </cell>
          <cell r="C178" t="str">
            <v>Local Authority</v>
          </cell>
        </row>
        <row r="179">
          <cell r="A179" t="str">
            <v>Nicotine Bitartrate_Loz 1mg S/F (Mint)</v>
          </cell>
          <cell r="B179" t="str">
            <v>Nicotine Dependence</v>
          </cell>
          <cell r="C179" t="str">
            <v>Local Authority</v>
          </cell>
        </row>
        <row r="180">
          <cell r="A180" t="str">
            <v>Nicotine Bitartrate_Loz 2mg S/F (F/Mint)</v>
          </cell>
          <cell r="B180" t="str">
            <v>Nicotine Dependence</v>
          </cell>
          <cell r="C180" t="str">
            <v>Local Authority</v>
          </cell>
        </row>
        <row r="181">
          <cell r="A181" t="str">
            <v>Nicotinell_Loz 2mg S/F (Mint)</v>
          </cell>
          <cell r="B181" t="str">
            <v>Nicotine Dependence</v>
          </cell>
          <cell r="C181" t="str">
            <v>Local Authority</v>
          </cell>
        </row>
        <row r="182">
          <cell r="A182" t="str">
            <v>Nicotinell_Loz 1mg S/F (Mint)</v>
          </cell>
          <cell r="B182" t="str">
            <v>Nicotine Dependence</v>
          </cell>
          <cell r="C182" t="str">
            <v>Local Authority</v>
          </cell>
        </row>
        <row r="183">
          <cell r="A183" t="str">
            <v>Nicorette_Loz 2mg S/F (Freshmint)</v>
          </cell>
          <cell r="B183" t="str">
            <v>Nicotine Dependence</v>
          </cell>
          <cell r="C183" t="str">
            <v>Local Authority</v>
          </cell>
        </row>
        <row r="184">
          <cell r="A184" t="str">
            <v>Boots_Nicotine Loz 1mg S/F (Mint)</v>
          </cell>
          <cell r="B184" t="str">
            <v>Nicotine Dependence</v>
          </cell>
          <cell r="C184" t="str">
            <v>Local Authority</v>
          </cell>
        </row>
        <row r="185">
          <cell r="A185" t="str">
            <v>Buprenorphine_Tab Subling 2mg @gn</v>
          </cell>
          <cell r="B185" t="str">
            <v>Opioid Dependence</v>
          </cell>
          <cell r="C185" t="str">
            <v>Local Authority</v>
          </cell>
        </row>
        <row r="186">
          <cell r="A186" t="str">
            <v>Buprenorphine_Tab Subling 8mg @gn</v>
          </cell>
          <cell r="B186" t="str">
            <v>Opioid Dependence</v>
          </cell>
          <cell r="C186" t="str">
            <v>Local Authority</v>
          </cell>
        </row>
        <row r="187">
          <cell r="A187" t="str">
            <v>Buprenorphine_Tab Subling 400mcg S/F</v>
          </cell>
          <cell r="B187" t="str">
            <v>Opioid Dependence</v>
          </cell>
          <cell r="C187" t="str">
            <v>Local Authority</v>
          </cell>
        </row>
        <row r="188">
          <cell r="A188" t="str">
            <v>Buprenorphine_Tab Subling 2mg S/F</v>
          </cell>
          <cell r="B188" t="str">
            <v>Opioid Dependence</v>
          </cell>
          <cell r="C188" t="str">
            <v>Local Authority</v>
          </cell>
        </row>
        <row r="189">
          <cell r="A189" t="str">
            <v>Buprenorphine_Tab Subling 8mg S/F</v>
          </cell>
          <cell r="B189" t="str">
            <v>Opioid Dependence</v>
          </cell>
          <cell r="C189" t="str">
            <v>Local Authority</v>
          </cell>
        </row>
        <row r="190">
          <cell r="A190" t="str">
            <v>Buprenorphine_Tab Subling 400mcg S/F @gn</v>
          </cell>
          <cell r="B190" t="str">
            <v>Opioid Dependence</v>
          </cell>
          <cell r="C190" t="str">
            <v>Local Authority</v>
          </cell>
        </row>
        <row r="191">
          <cell r="A191" t="str">
            <v>Buprenorphine_Tab Subling 2mg S/F @gn</v>
          </cell>
          <cell r="B191" t="str">
            <v>Opioid Dependence</v>
          </cell>
          <cell r="C191" t="str">
            <v>Local Authority</v>
          </cell>
        </row>
        <row r="192">
          <cell r="A192" t="str">
            <v>Buprenorphine_Tab Subling 8mg S/F @gn</v>
          </cell>
          <cell r="B192" t="str">
            <v>Opioid Dependence</v>
          </cell>
          <cell r="C192" t="str">
            <v>Local Authority</v>
          </cell>
        </row>
        <row r="193">
          <cell r="A193" t="str">
            <v>Subutex_Tab Subling 400mcg</v>
          </cell>
          <cell r="B193" t="str">
            <v>Opioid Dependence</v>
          </cell>
          <cell r="C193" t="str">
            <v>Local Authority</v>
          </cell>
        </row>
        <row r="194">
          <cell r="A194" t="str">
            <v>Subutex_Tab Subling 2mg</v>
          </cell>
          <cell r="B194" t="str">
            <v>Opioid Dependence</v>
          </cell>
          <cell r="C194" t="str">
            <v>Local Authority</v>
          </cell>
        </row>
        <row r="195">
          <cell r="A195" t="str">
            <v>Subutex_Tab Subling 8mg</v>
          </cell>
          <cell r="B195" t="str">
            <v>Opioid Dependence</v>
          </cell>
          <cell r="C195" t="str">
            <v>Local Authority</v>
          </cell>
        </row>
        <row r="196">
          <cell r="A196" t="str">
            <v>Prefibin_Tab Subling 400mcg</v>
          </cell>
          <cell r="B196" t="str">
            <v>Opioid Dependence</v>
          </cell>
          <cell r="C196" t="str">
            <v>Local Authority</v>
          </cell>
        </row>
        <row r="197">
          <cell r="A197" t="str">
            <v>Prefibin_Tab Subling 2mg</v>
          </cell>
          <cell r="B197" t="str">
            <v>Opioid Dependence</v>
          </cell>
          <cell r="C197" t="str">
            <v>Local Authority</v>
          </cell>
        </row>
        <row r="198">
          <cell r="A198" t="str">
            <v>Prefibin_Tab Subling 8mg</v>
          </cell>
          <cell r="B198" t="str">
            <v>Opioid Dependence</v>
          </cell>
          <cell r="C198" t="str">
            <v>Local Authority</v>
          </cell>
        </row>
        <row r="199">
          <cell r="A199" t="str">
            <v>Natzon_Tab Subling 2mg</v>
          </cell>
          <cell r="B199" t="str">
            <v>Opioid Dependence</v>
          </cell>
          <cell r="C199" t="str">
            <v>Local Authority</v>
          </cell>
        </row>
        <row r="200">
          <cell r="A200" t="str">
            <v>Natzon_Tab Subling 8mg</v>
          </cell>
          <cell r="B200" t="str">
            <v>Opioid Dependence</v>
          </cell>
          <cell r="C200" t="str">
            <v>Local Authority</v>
          </cell>
        </row>
        <row r="201">
          <cell r="A201" t="str">
            <v>Natzon_Tab Subling 0.4mg</v>
          </cell>
          <cell r="B201" t="str">
            <v>Opioid Dependence</v>
          </cell>
          <cell r="C201" t="str">
            <v>Local Authority</v>
          </cell>
        </row>
        <row r="202">
          <cell r="A202" t="str">
            <v>Buprenorph/Naloxone_Tab Subling8mg/2mgSF</v>
          </cell>
          <cell r="B202" t="str">
            <v>Opioid Dependence</v>
          </cell>
          <cell r="C202" t="str">
            <v>Local Authority</v>
          </cell>
        </row>
        <row r="203">
          <cell r="A203" t="str">
            <v>Buprenorph/Naloxone_Tab Subling2/0.5mgSF</v>
          </cell>
          <cell r="B203" t="str">
            <v>Opioid Dependence</v>
          </cell>
          <cell r="C203" t="str">
            <v>Local Authority</v>
          </cell>
        </row>
        <row r="204">
          <cell r="A204" t="str">
            <v>Suboxone_Tab Subling 8mg/2mg</v>
          </cell>
          <cell r="B204" t="str">
            <v>Opioid Dependence</v>
          </cell>
          <cell r="C204" t="str">
            <v>Local Authority</v>
          </cell>
        </row>
        <row r="205">
          <cell r="A205" t="str">
            <v>Suboxone_Tab Subling 2mg/0.5mg</v>
          </cell>
          <cell r="B205" t="str">
            <v>Opioid Dependence</v>
          </cell>
          <cell r="C205" t="str">
            <v>Local Authority</v>
          </cell>
        </row>
        <row r="206">
          <cell r="A206" t="str">
            <v>Methadone HCl_Mix 1mg/1ml</v>
          </cell>
          <cell r="B206" t="str">
            <v>Opioid Dependence</v>
          </cell>
          <cell r="C206" t="str">
            <v>Local Authority</v>
          </cell>
        </row>
        <row r="207">
          <cell r="A207" t="str">
            <v>Methadone HCl_Mix 15mg/5ml</v>
          </cell>
          <cell r="B207" t="str">
            <v>Opioid Dependence</v>
          </cell>
          <cell r="C207" t="str">
            <v>Local Authority</v>
          </cell>
        </row>
        <row r="208">
          <cell r="A208" t="str">
            <v>Methadone HCl_Mix 10mg/5ml</v>
          </cell>
          <cell r="B208" t="str">
            <v>Opioid Dependence</v>
          </cell>
          <cell r="C208" t="str">
            <v>Local Authority</v>
          </cell>
        </row>
        <row r="209">
          <cell r="A209" t="str">
            <v>Methadone HCl_Mix 1mg/ml(MethylthionBlue</v>
          </cell>
          <cell r="B209" t="str">
            <v>Opioid Dependence</v>
          </cell>
          <cell r="C209" t="str">
            <v>Local Authority</v>
          </cell>
        </row>
        <row r="210">
          <cell r="A210" t="str">
            <v>Methadone HCl_Mix 1mg/1ml C/F</v>
          </cell>
          <cell r="B210" t="str">
            <v>Opioid Dependence</v>
          </cell>
          <cell r="C210" t="str">
            <v>Local Authority</v>
          </cell>
        </row>
        <row r="211">
          <cell r="A211" t="str">
            <v>Methadone HCl_Mix 1mg/1ml S/F</v>
          </cell>
          <cell r="B211" t="str">
            <v>Opioid Dependence</v>
          </cell>
          <cell r="C211" t="str">
            <v>Local Authority</v>
          </cell>
        </row>
        <row r="212">
          <cell r="A212" t="str">
            <v>Methadone HCl_Mix 25mg/5ml</v>
          </cell>
          <cell r="B212" t="str">
            <v>Opioid Dependence</v>
          </cell>
          <cell r="C212" t="str">
            <v>Local Authority</v>
          </cell>
        </row>
        <row r="213">
          <cell r="A213" t="str">
            <v>Methadone HCl_Mix 25mg/5ml S/F (Methylen</v>
          </cell>
          <cell r="B213" t="str">
            <v>Opioid Dependence</v>
          </cell>
          <cell r="C213" t="str">
            <v>Local Authority</v>
          </cell>
        </row>
        <row r="214">
          <cell r="A214" t="str">
            <v>Methadone HCl_Mix 25mg/5ml S/F</v>
          </cell>
          <cell r="B214" t="str">
            <v>Opioid Dependence</v>
          </cell>
          <cell r="C214" t="str">
            <v>Local Authority</v>
          </cell>
        </row>
        <row r="215">
          <cell r="A215" t="str">
            <v>Methadone HCl_Mix 1mg/1ml C/F S/F</v>
          </cell>
          <cell r="B215" t="str">
            <v>Opioid Dependence</v>
          </cell>
          <cell r="C215" t="str">
            <v>Local Authority</v>
          </cell>
        </row>
        <row r="216">
          <cell r="A216" t="str">
            <v>Methadone HCl_Mix 1mg/1ml C/F (Bnf For)</v>
          </cell>
          <cell r="B216" t="str">
            <v>Opioid Dependence</v>
          </cell>
          <cell r="C216" t="str">
            <v>Local Authority</v>
          </cell>
        </row>
        <row r="217">
          <cell r="A217" t="str">
            <v>Methadone HCl_Oral Liq @spec</v>
          </cell>
          <cell r="B217" t="str">
            <v>Opioid Dependence</v>
          </cell>
          <cell r="C217" t="str">
            <v>Local Authority</v>
          </cell>
        </row>
        <row r="218">
          <cell r="A218" t="str">
            <v>Methadone HCl_Liq Spec 50mg/5ml</v>
          </cell>
          <cell r="B218" t="str">
            <v>Opioid Dependence</v>
          </cell>
          <cell r="C218" t="str">
            <v>Local Authority</v>
          </cell>
        </row>
        <row r="219">
          <cell r="A219" t="str">
            <v>Methadone HCl_Mix 1mg/1ml (Uhw For)</v>
          </cell>
          <cell r="B219" t="str">
            <v>Opioid Dependence</v>
          </cell>
          <cell r="C219" t="str">
            <v>Local Authority</v>
          </cell>
        </row>
        <row r="220">
          <cell r="A220" t="str">
            <v>Methadone HCl_Liq Spec 20mg/5ml</v>
          </cell>
          <cell r="B220" t="str">
            <v>Opioid Dependence</v>
          </cell>
          <cell r="C220" t="str">
            <v>Local Authority</v>
          </cell>
        </row>
        <row r="221">
          <cell r="A221" t="str">
            <v>Methadone HCl_Liq Spec 10mg/5ml</v>
          </cell>
          <cell r="B221" t="str">
            <v>Opioid Dependence</v>
          </cell>
          <cell r="C221" t="str">
            <v>Local Authority</v>
          </cell>
        </row>
        <row r="222">
          <cell r="A222" t="str">
            <v>Methadone HCl_Liq Spec 25mg/5ml</v>
          </cell>
          <cell r="B222" t="str">
            <v>Opioid Dependence</v>
          </cell>
          <cell r="C222" t="str">
            <v>Local Authority</v>
          </cell>
        </row>
        <row r="223">
          <cell r="A223" t="str">
            <v>Methadone HCl_Liq Spec 2.33mg/5ml</v>
          </cell>
          <cell r="B223" t="str">
            <v>Opioid Dependence</v>
          </cell>
          <cell r="C223" t="str">
            <v>Local Authority</v>
          </cell>
        </row>
        <row r="224">
          <cell r="A224" t="str">
            <v>Methadone HCl_Liq Spec 1.67mg/5ml</v>
          </cell>
          <cell r="B224" t="str">
            <v>Opioid Dependence</v>
          </cell>
          <cell r="C224" t="str">
            <v>Local Authority</v>
          </cell>
        </row>
        <row r="225">
          <cell r="A225" t="str">
            <v>Methadone HCl_Liq Spec 1mg/5ml</v>
          </cell>
          <cell r="B225" t="str">
            <v>Opioid Dependence</v>
          </cell>
          <cell r="C225" t="str">
            <v>Local Authority</v>
          </cell>
        </row>
        <row r="226">
          <cell r="A226" t="str">
            <v>Methadone HCl_Liq Spec 4.5mg/5ml</v>
          </cell>
          <cell r="B226" t="str">
            <v>Opioid Dependence</v>
          </cell>
          <cell r="C226" t="str">
            <v>Local Authority</v>
          </cell>
        </row>
        <row r="227">
          <cell r="A227" t="str">
            <v>Methadone HCl_Liq Spec 4.33mg/5ml</v>
          </cell>
          <cell r="B227" t="str">
            <v>Opioid Dependence</v>
          </cell>
          <cell r="C227" t="str">
            <v>Local Authority</v>
          </cell>
        </row>
        <row r="228">
          <cell r="A228" t="str">
            <v>Methadone HCl_Liq Spec 3.67mg/5ml</v>
          </cell>
          <cell r="B228" t="str">
            <v>Opioid Dependence</v>
          </cell>
          <cell r="C228" t="str">
            <v>Local Authority</v>
          </cell>
        </row>
        <row r="229">
          <cell r="A229" t="str">
            <v>Methadone HCl_Liq Spec 3mg/5ml</v>
          </cell>
          <cell r="B229" t="str">
            <v>Opioid Dependence</v>
          </cell>
          <cell r="C229" t="str">
            <v>Local Authority</v>
          </cell>
        </row>
        <row r="230">
          <cell r="A230" t="str">
            <v>Methadone HCl_Liq Spec 4mg/5ml</v>
          </cell>
          <cell r="B230" t="str">
            <v>Opioid Dependence</v>
          </cell>
          <cell r="C230" t="str">
            <v>Local Authority</v>
          </cell>
        </row>
        <row r="231">
          <cell r="A231" t="str">
            <v>Methadone HCl_Oral Conc 10mg/1ml S/F</v>
          </cell>
          <cell r="B231" t="str">
            <v>Opioid Dependence</v>
          </cell>
          <cell r="C231" t="str">
            <v>Local Authority</v>
          </cell>
        </row>
        <row r="232">
          <cell r="A232" t="str">
            <v>Methadone HCl_Oral Conc 20mg/1ml S/F</v>
          </cell>
          <cell r="B232" t="str">
            <v>Opioid Dependence</v>
          </cell>
          <cell r="C232" t="str">
            <v>Local Authority</v>
          </cell>
        </row>
        <row r="233">
          <cell r="A233" t="str">
            <v>Methadone HCl_Liq Spec 3.5mg/5ml</v>
          </cell>
          <cell r="B233" t="str">
            <v>Opioid Dependence</v>
          </cell>
          <cell r="C233" t="str">
            <v>Local Authority</v>
          </cell>
        </row>
        <row r="234">
          <cell r="A234" t="str">
            <v>Methadone HCl_Mix 1mg/1ml S/F @gn</v>
          </cell>
          <cell r="B234" t="str">
            <v>Opioid Dependence</v>
          </cell>
          <cell r="C234" t="str">
            <v>Local Authority</v>
          </cell>
        </row>
        <row r="235">
          <cell r="A235" t="str">
            <v>Methadone HCl_Liq Spec 100mg/5ml</v>
          </cell>
          <cell r="B235" t="str">
            <v>Opioid Dependence</v>
          </cell>
          <cell r="C235" t="str">
            <v>Local Authority</v>
          </cell>
        </row>
        <row r="236">
          <cell r="A236" t="str">
            <v>Methadone HCl_Liq Spec 12.5mg/5ml</v>
          </cell>
          <cell r="B236" t="str">
            <v>Opioid Dependence</v>
          </cell>
          <cell r="C236" t="str">
            <v>Local Authority</v>
          </cell>
        </row>
        <row r="237">
          <cell r="A237" t="str">
            <v>Methadone HCl_Liq Spec 15mg/5ml</v>
          </cell>
          <cell r="B237" t="str">
            <v>Opioid Dependence</v>
          </cell>
          <cell r="C237" t="str">
            <v>Local Authority</v>
          </cell>
        </row>
        <row r="238">
          <cell r="A238" t="str">
            <v>Methadone HCl_Liq Spec 40mg/5ml</v>
          </cell>
          <cell r="B238" t="str">
            <v>Opioid Dependence</v>
          </cell>
          <cell r="C238" t="str">
            <v>Local Authority</v>
          </cell>
        </row>
        <row r="239">
          <cell r="A239" t="str">
            <v>Methadone HCl_Oral Conc 10mg/1ml S/F @gn</v>
          </cell>
          <cell r="B239" t="str">
            <v>Opioid Dependence</v>
          </cell>
          <cell r="C239" t="str">
            <v>Local Authority</v>
          </cell>
        </row>
        <row r="240">
          <cell r="A240" t="str">
            <v>Methadone HCl_Oral Conc 20mg/1ml S/F @gn</v>
          </cell>
          <cell r="B240" t="str">
            <v>Opioid Dependence</v>
          </cell>
          <cell r="C240" t="str">
            <v>Local Authority</v>
          </cell>
        </row>
        <row r="241">
          <cell r="A241" t="str">
            <v>Methadone HCl_Liq Spec 4.71mg/5ml</v>
          </cell>
          <cell r="B241" t="str">
            <v>Opioid Dependence</v>
          </cell>
          <cell r="C241" t="str">
            <v>Local Authority</v>
          </cell>
        </row>
        <row r="242">
          <cell r="A242" t="str">
            <v>Methadone HCl_Liq Spec 4.43mg/5ml</v>
          </cell>
          <cell r="B242" t="str">
            <v>Opioid Dependence</v>
          </cell>
          <cell r="C242" t="str">
            <v>Local Authority</v>
          </cell>
        </row>
        <row r="243">
          <cell r="A243" t="str">
            <v>Methadone HCl_Oral Soln 25mg/5ml</v>
          </cell>
          <cell r="B243" t="str">
            <v>Opioid Dependence</v>
          </cell>
          <cell r="C243" t="str">
            <v>Local Authority</v>
          </cell>
        </row>
        <row r="244">
          <cell r="A244" t="str">
            <v>Methadose_Oral Conc 10mg/1ml S/F</v>
          </cell>
          <cell r="B244" t="str">
            <v>Opioid Dependence</v>
          </cell>
          <cell r="C244" t="str">
            <v>Local Authority</v>
          </cell>
        </row>
        <row r="245">
          <cell r="A245" t="str">
            <v>Methadose_Oral Conc 20mg/1ml S/F</v>
          </cell>
          <cell r="B245" t="str">
            <v>Opioid Dependence</v>
          </cell>
          <cell r="C245" t="str">
            <v>Local Authority</v>
          </cell>
        </row>
        <row r="246">
          <cell r="A246" t="str">
            <v>Martindale_Methadone HCl Mix 1mg/1ml</v>
          </cell>
          <cell r="B246" t="str">
            <v>Opioid Dependence</v>
          </cell>
          <cell r="C246" t="str">
            <v>Local Authority</v>
          </cell>
        </row>
        <row r="247">
          <cell r="A247" t="str">
            <v>Martindale_Methadone HCl Mix 1mg/1ml S/F</v>
          </cell>
          <cell r="B247" t="str">
            <v>Opioid Dependence</v>
          </cell>
          <cell r="C247" t="str">
            <v>Local Authority</v>
          </cell>
        </row>
        <row r="248">
          <cell r="A248" t="str">
            <v>Methex_Mix 1mg/1ml</v>
          </cell>
          <cell r="B248" t="str">
            <v>Opioid Dependence</v>
          </cell>
          <cell r="C248" t="str">
            <v>Local Authority</v>
          </cell>
        </row>
        <row r="249">
          <cell r="A249" t="str">
            <v>Metharose_Oral Soln 1mg/1ml S/F</v>
          </cell>
          <cell r="B249" t="str">
            <v>Opioid Dependence</v>
          </cell>
          <cell r="C249" t="str">
            <v>Local Authority</v>
          </cell>
        </row>
        <row r="250">
          <cell r="A250" t="str">
            <v>Physeptone_Mix 1mg/1ml</v>
          </cell>
          <cell r="B250" t="str">
            <v>Opioid Dependence</v>
          </cell>
          <cell r="C250" t="str">
            <v>Local Authority</v>
          </cell>
        </row>
        <row r="251">
          <cell r="A251" t="str">
            <v>Physeptone_Mix 1mg/1ml S/F</v>
          </cell>
          <cell r="B251" t="str">
            <v>Opioid Dependence</v>
          </cell>
          <cell r="C251" t="str">
            <v>Local Authority</v>
          </cell>
        </row>
        <row r="252">
          <cell r="A252" t="str">
            <v>Pinadone_Mix 1mg/1ml S/F</v>
          </cell>
          <cell r="B252" t="str">
            <v>Opioid Dependence</v>
          </cell>
          <cell r="C252" t="str">
            <v>Local Authority</v>
          </cell>
        </row>
        <row r="253">
          <cell r="A253" t="str">
            <v>Eptadone_Oral Soln 5mg/1ml</v>
          </cell>
          <cell r="B253" t="str">
            <v>Opioid Dependence</v>
          </cell>
          <cell r="C253" t="str">
            <v>Local Authority</v>
          </cell>
        </row>
        <row r="254">
          <cell r="A254" t="str">
            <v>Eptadone_Oral Soln 1mg/1ml</v>
          </cell>
          <cell r="B254" t="str">
            <v>Opioid Dependence</v>
          </cell>
          <cell r="C254" t="str">
            <v>Local Authority</v>
          </cell>
        </row>
        <row r="255">
          <cell r="A255" t="str">
            <v>Lofexidine HCl_Tab 0.2mg</v>
          </cell>
          <cell r="B255" t="str">
            <v>Opioid Dependence</v>
          </cell>
          <cell r="C255" t="str">
            <v>Local Authority</v>
          </cell>
        </row>
        <row r="256">
          <cell r="A256" t="str">
            <v>Britlofex_Tab 0.2mg</v>
          </cell>
          <cell r="B256" t="str">
            <v>Opioid Dependence</v>
          </cell>
          <cell r="C256" t="str">
            <v>Local Authority</v>
          </cell>
        </row>
        <row r="257">
          <cell r="A257" t="str">
            <v>Naltrexone HCl_Tab 50mg</v>
          </cell>
          <cell r="B257" t="str">
            <v>Alcohol dependence</v>
          </cell>
          <cell r="C257" t="str">
            <v>Local Authority</v>
          </cell>
        </row>
        <row r="258">
          <cell r="A258" t="str">
            <v>Naltrexone HCl_Oral Liq @spec</v>
          </cell>
          <cell r="B258" t="str">
            <v>Alcohol dependence</v>
          </cell>
          <cell r="C258" t="str">
            <v>Local Authority</v>
          </cell>
        </row>
        <row r="259">
          <cell r="A259" t="str">
            <v>Naltrexone HCl_Liq Spec 12.5mg/5ml</v>
          </cell>
          <cell r="B259" t="str">
            <v>Alcohol dependence</v>
          </cell>
          <cell r="C259" t="str">
            <v>Local Authority</v>
          </cell>
        </row>
        <row r="260">
          <cell r="A260" t="str">
            <v>Naltrexone HCl_Liq Spec 2mg/5ml</v>
          </cell>
          <cell r="B260" t="str">
            <v>Alcohol dependence</v>
          </cell>
          <cell r="C260" t="str">
            <v>Local Authority</v>
          </cell>
        </row>
        <row r="261">
          <cell r="A261" t="str">
            <v>Naltrexone HCl_Cap 2.5mg</v>
          </cell>
          <cell r="B261" t="str">
            <v>Alcohol dependence</v>
          </cell>
          <cell r="C261" t="str">
            <v>Local Authority</v>
          </cell>
        </row>
        <row r="262">
          <cell r="A262" t="str">
            <v>Naltrexone HCl_Implant 1g</v>
          </cell>
          <cell r="B262" t="str">
            <v>Alcohol dependence</v>
          </cell>
          <cell r="C262" t="str">
            <v>Local Authority</v>
          </cell>
        </row>
        <row r="263">
          <cell r="A263" t="str">
            <v>Naltrexone HCl_Liq Spec 25mg/5ml</v>
          </cell>
          <cell r="B263" t="str">
            <v>Alcohol dependence</v>
          </cell>
          <cell r="C263" t="str">
            <v>Local Authority</v>
          </cell>
        </row>
        <row r="264">
          <cell r="A264" t="str">
            <v>Naltrexone HCl_Liq Spec 3mg/5ml</v>
          </cell>
          <cell r="B264" t="str">
            <v>Alcohol dependence</v>
          </cell>
          <cell r="C264" t="str">
            <v>Local Authority</v>
          </cell>
        </row>
        <row r="265">
          <cell r="A265" t="str">
            <v>Naltrexone HCl_Cap 3mg</v>
          </cell>
          <cell r="B265" t="str">
            <v>Alcohol dependence</v>
          </cell>
          <cell r="C265" t="str">
            <v>Local Authority</v>
          </cell>
        </row>
        <row r="266">
          <cell r="A266" t="str">
            <v>Naltrexone HCl_Liq Spec 1mg/5ml</v>
          </cell>
          <cell r="B266" t="str">
            <v>Alcohol dependence</v>
          </cell>
          <cell r="C266" t="str">
            <v>Local Authority</v>
          </cell>
        </row>
        <row r="267">
          <cell r="A267" t="str">
            <v>Naltrexone HCl_Cap 4.5mg</v>
          </cell>
          <cell r="B267" t="str">
            <v>Alcohol dependence</v>
          </cell>
          <cell r="C267" t="str">
            <v>Local Authority</v>
          </cell>
        </row>
        <row r="268">
          <cell r="A268" t="str">
            <v>Naltrexone HCl_Cap 4mg</v>
          </cell>
          <cell r="B268" t="str">
            <v>Alcohol dependence</v>
          </cell>
          <cell r="C268" t="str">
            <v>Local Authority</v>
          </cell>
        </row>
        <row r="269">
          <cell r="A269" t="str">
            <v>Naltrexone HCl_Cap 2mg</v>
          </cell>
          <cell r="B269" t="str">
            <v>Alcohol dependence</v>
          </cell>
          <cell r="C269" t="str">
            <v>Local Authority</v>
          </cell>
        </row>
        <row r="270">
          <cell r="A270" t="str">
            <v>Naltrexone HCl_Cap 1.5mg</v>
          </cell>
          <cell r="B270" t="str">
            <v>Alcohol dependence</v>
          </cell>
          <cell r="C270" t="str">
            <v>Local Authority</v>
          </cell>
        </row>
        <row r="271">
          <cell r="A271" t="str">
            <v>Naltrexone HCl_Cap 3.5mg</v>
          </cell>
          <cell r="B271" t="str">
            <v>Alcohol dependence</v>
          </cell>
          <cell r="C271" t="str">
            <v>Local Authority</v>
          </cell>
        </row>
        <row r="272">
          <cell r="A272" t="str">
            <v>Naltrexone HCl_Cap 1mg</v>
          </cell>
          <cell r="B272" t="str">
            <v>Alcohol dependence</v>
          </cell>
          <cell r="C272" t="str">
            <v>Local Authority</v>
          </cell>
        </row>
        <row r="273">
          <cell r="A273" t="str">
            <v>Naltrexone HCl_Liq Spec 5mg/5ml</v>
          </cell>
          <cell r="B273" t="str">
            <v>Alcohol dependence</v>
          </cell>
          <cell r="C273" t="str">
            <v>Local Authority</v>
          </cell>
        </row>
        <row r="274">
          <cell r="A274" t="str">
            <v>Naltrexone HCl_Cap 5mg</v>
          </cell>
          <cell r="B274" t="str">
            <v>Alcohol dependence</v>
          </cell>
          <cell r="C274" t="str">
            <v>Local Authority</v>
          </cell>
        </row>
        <row r="275">
          <cell r="A275" t="str">
            <v>Nalorex_Tab 50mg</v>
          </cell>
          <cell r="B275" t="str">
            <v>Opioid Dependence</v>
          </cell>
          <cell r="C275" t="str">
            <v>Local Authority</v>
          </cell>
        </row>
        <row r="276">
          <cell r="A276" t="str">
            <v>Opizone_Tab 50mg</v>
          </cell>
          <cell r="B276" t="str">
            <v>Opioid Dependence</v>
          </cell>
          <cell r="C276" t="str">
            <v>Local Authority</v>
          </cell>
        </row>
        <row r="277">
          <cell r="A277" t="str">
            <v>Revia_Tab 50mg</v>
          </cell>
          <cell r="B277" t="str">
            <v>Opioid Dependence</v>
          </cell>
          <cell r="C277" t="str">
            <v>Local Authority</v>
          </cell>
        </row>
        <row r="278">
          <cell r="A278" t="str">
            <v>Adepend_Tab 50mg</v>
          </cell>
          <cell r="B278" t="str">
            <v>Opioid Dependence</v>
          </cell>
          <cell r="C278" t="str">
            <v>Local Authority</v>
          </cell>
        </row>
        <row r="279">
          <cell r="A279" t="str">
            <v>Levacetylmethadol HCl_Soln 10mg/1ml S/F</v>
          </cell>
          <cell r="B279" t="str">
            <v>Opioid Dependence</v>
          </cell>
          <cell r="C279" t="str">
            <v>Local Authority</v>
          </cell>
        </row>
        <row r="280">
          <cell r="A280" t="str">
            <v>OrLAAM_Oral Soln 10mg/1ml S/F</v>
          </cell>
          <cell r="B280" t="str">
            <v>Opioid Dependence</v>
          </cell>
          <cell r="C280" t="str">
            <v>Local Authority</v>
          </cell>
        </row>
        <row r="281">
          <cell r="A281" t="str">
            <v>Etonogestrel_Implant 68mg</v>
          </cell>
          <cell r="B281" t="str">
            <v>Etonogestrel</v>
          </cell>
          <cell r="C281" t="str">
            <v>Local Authority</v>
          </cell>
        </row>
        <row r="282">
          <cell r="A282" t="str">
            <v>Implanon_Implant 68mg</v>
          </cell>
          <cell r="B282" t="str">
            <v>Etonogestrel</v>
          </cell>
          <cell r="C282" t="str">
            <v>Local Authority</v>
          </cell>
        </row>
        <row r="283">
          <cell r="A283" t="str">
            <v>Nexplanon_Implant 68mg</v>
          </cell>
          <cell r="B283" t="str">
            <v>Etonogestrel</v>
          </cell>
          <cell r="C283" t="str">
            <v>Local Authority</v>
          </cell>
        </row>
        <row r="284">
          <cell r="A284" t="str">
            <v>Naltrexone HCl_Oral Soln 5mg/5ml</v>
          </cell>
          <cell r="B284" t="str">
            <v>Opioid Dependence</v>
          </cell>
          <cell r="C284" t="str">
            <v>Local Authority</v>
          </cell>
        </row>
        <row r="285">
          <cell r="A285" t="str">
            <v>Champix</v>
          </cell>
          <cell r="B285" t="str">
            <v>Nicotine Dependence</v>
          </cell>
          <cell r="C285" t="str">
            <v>Local Authority</v>
          </cell>
        </row>
        <row r="286">
          <cell r="A286" t="str">
            <v>Jaydess_Intra-Uterine Device 13.5mg</v>
          </cell>
          <cell r="B286" t="str">
            <v>IUD Progestogen-only Device</v>
          </cell>
          <cell r="C286" t="str">
            <v>Local Authority</v>
          </cell>
        </row>
        <row r="287">
          <cell r="A287" t="str">
            <v>Levonorgest_Intra-Uterine Device 13.5mg</v>
          </cell>
          <cell r="B287" t="str">
            <v>IUD Progestogen-only Device</v>
          </cell>
          <cell r="C287" t="str">
            <v>Local Authority</v>
          </cell>
        </row>
        <row r="288">
          <cell r="A288" t="str">
            <v>Naltrexone HCl_Oral Susp 5mg/5ml</v>
          </cell>
          <cell r="B288" t="str">
            <v>IUD Progestogen-only Device</v>
          </cell>
          <cell r="C288" t="str">
            <v>Local Authority</v>
          </cell>
        </row>
        <row r="289">
          <cell r="A289" t="str">
            <v>Varenicline Tart</v>
          </cell>
          <cell r="B289" t="str">
            <v>Nicotine Dependence</v>
          </cell>
          <cell r="C289" t="str">
            <v>Local Authority</v>
          </cell>
        </row>
        <row r="290">
          <cell r="A290" t="str">
            <v>Nicorette_Chewing Gum 2mgS/F(Freshfruit)</v>
          </cell>
          <cell r="B290" t="str">
            <v>Nicotine Dependence</v>
          </cell>
          <cell r="C290" t="str">
            <v>Local Authority</v>
          </cell>
        </row>
        <row r="291">
          <cell r="A291" t="str">
            <v>Nicorette_Chewing Gum 4mgS/F(Freshfruit)</v>
          </cell>
          <cell r="B291" t="str">
            <v>Nicotine Dependence</v>
          </cell>
          <cell r="C291" t="str">
            <v>Local Authority</v>
          </cell>
        </row>
        <row r="292">
          <cell r="A292" t="str">
            <v>Acamprosate Calc_Tab E/C 333mg</v>
          </cell>
          <cell r="B292" t="str">
            <v>Alcohol dependence</v>
          </cell>
          <cell r="C292" t="str">
            <v>Local Authority</v>
          </cell>
        </row>
        <row r="293">
          <cell r="A293" t="str">
            <v>Agrippal_Vac 0.5ml Pfs</v>
          </cell>
          <cell r="B293" t="str">
            <v>Human Papillomavirus (Type 16,18)</v>
          </cell>
          <cell r="C293" t="str">
            <v>NHS England</v>
          </cell>
        </row>
        <row r="294">
          <cell r="A294" t="str">
            <v>Enzira_Vac Inact 0.5ml Pfs</v>
          </cell>
          <cell r="B294" t="str">
            <v>Human Papillomavirus (Type 16,18)</v>
          </cell>
          <cell r="C294" t="str">
            <v>NHS England</v>
          </cell>
        </row>
        <row r="295">
          <cell r="A295" t="str">
            <v>Fluarix Tetra_Vac 0.5ml Pfs</v>
          </cell>
          <cell r="B295" t="str">
            <v>Human Papillomavirus (Type 6,11,16,18)</v>
          </cell>
          <cell r="C295" t="str">
            <v>NHS England</v>
          </cell>
        </row>
        <row r="296">
          <cell r="A296" t="str">
            <v>Fluenz_Tetra Vac Nsl Susp 0.2ml Ud</v>
          </cell>
          <cell r="B296" t="str">
            <v>Human Papillomavirus (Type 6,11,16,18)</v>
          </cell>
          <cell r="C296" t="str">
            <v>NHS England</v>
          </cell>
        </row>
        <row r="297">
          <cell r="A297" t="str">
            <v>Gardasil_Vac 0.5ml Pfs</v>
          </cell>
          <cell r="B297" t="str">
            <v>Human Papillomavirus (Type 6,11,16,18)</v>
          </cell>
          <cell r="C297" t="str">
            <v>NHS England</v>
          </cell>
        </row>
        <row r="298">
          <cell r="A298" t="str">
            <v>Imuvac_Vac 0.5ml Pfs</v>
          </cell>
          <cell r="B298" t="str">
            <v>Influenza</v>
          </cell>
          <cell r="C298" t="str">
            <v>NHS England</v>
          </cell>
        </row>
        <row r="299">
          <cell r="A299" t="str">
            <v>Influenza_Vac Inact 0.5ml Pfs</v>
          </cell>
          <cell r="B299" t="str">
            <v>Influenza</v>
          </cell>
          <cell r="C299" t="str">
            <v>NHS England</v>
          </cell>
        </row>
        <row r="300">
          <cell r="A300" t="str">
            <v>Influvac Desu_Vac 0.5ml Pfs</v>
          </cell>
          <cell r="B300" t="str">
            <v>Influenza</v>
          </cell>
          <cell r="C300" t="str">
            <v>NHS England</v>
          </cell>
        </row>
        <row r="301">
          <cell r="A301" t="str">
            <v>Influvac Sub-Unit_Vac 0.5ml Pfs</v>
          </cell>
          <cell r="B301" t="str">
            <v>Influenza</v>
          </cell>
          <cell r="C301" t="str">
            <v>NHS England</v>
          </cell>
        </row>
        <row r="302">
          <cell r="A302" t="str">
            <v>Optaflu_Vac 0.5ml Pfs</v>
          </cell>
          <cell r="B302" t="str">
            <v>Influenza</v>
          </cell>
          <cell r="C302" t="str">
            <v>NHS England</v>
          </cell>
        </row>
        <row r="303">
          <cell r="A303" t="str">
            <v>Pneumococcal_Vac 0.5ml Vl (23 Valent)</v>
          </cell>
          <cell r="B303" t="str">
            <v>Pneumococcal</v>
          </cell>
          <cell r="C303" t="str">
            <v>NHS England</v>
          </cell>
        </row>
        <row r="304">
          <cell r="A304" t="str">
            <v>Pneumovax II_Vac 0.5ml Vl</v>
          </cell>
          <cell r="B304" t="str">
            <v>Pneumococcal</v>
          </cell>
          <cell r="C304" t="str">
            <v>NHS England</v>
          </cell>
        </row>
        <row r="305">
          <cell r="A305" t="str">
            <v>Levonorgest_Intra-Uterine Dev 20mcg/24hr</v>
          </cell>
          <cell r="B305" t="str">
            <v>IUD Progestogen-only Device</v>
          </cell>
          <cell r="C305" t="str">
            <v>Local Authority</v>
          </cell>
        </row>
        <row r="306">
          <cell r="A306" t="str">
            <v>Pnu-Imune_Vac 0.5ml Vl</v>
          </cell>
          <cell r="B306" t="str">
            <v>Pneumococcal</v>
          </cell>
          <cell r="C306" t="str">
            <v>NHS England</v>
          </cell>
        </row>
        <row r="307">
          <cell r="A307" t="str">
            <v>Levosert_Intra-Uterine Dev 20mcg/24hr</v>
          </cell>
          <cell r="B307" t="str">
            <v>IUD Progestogen-only Device</v>
          </cell>
          <cell r="C307" t="str">
            <v>Local Authority</v>
          </cell>
        </row>
        <row r="308">
          <cell r="A308" t="str">
            <v>Nicorette_Chewing Gum4mgS/F(Fruitfusion)</v>
          </cell>
          <cell r="B308" t="str">
            <v>Nicotine Dependence</v>
          </cell>
          <cell r="C308" t="str">
            <v>Local Authority</v>
          </cell>
        </row>
        <row r="309">
          <cell r="A309" t="str">
            <v>Nicorette_Chewing Gum2mgS/F(Fruitfusion)</v>
          </cell>
          <cell r="B309" t="str">
            <v>Nicotine Dependence</v>
          </cell>
          <cell r="C309" t="str">
            <v>Local Authority</v>
          </cell>
        </row>
        <row r="310">
          <cell r="A310" t="str">
            <v>Nicotinell_Loz 1mg S/F</v>
          </cell>
          <cell r="B310" t="str">
            <v>Nicotine Dependence</v>
          </cell>
          <cell r="C310" t="str">
            <v>Local Authority</v>
          </cell>
        </row>
        <row r="311">
          <cell r="A311" t="str">
            <v>Nicotine Bitartrate_Loz 1mg S/F</v>
          </cell>
          <cell r="B311" t="str">
            <v>Nicotine Dependence</v>
          </cell>
          <cell r="C311" t="str">
            <v>Local Authority</v>
          </cell>
        </row>
        <row r="312">
          <cell r="A312" t="str">
            <v>Cervarix_Vac 0.5ml Pfs</v>
          </cell>
          <cell r="B312" t="str">
            <v>Human Papillomavirus (Type 16,18)</v>
          </cell>
          <cell r="C312" t="str">
            <v>NHS England</v>
          </cell>
        </row>
        <row r="313">
          <cell r="A313" t="str">
            <v>HPV (Type 6,11,16,18)_Vac 0.5ml Pfs</v>
          </cell>
          <cell r="B313" t="str">
            <v>Human Papillomavirus (Type 16,18)</v>
          </cell>
          <cell r="C313" t="str">
            <v>NHS England</v>
          </cell>
        </row>
        <row r="314">
          <cell r="A314" t="str">
            <v>Champix_2Wk Tt Init Pack (Tab 0.5mg/1mg)</v>
          </cell>
          <cell r="B314" t="str">
            <v>Nicotine Dependence</v>
          </cell>
          <cell r="C314" t="str">
            <v>Local Authority</v>
          </cell>
        </row>
        <row r="315">
          <cell r="A315" t="str">
            <v>Varenicline Tart_2Wk Init(Tab 0.5mg/1mg)</v>
          </cell>
          <cell r="B315" t="str">
            <v>Nicotine Dependence</v>
          </cell>
          <cell r="C315" t="str">
            <v>Local Authority</v>
          </cell>
        </row>
        <row r="316">
          <cell r="A316" t="str">
            <v>NiQuitin_Chewing Gum 4mg S/F (Freshmint)</v>
          </cell>
          <cell r="B316" t="str">
            <v>Nicotine Dependence</v>
          </cell>
          <cell r="C316" t="str">
            <v>Local Authority</v>
          </cell>
        </row>
        <row r="317">
          <cell r="A317" t="str">
            <v>Buprenorphine_Tab Subling 4mg S/F</v>
          </cell>
          <cell r="B317" t="str">
            <v>Opioid Dependence</v>
          </cell>
          <cell r="C317" t="str">
            <v>Local Authority</v>
          </cell>
        </row>
        <row r="318">
          <cell r="A318" t="str">
            <v>Nicotinell_Loz 2mg S/F</v>
          </cell>
          <cell r="B318" t="str">
            <v>Nicotine Dependence</v>
          </cell>
          <cell r="C318" t="str">
            <v>Local Authority</v>
          </cell>
        </row>
        <row r="319">
          <cell r="A319" t="str">
            <v>Nova-T 380 Iucd</v>
          </cell>
          <cell r="B319" t="str">
            <v>Non Medicated Coils</v>
          </cell>
          <cell r="C319" t="str">
            <v>Local Authority</v>
          </cell>
        </row>
        <row r="320">
          <cell r="A320" t="str">
            <v>Novaplus T 380 Ag Iucd (Normal,Mini)</v>
          </cell>
          <cell r="B320" t="str">
            <v>Non Medicated Coils</v>
          </cell>
          <cell r="C320" t="str">
            <v>Local Authority</v>
          </cell>
        </row>
        <row r="321">
          <cell r="A321" t="str">
            <v>T-Safe 380A QL Iucd</v>
          </cell>
          <cell r="B321" t="str">
            <v>Non Medicated Coils</v>
          </cell>
          <cell r="C321" t="str">
            <v>Local Authority</v>
          </cell>
        </row>
        <row r="322">
          <cell r="A322" t="str">
            <v>Copper T380 A Iucd</v>
          </cell>
          <cell r="B322" t="str">
            <v>Non Medicated Coils</v>
          </cell>
          <cell r="C322" t="str">
            <v>Local Authority</v>
          </cell>
        </row>
        <row r="323">
          <cell r="A323" t="str">
            <v>TT380 Slimline Iucd</v>
          </cell>
          <cell r="B323" t="str">
            <v>Non Medicated Coils</v>
          </cell>
          <cell r="C323" t="str">
            <v>Local Authority</v>
          </cell>
        </row>
        <row r="324">
          <cell r="A324" t="str">
            <v>Mini TT380 Slimline Iucd</v>
          </cell>
          <cell r="B324" t="str">
            <v>Non Medicated Coils</v>
          </cell>
          <cell r="C324" t="str">
            <v>Local Authority</v>
          </cell>
        </row>
        <row r="325">
          <cell r="A325" t="str">
            <v>Prevenar 13_Vac 0.5ml Pfs</v>
          </cell>
          <cell r="B325" t="str">
            <v>Pneumococcal</v>
          </cell>
          <cell r="C325" t="str">
            <v>NHS England</v>
          </cell>
        </row>
        <row r="326">
          <cell r="A326" t="str">
            <v>Fluvirin_Vac 0.5ml Pfs</v>
          </cell>
          <cell r="B326" t="str">
            <v>Pneumococcal</v>
          </cell>
          <cell r="C326" t="str">
            <v>NHS England</v>
          </cell>
        </row>
        <row r="327">
          <cell r="A327" t="str">
            <v>Champix_4Wk Tt Init Pack (Tab 0.5mg/1mg)</v>
          </cell>
          <cell r="B327" t="str">
            <v>Nicotine Dependence</v>
          </cell>
          <cell r="C327" t="str">
            <v>Local Authority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cribing"/>
      <sheetName val="Income"/>
      <sheetName val="Data PH Drugs Epact"/>
      <sheetName val="Lookup"/>
      <sheetName val="List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DRUG NAME</v>
          </cell>
          <cell r="B1" t="str">
            <v>CATERGORY</v>
          </cell>
          <cell r="C1" t="str">
            <v>Commissioner</v>
          </cell>
          <cell r="E1" t="str">
            <v>PRACTICE</v>
          </cell>
          <cell r="F1" t="str">
            <v>COUNCIL</v>
          </cell>
        </row>
        <row r="2">
          <cell r="A2" t="str">
            <v>Levonorgest_Tab 750mcg</v>
          </cell>
          <cell r="B2" t="str">
            <v>Emergency Contraception</v>
          </cell>
          <cell r="C2" t="str">
            <v>Local Authority</v>
          </cell>
          <cell r="E2" t="str">
            <v>ABBEY MEDICAL GROUP (CLOSED)</v>
          </cell>
          <cell r="F2" t="str">
            <v>City of York</v>
          </cell>
        </row>
        <row r="3">
          <cell r="A3" t="str">
            <v>Levonorgest_Tab 1.5mg</v>
          </cell>
          <cell r="B3" t="str">
            <v>Emergency Contraception</v>
          </cell>
          <cell r="C3" t="str">
            <v>Local Authority</v>
          </cell>
          <cell r="E3" t="str">
            <v>BEECH GROVE MEDICAL PRACTICE</v>
          </cell>
          <cell r="F3" t="str">
            <v>City of York</v>
          </cell>
        </row>
        <row r="4">
          <cell r="A4" t="str">
            <v>Postinor-2_Postcoital Tab 750mcg</v>
          </cell>
          <cell r="B4" t="str">
            <v>Emergency Contraception</v>
          </cell>
          <cell r="C4" t="str">
            <v>Local Authority</v>
          </cell>
          <cell r="E4" t="str">
            <v>BEECH TREE SURGERY</v>
          </cell>
          <cell r="F4" t="str">
            <v>North Yorkshire County Council</v>
          </cell>
        </row>
        <row r="5">
          <cell r="A5" t="str">
            <v>Levonelle-2_Postcoital Tab 750mcg</v>
          </cell>
          <cell r="B5" t="str">
            <v>Emergency Contraception</v>
          </cell>
          <cell r="C5" t="str">
            <v>Local Authority</v>
          </cell>
          <cell r="E5" t="str">
            <v>BURGESS PJ (CLOSED)</v>
          </cell>
          <cell r="F5" t="str">
            <v>City of York</v>
          </cell>
        </row>
        <row r="6">
          <cell r="A6" t="str">
            <v>Levonelle_Postcoital Tab 750mcg</v>
          </cell>
          <cell r="B6" t="str">
            <v>Emergency Contraception</v>
          </cell>
          <cell r="C6" t="str">
            <v>Local Authority</v>
          </cell>
          <cell r="E6" t="str">
            <v>CLIFTON MEDICAL PRACTICE</v>
          </cell>
          <cell r="F6" t="str">
            <v>City of York</v>
          </cell>
        </row>
        <row r="7">
          <cell r="A7" t="str">
            <v>Levonelle One Step_Tab 1.5mg</v>
          </cell>
          <cell r="B7" t="str">
            <v>Emergency Contraception</v>
          </cell>
          <cell r="C7" t="str">
            <v>Local Authority</v>
          </cell>
          <cell r="E7" t="str">
            <v>DALTON TERRACE SURGERY</v>
          </cell>
          <cell r="F7" t="str">
            <v>City of York</v>
          </cell>
        </row>
        <row r="8">
          <cell r="A8" t="str">
            <v>Levonelle_Tab 1.5mg</v>
          </cell>
          <cell r="B8" t="str">
            <v>Emergency Contraception</v>
          </cell>
          <cell r="C8" t="str">
            <v>Local Authority</v>
          </cell>
          <cell r="E8" t="str">
            <v>EAST PARADE MEDICAL PRACTICE</v>
          </cell>
          <cell r="F8" t="str">
            <v>City of York</v>
          </cell>
        </row>
        <row r="9">
          <cell r="A9" t="str">
            <v>Upostelle_Tab 1500mcg</v>
          </cell>
          <cell r="B9" t="str">
            <v>Emergency Contraception</v>
          </cell>
          <cell r="C9" t="str">
            <v>Local Authority</v>
          </cell>
          <cell r="E9" t="str">
            <v>ELVINGTON MEDICAL PRACTICE</v>
          </cell>
          <cell r="F9" t="str">
            <v>City of York</v>
          </cell>
        </row>
        <row r="10">
          <cell r="A10" t="str">
            <v>Ulipristal Acet_Tab 30mg</v>
          </cell>
          <cell r="B10" t="str">
            <v>Emergency Contraception</v>
          </cell>
          <cell r="C10" t="str">
            <v>Local Authority</v>
          </cell>
          <cell r="E10" t="str">
            <v>ESCRICK SURGERY</v>
          </cell>
          <cell r="F10" t="str">
            <v>North Yorkshire County Council</v>
          </cell>
        </row>
        <row r="11">
          <cell r="A11" t="str">
            <v>Ellaone_Tab 30mg</v>
          </cell>
          <cell r="B11" t="str">
            <v>Emergency Contraception</v>
          </cell>
          <cell r="C11" t="str">
            <v>Local Authority</v>
          </cell>
          <cell r="E11" t="str">
            <v>FRONT STREET SURGERY</v>
          </cell>
          <cell r="F11" t="str">
            <v>City of York</v>
          </cell>
        </row>
        <row r="12">
          <cell r="A12" t="str">
            <v>Levonorgest_Intra-Uterine System 52mg</v>
          </cell>
          <cell r="B12" t="str">
            <v>IUD Progestogen-only Device</v>
          </cell>
          <cell r="C12" t="str">
            <v>Local Authority</v>
          </cell>
          <cell r="E12" t="str">
            <v>GALE FARM SURGERY (CLOSED)</v>
          </cell>
          <cell r="F12" t="str">
            <v>City of York</v>
          </cell>
        </row>
        <row r="13">
          <cell r="A13" t="str">
            <v>Mirena_Intra-Uterine System</v>
          </cell>
          <cell r="B13" t="str">
            <v>IUD Progestogen-only Device</v>
          </cell>
          <cell r="C13" t="str">
            <v>Local Authority</v>
          </cell>
          <cell r="E13" t="str">
            <v>GILLYGATE SURGERY</v>
          </cell>
          <cell r="F13" t="str">
            <v>City of York</v>
          </cell>
        </row>
        <row r="14">
          <cell r="A14" t="str">
            <v>Acamprosate Calc_Tab E/C 333mg</v>
          </cell>
          <cell r="B14" t="str">
            <v>Alcohol dependence</v>
          </cell>
          <cell r="C14" t="str">
            <v>Local Authority</v>
          </cell>
          <cell r="E14" t="str">
            <v>HAXBY GROUP PRACTICE</v>
          </cell>
          <cell r="F14" t="str">
            <v>City of York</v>
          </cell>
        </row>
        <row r="15">
          <cell r="A15" t="str">
            <v>Acamprosate Calc_Tab E/C 333mg @gn</v>
          </cell>
          <cell r="B15" t="str">
            <v>Alcohol dependence</v>
          </cell>
          <cell r="C15" t="str">
            <v>Local Authority</v>
          </cell>
          <cell r="E15" t="str">
            <v>HELMSLEY SURGERY</v>
          </cell>
          <cell r="F15" t="str">
            <v>North Yorkshire County Council</v>
          </cell>
        </row>
        <row r="16">
          <cell r="A16" t="str">
            <v>Campral EC_Tab 333mg</v>
          </cell>
          <cell r="B16" t="str">
            <v>Alcohol dependence</v>
          </cell>
          <cell r="C16" t="str">
            <v>Local Authority</v>
          </cell>
          <cell r="E16" t="str">
            <v>JORVIK MEDICAL PRACTICE</v>
          </cell>
          <cell r="F16" t="str">
            <v>City of York</v>
          </cell>
        </row>
        <row r="17">
          <cell r="A17" t="str">
            <v>Disulfiram_Tab 200mg</v>
          </cell>
          <cell r="B17" t="str">
            <v>Alcohol dependence</v>
          </cell>
          <cell r="C17" t="str">
            <v>Local Authority</v>
          </cell>
          <cell r="E17" t="str">
            <v>KIRKBYMOORSIDE SURGERY</v>
          </cell>
          <cell r="F17" t="str">
            <v>North Yorkshire County Council</v>
          </cell>
        </row>
        <row r="18">
          <cell r="A18" t="str">
            <v>Disulfiram_Implant (Import)</v>
          </cell>
          <cell r="B18" t="str">
            <v>Alcohol dependence</v>
          </cell>
          <cell r="C18" t="str">
            <v>Local Authority</v>
          </cell>
          <cell r="E18" t="str">
            <v>MILLFIELD SURGERY</v>
          </cell>
          <cell r="F18" t="str">
            <v>North Yorkshire County Council</v>
          </cell>
        </row>
        <row r="19">
          <cell r="A19" t="str">
            <v>Disulfiram_Implant 100mg @gn</v>
          </cell>
          <cell r="B19" t="str">
            <v>Alcohol dependence</v>
          </cell>
          <cell r="C19" t="str">
            <v>Local Authority</v>
          </cell>
          <cell r="E19" t="str">
            <v>MINSTER HEALTH (CLOSED)</v>
          </cell>
          <cell r="F19" t="str">
            <v>City of York</v>
          </cell>
        </row>
        <row r="20">
          <cell r="A20" t="str">
            <v>Disulfiram_Implant 100mg</v>
          </cell>
          <cell r="B20" t="str">
            <v>Alcohol dependence</v>
          </cell>
          <cell r="C20" t="str">
            <v>Local Authority</v>
          </cell>
          <cell r="E20" t="str">
            <v>MY HEALTH GROUP</v>
          </cell>
          <cell r="F20" t="str">
            <v>City of York</v>
          </cell>
        </row>
        <row r="21">
          <cell r="A21" t="str">
            <v>Antabuse_Tab 200mg</v>
          </cell>
          <cell r="B21" t="str">
            <v>Alcohol dependence</v>
          </cell>
          <cell r="C21" t="str">
            <v>Local Authority</v>
          </cell>
          <cell r="E21" t="str">
            <v>PETERGATE SURGERY</v>
          </cell>
          <cell r="F21" t="str">
            <v>City of York</v>
          </cell>
        </row>
        <row r="22">
          <cell r="A22" t="str">
            <v>Esperal_Implant 100mg</v>
          </cell>
          <cell r="B22" t="str">
            <v>Alcohol dependence</v>
          </cell>
          <cell r="C22" t="str">
            <v>Local Authority</v>
          </cell>
          <cell r="E22" t="str">
            <v>PICKERING MEDICAL PRACTICE</v>
          </cell>
          <cell r="F22" t="str">
            <v>North Yorkshire County Council</v>
          </cell>
        </row>
        <row r="23">
          <cell r="A23" t="str">
            <v>Calc Carbimide Citrated_Tab 50mg</v>
          </cell>
          <cell r="B23" t="str">
            <v>Alcohol dependence</v>
          </cell>
          <cell r="C23" t="str">
            <v>Local Authority</v>
          </cell>
          <cell r="E23" t="str">
            <v>POCKLINGTON GROUP PRACTICE</v>
          </cell>
          <cell r="F23" t="str">
            <v>East Riding of Yorkshire Council</v>
          </cell>
        </row>
        <row r="24">
          <cell r="A24" t="str">
            <v>Calc Carbimide Citrated_Tab 50mg (Import</v>
          </cell>
          <cell r="B24" t="str">
            <v>Alcohol dependence</v>
          </cell>
          <cell r="C24" t="str">
            <v>Local Authority</v>
          </cell>
          <cell r="E24" t="str">
            <v>POSTERNGATE SURGERY</v>
          </cell>
          <cell r="F24" t="str">
            <v>North Yorkshire County Council</v>
          </cell>
        </row>
        <row r="25">
          <cell r="A25" t="str">
            <v>Abstem_Tab 50mg</v>
          </cell>
          <cell r="B25" t="str">
            <v>Alcohol dependence</v>
          </cell>
          <cell r="C25" t="str">
            <v>Local Authority</v>
          </cell>
          <cell r="E25" t="str">
            <v>PRIORY MEDICAL GROUP</v>
          </cell>
          <cell r="F25" t="str">
            <v>City of York</v>
          </cell>
        </row>
        <row r="26">
          <cell r="A26" t="str">
            <v>Dipsan_Tab 50mg</v>
          </cell>
          <cell r="B26" t="str">
            <v>Alcohol dependence</v>
          </cell>
          <cell r="C26" t="str">
            <v>Local Authority</v>
          </cell>
          <cell r="E26" t="str">
            <v>SCOTT ROAD MEDICAL CENTRE</v>
          </cell>
          <cell r="F26" t="str">
            <v>North Yorkshire County Council</v>
          </cell>
        </row>
        <row r="27">
          <cell r="A27" t="str">
            <v>Temposil_Tab 50mg</v>
          </cell>
          <cell r="B27" t="str">
            <v>Alcohol dependence</v>
          </cell>
          <cell r="C27" t="str">
            <v>Local Authority</v>
          </cell>
          <cell r="E27" t="str">
            <v>SHERBURN GROUP PRACTICE</v>
          </cell>
          <cell r="F27" t="str">
            <v>North Yorkshire County Council</v>
          </cell>
        </row>
        <row r="28">
          <cell r="A28" t="str">
            <v>Nalmefene_Tab 18mg</v>
          </cell>
          <cell r="B28" t="str">
            <v>Alcohol dependence</v>
          </cell>
          <cell r="C28" t="str">
            <v>Local Authority</v>
          </cell>
          <cell r="E28" t="str">
            <v>SOUTH MILFORD SURGERY</v>
          </cell>
          <cell r="F28" t="str">
            <v>North Yorkshire County Council</v>
          </cell>
        </row>
        <row r="29">
          <cell r="A29" t="str">
            <v>Selincro_Tab 18mg</v>
          </cell>
          <cell r="B29" t="str">
            <v>Alcohol dependence</v>
          </cell>
          <cell r="C29" t="str">
            <v>Local Authority</v>
          </cell>
          <cell r="E29" t="str">
            <v>STILLINGTON SURGERY</v>
          </cell>
          <cell r="F29" t="str">
            <v>North Yorkshire County Council</v>
          </cell>
        </row>
        <row r="30">
          <cell r="A30" t="str">
            <v>Bupropion HCl_Tab 150mg M/R</v>
          </cell>
          <cell r="B30" t="str">
            <v>Nicotine Dependence</v>
          </cell>
          <cell r="C30" t="str">
            <v>Local Authority</v>
          </cell>
          <cell r="E30" t="str">
            <v>TADCASTER MEDICAL CENTRE</v>
          </cell>
          <cell r="F30" t="str">
            <v>North Yorkshire County Council</v>
          </cell>
        </row>
        <row r="31">
          <cell r="A31" t="str">
            <v>Zyban_Tab 150mg</v>
          </cell>
          <cell r="B31" t="str">
            <v>Nicotine Dependence</v>
          </cell>
          <cell r="C31" t="str">
            <v>Local Authority</v>
          </cell>
          <cell r="E31" t="str">
            <v>TERRINGTON SURGERY</v>
          </cell>
          <cell r="F31" t="str">
            <v>North Yorkshire County Council</v>
          </cell>
        </row>
        <row r="32">
          <cell r="A32" t="str">
            <v>Nicotine_Chewing Gum 2mg S/F (Orig)</v>
          </cell>
          <cell r="B32" t="str">
            <v>Nicotine Dependence</v>
          </cell>
          <cell r="C32" t="str">
            <v>Local Authority</v>
          </cell>
          <cell r="E32" t="str">
            <v>THE OLD SCHOOL MEDICAL PRACTICE</v>
          </cell>
          <cell r="F32" t="str">
            <v>City of York</v>
          </cell>
        </row>
        <row r="33">
          <cell r="A33" t="str">
            <v>Nicotine_Chewing Gum 4mg S/F (Orig)</v>
          </cell>
          <cell r="B33" t="str">
            <v>Nicotine Dependence</v>
          </cell>
          <cell r="C33" t="str">
            <v>Local Authority</v>
          </cell>
          <cell r="E33" t="str">
            <v>THE SURGERY AT 32 CLIFTON</v>
          </cell>
          <cell r="F33" t="str">
            <v>City of York</v>
          </cell>
        </row>
        <row r="34">
          <cell r="A34" t="str">
            <v>Nicotine_Loz 500mcg</v>
          </cell>
          <cell r="B34" t="str">
            <v>Nicotine Dependence</v>
          </cell>
          <cell r="C34" t="str">
            <v>Local Authority</v>
          </cell>
          <cell r="E34" t="str">
            <v>TOLLERTON SURGERY</v>
          </cell>
          <cell r="F34" t="str">
            <v>North Yorkshire County Council</v>
          </cell>
        </row>
        <row r="35">
          <cell r="A35" t="str">
            <v>Nicotine_Loz 1.1mg</v>
          </cell>
          <cell r="B35" t="str">
            <v>Nicotine Dependence</v>
          </cell>
          <cell r="C35" t="str">
            <v>Local Authority</v>
          </cell>
          <cell r="E35" t="str">
            <v>UNITY HEALTH</v>
          </cell>
          <cell r="F35" t="str">
            <v>City of York</v>
          </cell>
        </row>
        <row r="36">
          <cell r="A36" t="str">
            <v>Nicotine_Skin Patch 17.5mg</v>
          </cell>
          <cell r="B36" t="str">
            <v>Nicotine Dependence</v>
          </cell>
          <cell r="C36" t="str">
            <v>Local Authority</v>
          </cell>
          <cell r="E36" t="str">
            <v>YORK MEDICAL GROUP</v>
          </cell>
          <cell r="F36" t="str">
            <v>City of York</v>
          </cell>
        </row>
        <row r="37">
          <cell r="A37" t="str">
            <v>Nicotine_Skin Patch 35mg</v>
          </cell>
          <cell r="B37" t="str">
            <v>Nicotine Dependence</v>
          </cell>
          <cell r="C37" t="str">
            <v>Local Authority</v>
          </cell>
          <cell r="E37" t="str">
            <v>PMS PILOT (CLOSED)</v>
          </cell>
          <cell r="F37" t="str">
            <v>EXCLUDE</v>
          </cell>
        </row>
        <row r="38">
          <cell r="A38" t="str">
            <v>Nicotine_Skin Patch 52.5mg</v>
          </cell>
          <cell r="B38" t="str">
            <v>Nicotine Dependence</v>
          </cell>
          <cell r="C38" t="str">
            <v>Local Authority</v>
          </cell>
          <cell r="E38" t="str">
            <v>UNIDENTIFIED DOCTORS</v>
          </cell>
          <cell r="F38" t="str">
            <v>EXCLUDE</v>
          </cell>
        </row>
        <row r="39">
          <cell r="A39" t="str">
            <v>Nicotine_Skin Patch 7mg</v>
          </cell>
          <cell r="B39" t="str">
            <v>Nicotine Dependence</v>
          </cell>
          <cell r="C39" t="str">
            <v>Local Authority</v>
          </cell>
          <cell r="E39" t="str">
            <v>DEPUTISING SERVICES</v>
          </cell>
          <cell r="F39" t="str">
            <v>EXCLUDE</v>
          </cell>
        </row>
        <row r="40">
          <cell r="A40" t="str">
            <v>Nicotine_Skin Patch 14mg</v>
          </cell>
          <cell r="B40" t="str">
            <v>Nicotine Dependence</v>
          </cell>
          <cell r="C40" t="str">
            <v>Local Authority</v>
          </cell>
          <cell r="E40" t="str">
            <v>JORVIK GILLYGATE PRACTICE</v>
          </cell>
          <cell r="F40" t="str">
            <v>City of York</v>
          </cell>
        </row>
        <row r="41">
          <cell r="A41" t="str">
            <v>Nicotine_Skin Patch 21mg</v>
          </cell>
          <cell r="B41" t="str">
            <v>Nicotine Dependence</v>
          </cell>
          <cell r="C41" t="str">
            <v>Local Authority</v>
          </cell>
          <cell r="E41" t="str">
            <v>YORKSHIRE DOCTORS UCC OOH</v>
          </cell>
          <cell r="F41" t="str">
            <v>EXCLUDE</v>
          </cell>
        </row>
        <row r="42">
          <cell r="A42" t="str">
            <v>Nicotine_Skin Patch 5mg</v>
          </cell>
          <cell r="B42" t="str">
            <v>Nicotine Dependence</v>
          </cell>
          <cell r="C42" t="str">
            <v>Local Authority</v>
          </cell>
          <cell r="E42" t="str">
            <v>EAST PARADE</v>
          </cell>
          <cell r="F42" t="str">
            <v>City of York</v>
          </cell>
        </row>
        <row r="43">
          <cell r="A43" t="str">
            <v>Nicotine_Skin Patch 10mg</v>
          </cell>
          <cell r="B43" t="str">
            <v>Nicotine Dependence</v>
          </cell>
          <cell r="C43" t="str">
            <v>Local Authority</v>
          </cell>
          <cell r="E43" t="str">
            <v>BEECH GROVE MEDICAL PRACTICE (CLOSED)</v>
          </cell>
          <cell r="F43" t="str">
            <v>City of York</v>
          </cell>
        </row>
        <row r="44">
          <cell r="A44" t="str">
            <v>Nicotine_Skin Patch 15mg</v>
          </cell>
          <cell r="B44" t="str">
            <v>Nicotine Dependence</v>
          </cell>
          <cell r="C44" t="str">
            <v>Local Authority</v>
          </cell>
        </row>
        <row r="45">
          <cell r="A45" t="str">
            <v>Nicotine_Nsl Spy 500mcg (200 D) 10ml</v>
          </cell>
          <cell r="B45" t="str">
            <v>Nicotine Dependence</v>
          </cell>
          <cell r="C45" t="str">
            <v>Local Authority</v>
          </cell>
        </row>
        <row r="46">
          <cell r="A46" t="str">
            <v>Nicotine_Transdermal Patch 7mg/24hrs</v>
          </cell>
          <cell r="B46" t="str">
            <v>Nicotine Dependence</v>
          </cell>
          <cell r="C46" t="str">
            <v>Local Authority</v>
          </cell>
        </row>
        <row r="47">
          <cell r="A47" t="str">
            <v>Nicotine_Transdermal Patch 14mg/24hrs</v>
          </cell>
          <cell r="B47" t="str">
            <v>Nicotine Dependence</v>
          </cell>
          <cell r="C47" t="str">
            <v>Local Authority</v>
          </cell>
        </row>
        <row r="48">
          <cell r="A48" t="str">
            <v>Nicotine_Transdermal Patch 21mg/24hrs</v>
          </cell>
          <cell r="B48" t="str">
            <v>Nicotine Dependence</v>
          </cell>
          <cell r="C48" t="str">
            <v>Local Authority</v>
          </cell>
        </row>
        <row r="49">
          <cell r="A49" t="str">
            <v>Nicotine_Transdermal Patch 5mg/16hrs</v>
          </cell>
          <cell r="B49" t="str">
            <v>Nicotine Dependence</v>
          </cell>
          <cell r="C49" t="str">
            <v>Local Authority</v>
          </cell>
        </row>
        <row r="50">
          <cell r="A50" t="str">
            <v>Nicotine_Transdermal Patch 10mg/16hrs</v>
          </cell>
          <cell r="B50" t="str">
            <v>Nicotine Dependence</v>
          </cell>
          <cell r="C50" t="str">
            <v>Local Authority</v>
          </cell>
        </row>
        <row r="51">
          <cell r="A51" t="str">
            <v>Nicotine_Transdermal Patch 15mg/16hrs</v>
          </cell>
          <cell r="B51" t="str">
            <v>Nicotine Dependence</v>
          </cell>
          <cell r="C51" t="str">
            <v>Local Authority</v>
          </cell>
        </row>
        <row r="52">
          <cell r="A52" t="str">
            <v>Nicotine_Inhalator + Inh Cart 10mg</v>
          </cell>
          <cell r="B52" t="str">
            <v>Nicotine Dependence</v>
          </cell>
          <cell r="C52" t="str">
            <v>Local Authority</v>
          </cell>
        </row>
        <row r="53">
          <cell r="A53" t="str">
            <v>Nicotine_Subling Tab 2mg S/F</v>
          </cell>
          <cell r="B53" t="str">
            <v>Nicotine Dependence</v>
          </cell>
          <cell r="C53" t="str">
            <v>Local Authority</v>
          </cell>
        </row>
        <row r="54">
          <cell r="A54" t="str">
            <v>Nicotine_Loz 1mg S/F</v>
          </cell>
          <cell r="B54" t="str">
            <v>Nicotine Dependence</v>
          </cell>
          <cell r="C54" t="str">
            <v>Local Authority</v>
          </cell>
        </row>
        <row r="55">
          <cell r="A55" t="str">
            <v>Nicotine_Loz 2mg S/F</v>
          </cell>
          <cell r="B55" t="str">
            <v>Nicotine Dependence</v>
          </cell>
          <cell r="C55" t="str">
            <v>Local Authority</v>
          </cell>
        </row>
        <row r="56">
          <cell r="A56" t="str">
            <v>Nicotine_Loz 4mg S/F</v>
          </cell>
          <cell r="B56" t="str">
            <v>Nicotine Dependence</v>
          </cell>
          <cell r="C56" t="str">
            <v>Local Authority</v>
          </cell>
        </row>
        <row r="57">
          <cell r="A57" t="str">
            <v>Nicotine_Chewing Gum 2mg S/F</v>
          </cell>
          <cell r="B57" t="str">
            <v>Nicotine Dependence</v>
          </cell>
          <cell r="C57" t="str">
            <v>Local Authority</v>
          </cell>
        </row>
        <row r="58">
          <cell r="A58" t="str">
            <v>Nicotine_Chewing Gum 2mg S/F (Citrus)</v>
          </cell>
          <cell r="B58" t="str">
            <v>Nicotine Dependence</v>
          </cell>
          <cell r="C58" t="str">
            <v>Local Authority</v>
          </cell>
        </row>
        <row r="59">
          <cell r="A59" t="str">
            <v>Nicotine_Chewing Gum 2mg S/F (Fruit)</v>
          </cell>
          <cell r="B59" t="str">
            <v>Nicotine Dependence</v>
          </cell>
          <cell r="C59" t="str">
            <v>Local Authority</v>
          </cell>
        </row>
        <row r="60">
          <cell r="A60" t="str">
            <v>Nicotine_Chewing Gum 4mg S/F</v>
          </cell>
          <cell r="B60" t="str">
            <v>Nicotine Dependence</v>
          </cell>
          <cell r="C60" t="str">
            <v>Local Authority</v>
          </cell>
        </row>
        <row r="61">
          <cell r="A61" t="str">
            <v>Nicotine_Chewing Gum 4mg S/F (Citrus)</v>
          </cell>
          <cell r="B61" t="str">
            <v>Nicotine Dependence</v>
          </cell>
          <cell r="C61" t="str">
            <v>Local Authority</v>
          </cell>
        </row>
        <row r="62">
          <cell r="A62" t="str">
            <v>Nicotine_Chewing Gum 4mg S/F (Fruit)</v>
          </cell>
          <cell r="B62" t="str">
            <v>Nicotine Dependence</v>
          </cell>
          <cell r="C62" t="str">
            <v>Local Authority</v>
          </cell>
        </row>
        <row r="63">
          <cell r="A63" t="str">
            <v>Nicotine_Loz 2mg S/F (Mint)</v>
          </cell>
          <cell r="B63" t="str">
            <v>Nicotine Dependence</v>
          </cell>
          <cell r="C63" t="str">
            <v>Local Authority</v>
          </cell>
        </row>
        <row r="64">
          <cell r="A64" t="str">
            <v>Nicotine_Loz 4mg S/F (Mint)</v>
          </cell>
          <cell r="B64" t="str">
            <v>Nicotine Dependence</v>
          </cell>
          <cell r="C64" t="str">
            <v>Local Authority</v>
          </cell>
        </row>
        <row r="65">
          <cell r="A65" t="str">
            <v>Nicotine_Chewing Gum 2mg S/F (Liquorice)</v>
          </cell>
          <cell r="B65" t="str">
            <v>Nicotine Dependence</v>
          </cell>
          <cell r="C65" t="str">
            <v>Local Authority</v>
          </cell>
        </row>
        <row r="66">
          <cell r="A66" t="str">
            <v>Nicotine_Chewing Gum 4mg S/F (Liquorice)</v>
          </cell>
          <cell r="B66" t="str">
            <v>Nicotine Dependence</v>
          </cell>
          <cell r="C66" t="str">
            <v>Local Authority</v>
          </cell>
        </row>
        <row r="67">
          <cell r="A67" t="str">
            <v>Nicotine_Chewing Gum 2mg S/F (Freshmint)</v>
          </cell>
          <cell r="B67" t="str">
            <v>Nicotine Dependence</v>
          </cell>
          <cell r="C67" t="str">
            <v>Local Authority</v>
          </cell>
        </row>
        <row r="68">
          <cell r="A68" t="str">
            <v>Nicotine_Chewing Gum 4mg S/F (Freshmint)</v>
          </cell>
          <cell r="B68" t="str">
            <v>Nicotine Dependence</v>
          </cell>
          <cell r="C68" t="str">
            <v>Local Authority</v>
          </cell>
        </row>
        <row r="69">
          <cell r="A69" t="str">
            <v>Nicotine_Chewing Gum 2mg S/F(Freshfruit)</v>
          </cell>
          <cell r="B69" t="str">
            <v>Nicotine Dependence</v>
          </cell>
          <cell r="C69" t="str">
            <v>Local Authority</v>
          </cell>
        </row>
        <row r="70">
          <cell r="A70" t="str">
            <v>Nicotine_Chewing Gum 4mg S/F(Freshfruit)</v>
          </cell>
          <cell r="B70" t="str">
            <v>Nicotine Dependence</v>
          </cell>
          <cell r="C70" t="str">
            <v>Local Authority</v>
          </cell>
        </row>
        <row r="71">
          <cell r="A71" t="str">
            <v>Nicotine_Loz 1.5mg S/F (Liquorice Mint)</v>
          </cell>
          <cell r="B71" t="str">
            <v>Nicotine Dependence</v>
          </cell>
          <cell r="C71" t="str">
            <v>Local Authority</v>
          </cell>
        </row>
        <row r="72">
          <cell r="A72" t="str">
            <v>Nicotine_Loz 1.5mg S/F (Mint)</v>
          </cell>
          <cell r="B72" t="str">
            <v>Nicotine Dependence</v>
          </cell>
          <cell r="C72" t="str">
            <v>Local Authority</v>
          </cell>
        </row>
        <row r="73">
          <cell r="A73" t="str">
            <v>Nicotine_Transdermal Patch 25mg/16hrs</v>
          </cell>
          <cell r="B73" t="str">
            <v>Nicotine Dependence</v>
          </cell>
          <cell r="C73" t="str">
            <v>Local Authority</v>
          </cell>
        </row>
        <row r="74">
          <cell r="A74" t="str">
            <v>Nicotine_Chewing Gum 2mg S/F (Icy Wte)</v>
          </cell>
          <cell r="B74" t="str">
            <v>Nicotine Dependence</v>
          </cell>
          <cell r="C74" t="str">
            <v>Local Authority</v>
          </cell>
        </row>
        <row r="75">
          <cell r="A75" t="str">
            <v>Nicotine_Chewing Gum 4mg S/F (Icy Wte)</v>
          </cell>
          <cell r="B75" t="str">
            <v>Nicotine Dependence</v>
          </cell>
          <cell r="C75" t="str">
            <v>Local Authority</v>
          </cell>
        </row>
        <row r="76">
          <cell r="A76" t="str">
            <v>Nicotine_Patch 15mg/Chewing Gum 2mg S/F</v>
          </cell>
          <cell r="B76" t="str">
            <v>Nicotine Dependence</v>
          </cell>
          <cell r="C76" t="str">
            <v>Local Authority</v>
          </cell>
        </row>
        <row r="77">
          <cell r="A77" t="str">
            <v>Nicotine_Loz 1.5mg S/F (Cherry)</v>
          </cell>
          <cell r="B77" t="str">
            <v>Nicotine Dependence</v>
          </cell>
          <cell r="C77" t="str">
            <v>Local Authority</v>
          </cell>
        </row>
        <row r="78">
          <cell r="A78" t="str">
            <v>Nicotine_Oromucosal P/Spy (1mg D) S/F</v>
          </cell>
          <cell r="B78" t="str">
            <v>Nicotine Dependence</v>
          </cell>
          <cell r="C78" t="str">
            <v>Local Authority</v>
          </cell>
        </row>
        <row r="79">
          <cell r="A79" t="str">
            <v>Nicotine_Chewing Gum 4mg S/F (Icemint)</v>
          </cell>
          <cell r="B79" t="str">
            <v>Nicotine Dependence</v>
          </cell>
          <cell r="C79" t="str">
            <v>Local Authority</v>
          </cell>
        </row>
        <row r="80">
          <cell r="A80" t="str">
            <v>Nicotine_Chewing Gum 2mg S/F (Icemint)</v>
          </cell>
          <cell r="B80" t="str">
            <v>Nicotine Dependence</v>
          </cell>
          <cell r="C80" t="str">
            <v>Local Authority</v>
          </cell>
        </row>
        <row r="81">
          <cell r="A81" t="str">
            <v>Nicotine_Inhalator + Inh Cart 15mg</v>
          </cell>
          <cell r="B81" t="str">
            <v>Nicotine Dependence</v>
          </cell>
          <cell r="C81" t="str">
            <v>Local Authority</v>
          </cell>
        </row>
        <row r="82">
          <cell r="A82" t="str">
            <v>Nicotine_Orodisper Film 2.5mg S/F</v>
          </cell>
          <cell r="B82" t="str">
            <v>Nicotine Dependence</v>
          </cell>
          <cell r="C82" t="str">
            <v>Local Authority</v>
          </cell>
        </row>
        <row r="83">
          <cell r="A83" t="str">
            <v>Nicotine_Loz 1.5mg S/F (Orange)</v>
          </cell>
          <cell r="B83" t="str">
            <v>Nicotine Dependence</v>
          </cell>
          <cell r="C83" t="str">
            <v>Local Authority</v>
          </cell>
        </row>
        <row r="84">
          <cell r="A84" t="str">
            <v>Nicorette_Chewing Gum 2mg S/F (Orig)</v>
          </cell>
          <cell r="B84" t="str">
            <v>Nicotine Dependence</v>
          </cell>
          <cell r="C84" t="str">
            <v>Local Authority</v>
          </cell>
        </row>
        <row r="85">
          <cell r="A85" t="str">
            <v>Nicorette_Chewing Gum 4mg S/F (Orig)</v>
          </cell>
          <cell r="B85" t="str">
            <v>Nicotine Dependence</v>
          </cell>
          <cell r="C85" t="str">
            <v>Local Authority</v>
          </cell>
        </row>
        <row r="86">
          <cell r="A86" t="str">
            <v>Nicorette_Patch 5mg/16hrs</v>
          </cell>
          <cell r="B86" t="str">
            <v>Nicotine Dependence</v>
          </cell>
          <cell r="C86" t="str">
            <v>Local Authority</v>
          </cell>
        </row>
        <row r="87">
          <cell r="A87" t="str">
            <v>Nicorette_Patch 10mg/16hrs</v>
          </cell>
          <cell r="B87" t="str">
            <v>Nicotine Dependence</v>
          </cell>
          <cell r="C87" t="str">
            <v>Local Authority</v>
          </cell>
        </row>
        <row r="88">
          <cell r="A88" t="str">
            <v>Nicorette_Patch 15mg/16hrs</v>
          </cell>
          <cell r="B88" t="str">
            <v>Nicotine Dependence</v>
          </cell>
          <cell r="C88" t="str">
            <v>Local Authority</v>
          </cell>
        </row>
        <row r="89">
          <cell r="A89" t="str">
            <v>Nicorette_Nsl Spy 500mcg (200 D) 10ml</v>
          </cell>
          <cell r="B89" t="str">
            <v>Nicotine Dependence</v>
          </cell>
          <cell r="C89" t="str">
            <v>Local Authority</v>
          </cell>
        </row>
        <row r="90">
          <cell r="A90" t="str">
            <v>Nicorette_Inhalator + Inh Cart 10mg</v>
          </cell>
          <cell r="B90" t="str">
            <v>Nicotine Dependence</v>
          </cell>
          <cell r="C90" t="str">
            <v>Local Authority</v>
          </cell>
        </row>
        <row r="91">
          <cell r="A91" t="str">
            <v>Nicorette_Microtab Subling Tab 2mg</v>
          </cell>
          <cell r="B91" t="str">
            <v>Nicotine Dependence</v>
          </cell>
          <cell r="C91" t="str">
            <v>Local Authority</v>
          </cell>
        </row>
        <row r="92">
          <cell r="A92" t="str">
            <v>Nicorette_Chewing Gum 4mg S/F (Mint)</v>
          </cell>
          <cell r="B92" t="str">
            <v>Nicotine Dependence</v>
          </cell>
          <cell r="C92" t="str">
            <v>Local Authority</v>
          </cell>
        </row>
        <row r="93">
          <cell r="A93" t="str">
            <v>Nicorette_Chewing Gum 2mg S/F (Mint)</v>
          </cell>
          <cell r="B93" t="str">
            <v>Nicotine Dependence</v>
          </cell>
          <cell r="C93" t="str">
            <v>Local Authority</v>
          </cell>
        </row>
        <row r="94">
          <cell r="A94" t="str">
            <v>Nicorette_Chewing Gum 2mg S/F (Citrus)</v>
          </cell>
          <cell r="B94" t="str">
            <v>Nicotine Dependence</v>
          </cell>
          <cell r="C94" t="str">
            <v>Local Authority</v>
          </cell>
        </row>
        <row r="95">
          <cell r="A95" t="str">
            <v>Nicorette_Chewing Gum 4mg S/F (Citrus)</v>
          </cell>
          <cell r="B95" t="str">
            <v>Nicotine Dependence</v>
          </cell>
          <cell r="C95" t="str">
            <v>Local Authority</v>
          </cell>
        </row>
        <row r="96">
          <cell r="A96" t="str">
            <v>Nicorette_Chewing Gum 2mg S/F(Freshmint)</v>
          </cell>
          <cell r="B96" t="str">
            <v>Nicotine Dependence</v>
          </cell>
          <cell r="C96" t="str">
            <v>Local Authority</v>
          </cell>
        </row>
        <row r="97">
          <cell r="A97" t="str">
            <v>Nicorette_Chewing Gum 4mg S/F(Freshmint)</v>
          </cell>
          <cell r="B97" t="str">
            <v>Nicotine Dependence</v>
          </cell>
          <cell r="C97" t="str">
            <v>Local Authority</v>
          </cell>
        </row>
        <row r="98">
          <cell r="A98" t="str">
            <v>Nicorette_Chewing Gum 2mg S/F(Freshmint)</v>
          </cell>
          <cell r="B98" t="str">
            <v>Nicotine Dependence</v>
          </cell>
          <cell r="C98" t="str">
            <v>Local Authority</v>
          </cell>
        </row>
        <row r="99">
          <cell r="A99" t="str">
            <v>Nicorette_Chewing Gum 4mg S/F(Freshmint)</v>
          </cell>
          <cell r="B99" t="str">
            <v>Nicotine Dependence</v>
          </cell>
          <cell r="C99" t="str">
            <v>Local Authority</v>
          </cell>
        </row>
        <row r="100">
          <cell r="A100" t="str">
            <v>Nicorette_Chewing Gum 2mgS/F(Fruitfusion</v>
          </cell>
          <cell r="B100" t="str">
            <v>Nicotine Dependence</v>
          </cell>
          <cell r="C100" t="str">
            <v>Local Authority</v>
          </cell>
        </row>
        <row r="101">
          <cell r="A101" t="str">
            <v>Nicorette_Chewing Gum 4mgS/F(Fruitfusion</v>
          </cell>
          <cell r="B101" t="str">
            <v>Nicotine Dependence</v>
          </cell>
          <cell r="C101" t="str">
            <v>Local Authority</v>
          </cell>
        </row>
        <row r="102">
          <cell r="A102" t="str">
            <v>Nicorette Invisi_Patch 10mg/16hrs</v>
          </cell>
          <cell r="B102" t="str">
            <v>Nicotine Dependence</v>
          </cell>
          <cell r="C102" t="str">
            <v>Local Authority</v>
          </cell>
        </row>
        <row r="103">
          <cell r="A103" t="str">
            <v>Nicorette Invisi_Patch 15mg/16hrs</v>
          </cell>
          <cell r="B103" t="str">
            <v>Nicotine Dependence</v>
          </cell>
          <cell r="C103" t="str">
            <v>Local Authority</v>
          </cell>
        </row>
        <row r="104">
          <cell r="A104" t="str">
            <v>Nicorette Invisi_Patch 25mg/16hrs</v>
          </cell>
          <cell r="B104" t="str">
            <v>Nicotine Dependence</v>
          </cell>
          <cell r="C104" t="str">
            <v>Local Authority</v>
          </cell>
        </row>
        <row r="105">
          <cell r="A105" t="str">
            <v>Nicorette_Chewing Gum 2mg S/F(Icy Wte)</v>
          </cell>
          <cell r="B105" t="str">
            <v>Nicotine Dependence</v>
          </cell>
          <cell r="C105" t="str">
            <v>Local Authority</v>
          </cell>
        </row>
        <row r="106">
          <cell r="A106" t="str">
            <v>Nicorette_Chewing Gum 4mg S/F(Icy Wte)</v>
          </cell>
          <cell r="B106" t="str">
            <v>Nicotine Dependence</v>
          </cell>
          <cell r="C106" t="str">
            <v>Local Authority</v>
          </cell>
        </row>
        <row r="107">
          <cell r="A107" t="str">
            <v>Nicorette_Combi Patch 15mg + Gum 2mg</v>
          </cell>
          <cell r="B107" t="str">
            <v>Nicotine Dependence</v>
          </cell>
          <cell r="C107" t="str">
            <v>Local Authority</v>
          </cell>
        </row>
        <row r="108">
          <cell r="A108" t="str">
            <v>Nicorette_QuickMist Oromucosal P/Spy</v>
          </cell>
          <cell r="B108" t="str">
            <v>Nicotine Dependence</v>
          </cell>
          <cell r="C108" t="str">
            <v>Local Authority</v>
          </cell>
        </row>
        <row r="109">
          <cell r="A109" t="str">
            <v>Nicorette_Inhalator + Inh Cart 15mg</v>
          </cell>
          <cell r="B109" t="str">
            <v>Nicotine Dependence</v>
          </cell>
          <cell r="C109" t="str">
            <v>Local Authority</v>
          </cell>
        </row>
        <row r="110">
          <cell r="A110" t="str">
            <v>Nicorette_Cools Loz 2mg</v>
          </cell>
          <cell r="B110" t="str">
            <v>Nicotine Dependence</v>
          </cell>
          <cell r="C110" t="str">
            <v>Local Authority</v>
          </cell>
        </row>
        <row r="111">
          <cell r="A111" t="str">
            <v>Nicorette_Cools Loz 4mg</v>
          </cell>
          <cell r="B111" t="str">
            <v>Nicotine Dependence</v>
          </cell>
          <cell r="C111" t="str">
            <v>Local Authority</v>
          </cell>
        </row>
        <row r="112">
          <cell r="A112" t="str">
            <v>Nicotinell TTS 10_Patch 7mg/24hrs</v>
          </cell>
          <cell r="B112" t="str">
            <v>Nicotine Dependence</v>
          </cell>
          <cell r="C112" t="str">
            <v>Local Authority</v>
          </cell>
        </row>
        <row r="113">
          <cell r="A113" t="str">
            <v>Nicotinell TTS 20_Patch 14mg/24hrs</v>
          </cell>
          <cell r="B113" t="str">
            <v>Nicotine Dependence</v>
          </cell>
          <cell r="C113" t="str">
            <v>Local Authority</v>
          </cell>
        </row>
        <row r="114">
          <cell r="A114" t="str">
            <v>Nicotinell TTS 30_Patch 21mg/24hrs</v>
          </cell>
          <cell r="B114" t="str">
            <v>Nicotine Dependence</v>
          </cell>
          <cell r="C114" t="str">
            <v>Local Authority</v>
          </cell>
        </row>
        <row r="115">
          <cell r="A115" t="str">
            <v>Nicotinell_Loz 1mg S/F (Mint)</v>
          </cell>
          <cell r="B115" t="str">
            <v>Nicotine Dependence</v>
          </cell>
          <cell r="C115" t="str">
            <v>Local Authority</v>
          </cell>
        </row>
        <row r="116">
          <cell r="A116" t="str">
            <v>Nicotinell_Chewing Gum 2mg S/F (Mint)</v>
          </cell>
          <cell r="B116" t="str">
            <v>Nicotine Dependence</v>
          </cell>
          <cell r="C116" t="str">
            <v>Local Authority</v>
          </cell>
        </row>
        <row r="117">
          <cell r="A117" t="str">
            <v>Nicotinell_Chewing Gum 2mg S/F (Fruit)</v>
          </cell>
          <cell r="B117" t="str">
            <v>Nicotine Dependence</v>
          </cell>
          <cell r="C117" t="str">
            <v>Local Authority</v>
          </cell>
        </row>
        <row r="118">
          <cell r="A118" t="str">
            <v>Nicotinell_Chewing Gum 4mg S/F (Mint)</v>
          </cell>
          <cell r="B118" t="str">
            <v>Nicotine Dependence</v>
          </cell>
          <cell r="C118" t="str">
            <v>Local Authority</v>
          </cell>
        </row>
        <row r="119">
          <cell r="A119" t="str">
            <v>Nicotinell_Chewing Gum 4mg S/F (Fruit)</v>
          </cell>
          <cell r="B119" t="str">
            <v>Nicotine Dependence</v>
          </cell>
          <cell r="C119" t="str">
            <v>Local Authority</v>
          </cell>
        </row>
        <row r="120">
          <cell r="A120" t="str">
            <v>Nicotinell_Chewing Gum 2mg S/F(Liquorice</v>
          </cell>
          <cell r="B120" t="str">
            <v>Nicotine Dependence</v>
          </cell>
          <cell r="C120" t="str">
            <v>Local Authority</v>
          </cell>
        </row>
        <row r="121">
          <cell r="A121" t="str">
            <v>Nicotinell_Chewing Gum 4mg S/F(Liquorice</v>
          </cell>
          <cell r="B121" t="str">
            <v>Nicotine Dependence</v>
          </cell>
          <cell r="C121" t="str">
            <v>Local Authority</v>
          </cell>
        </row>
        <row r="122">
          <cell r="A122" t="str">
            <v>Nicotinell_Loz 2mg S/F (Mint)</v>
          </cell>
          <cell r="B122" t="str">
            <v>Nicotine Dependence</v>
          </cell>
          <cell r="C122" t="str">
            <v>Local Authority</v>
          </cell>
        </row>
        <row r="123">
          <cell r="A123" t="str">
            <v>Nicotinell Classic_Chewing Gum 2mg S/F</v>
          </cell>
          <cell r="B123" t="str">
            <v>Nicotine Dependence</v>
          </cell>
          <cell r="C123" t="str">
            <v>Local Authority</v>
          </cell>
        </row>
        <row r="124">
          <cell r="A124" t="str">
            <v>Nicotinell Classic_Chewing Gum 4mg S/F</v>
          </cell>
          <cell r="B124" t="str">
            <v>Nicotine Dependence</v>
          </cell>
          <cell r="C124" t="str">
            <v>Local Authority</v>
          </cell>
        </row>
        <row r="125">
          <cell r="A125" t="str">
            <v>Nicotinell_Chewing Gum 4mg S/F (Icemint)</v>
          </cell>
          <cell r="B125" t="str">
            <v>Nicotine Dependence</v>
          </cell>
          <cell r="C125" t="str">
            <v>Local Authority</v>
          </cell>
        </row>
        <row r="126">
          <cell r="A126" t="str">
            <v>Nicotinell_Chewing Gum 2mg S/F (Icemint)</v>
          </cell>
          <cell r="B126" t="str">
            <v>Nicotine Dependence</v>
          </cell>
          <cell r="C126" t="str">
            <v>Local Authority</v>
          </cell>
        </row>
        <row r="127">
          <cell r="A127" t="str">
            <v>NiQuitin_Patch 21mg/24hrs (Step 1)</v>
          </cell>
          <cell r="B127" t="str">
            <v>Nicotine Dependence</v>
          </cell>
          <cell r="C127" t="str">
            <v>Local Authority</v>
          </cell>
        </row>
        <row r="128">
          <cell r="A128" t="str">
            <v>NiQuitin_Patch 14mg/24hrs (Step 2)</v>
          </cell>
          <cell r="B128" t="str">
            <v>Nicotine Dependence</v>
          </cell>
          <cell r="C128" t="str">
            <v>Local Authority</v>
          </cell>
        </row>
        <row r="129">
          <cell r="A129" t="str">
            <v>NiQuitin_Patch 7mg/24hrs (Step 3)</v>
          </cell>
          <cell r="B129" t="str">
            <v>Nicotine Dependence</v>
          </cell>
          <cell r="C129" t="str">
            <v>Local Authority</v>
          </cell>
        </row>
        <row r="130">
          <cell r="A130" t="str">
            <v>NiQuitin Clr_Patch 21mg/24hrs(Step 1)</v>
          </cell>
          <cell r="B130" t="str">
            <v>Nicotine Dependence</v>
          </cell>
          <cell r="C130" t="str">
            <v>Local Authority</v>
          </cell>
        </row>
        <row r="131">
          <cell r="A131" t="str">
            <v>NiQuitin Clr_Patch 14mg/24hrs(Step 2)</v>
          </cell>
          <cell r="B131" t="str">
            <v>Nicotine Dependence</v>
          </cell>
          <cell r="C131" t="str">
            <v>Local Authority</v>
          </cell>
        </row>
        <row r="132">
          <cell r="A132" t="str">
            <v>NiQuitin Clr_Patch 7mg/24hrs (Step 3)</v>
          </cell>
          <cell r="B132" t="str">
            <v>Nicotine Dependence</v>
          </cell>
          <cell r="C132" t="str">
            <v>Local Authority</v>
          </cell>
        </row>
        <row r="133">
          <cell r="A133" t="str">
            <v>NiQuitin_Loz 2mg S/F</v>
          </cell>
          <cell r="B133" t="str">
            <v>Nicotine Dependence</v>
          </cell>
          <cell r="C133" t="str">
            <v>Local Authority</v>
          </cell>
        </row>
        <row r="134">
          <cell r="A134" t="str">
            <v>NiQuitin_Loz 4mg S/F</v>
          </cell>
          <cell r="B134" t="str">
            <v>Nicotine Dependence</v>
          </cell>
          <cell r="C134" t="str">
            <v>Local Authority</v>
          </cell>
        </row>
        <row r="135">
          <cell r="A135" t="str">
            <v>NiQuitin_Chewing Gum 2mg S/F (Mint)</v>
          </cell>
          <cell r="B135" t="str">
            <v>Nicotine Dependence</v>
          </cell>
          <cell r="C135" t="str">
            <v>Local Authority</v>
          </cell>
        </row>
        <row r="136">
          <cell r="A136" t="str">
            <v>NiQuitin_Chewing Gum 4mg S/F (Mint)</v>
          </cell>
          <cell r="B136" t="str">
            <v>Nicotine Dependence</v>
          </cell>
          <cell r="C136" t="str">
            <v>Local Authority</v>
          </cell>
        </row>
        <row r="137">
          <cell r="A137" t="str">
            <v>NiQuitin Mint_Loz 2mg S/F</v>
          </cell>
          <cell r="B137" t="str">
            <v>Nicotine Dependence</v>
          </cell>
          <cell r="C137" t="str">
            <v>Local Authority</v>
          </cell>
        </row>
        <row r="138">
          <cell r="A138" t="str">
            <v>NiQuitin Mint_Loz 4mg S/F</v>
          </cell>
          <cell r="B138" t="str">
            <v>Nicotine Dependence</v>
          </cell>
          <cell r="C138" t="str">
            <v>Local Authority</v>
          </cell>
        </row>
        <row r="139">
          <cell r="A139" t="str">
            <v>NiQuitin Pre-Quit_Mint Loz 4mg S/F</v>
          </cell>
          <cell r="B139" t="str">
            <v>Nicotine Dependence</v>
          </cell>
          <cell r="C139" t="str">
            <v>Local Authority</v>
          </cell>
        </row>
        <row r="140">
          <cell r="A140" t="str">
            <v>NiQuitin Minis Mint_Loz 4mg S/F</v>
          </cell>
          <cell r="B140" t="str">
            <v>Nicotine Dependence</v>
          </cell>
          <cell r="C140" t="str">
            <v>Local Authority</v>
          </cell>
        </row>
        <row r="141">
          <cell r="A141" t="str">
            <v>NiQuitin Minis Mint_Loz 1.5mg S/F</v>
          </cell>
          <cell r="B141" t="str">
            <v>Nicotine Dependence</v>
          </cell>
          <cell r="C141" t="str">
            <v>Local Authority</v>
          </cell>
        </row>
        <row r="142">
          <cell r="A142" t="str">
            <v>NiQuitin Minis Cherry_Loz 1.5mg S/F</v>
          </cell>
          <cell r="B142" t="str">
            <v>Nicotine Dependence</v>
          </cell>
          <cell r="C142" t="str">
            <v>Local Authority</v>
          </cell>
        </row>
        <row r="143">
          <cell r="A143" t="str">
            <v>NiQuitin Pre-Quit_Clr Patch 21mg/24hrs</v>
          </cell>
          <cell r="B143" t="str">
            <v>Nicotine Dependence</v>
          </cell>
          <cell r="C143" t="str">
            <v>Local Authority</v>
          </cell>
        </row>
        <row r="144">
          <cell r="A144" t="str">
            <v>NiQuitin Strips Mint_Oral Film 2.5mg</v>
          </cell>
          <cell r="B144" t="str">
            <v>Nicotine Dependence</v>
          </cell>
          <cell r="C144" t="str">
            <v>Local Authority</v>
          </cell>
        </row>
        <row r="145">
          <cell r="A145" t="str">
            <v>NiQuitin Minis Orange_Loz 1.5mg S/F</v>
          </cell>
          <cell r="B145" t="str">
            <v>Nicotine Dependence</v>
          </cell>
          <cell r="C145" t="str">
            <v>Local Authority</v>
          </cell>
        </row>
        <row r="146">
          <cell r="A146" t="str">
            <v>Stoppers_Loz</v>
          </cell>
          <cell r="B146" t="str">
            <v>Nicotine Dependence</v>
          </cell>
          <cell r="C146" t="str">
            <v>Local Authority</v>
          </cell>
        </row>
        <row r="147">
          <cell r="A147" t="str">
            <v>Stubit_Smoker's Loz</v>
          </cell>
          <cell r="B147" t="str">
            <v>Nicotine Dependence</v>
          </cell>
          <cell r="C147" t="str">
            <v>Local Authority</v>
          </cell>
        </row>
        <row r="148">
          <cell r="A148" t="str">
            <v>Nicabate_Patch 7mg/24hrs</v>
          </cell>
          <cell r="B148" t="str">
            <v>Nicotine Dependence</v>
          </cell>
          <cell r="C148" t="str">
            <v>Local Authority</v>
          </cell>
        </row>
        <row r="149">
          <cell r="A149" t="str">
            <v>Nicabate_Patch 14mg/24hrs</v>
          </cell>
          <cell r="B149" t="str">
            <v>Nicotine Dependence</v>
          </cell>
          <cell r="C149" t="str">
            <v>Local Authority</v>
          </cell>
        </row>
        <row r="150">
          <cell r="A150" t="str">
            <v>Nicabate_Patch 21mg/24hrs</v>
          </cell>
          <cell r="B150" t="str">
            <v>Nicotine Dependence</v>
          </cell>
          <cell r="C150" t="str">
            <v>Local Authority</v>
          </cell>
        </row>
        <row r="151">
          <cell r="A151" t="str">
            <v>Boots_NRT Patch 10mg/16hrs</v>
          </cell>
          <cell r="B151" t="str">
            <v>Nicotine Dependence</v>
          </cell>
          <cell r="C151" t="str">
            <v>Local Authority</v>
          </cell>
        </row>
        <row r="152">
          <cell r="A152" t="str">
            <v>Boots_Nicotine Inhalator + Inh Cart 10mg</v>
          </cell>
          <cell r="B152" t="str">
            <v>Nicotine Dependence</v>
          </cell>
          <cell r="C152" t="str">
            <v>Local Authority</v>
          </cell>
        </row>
        <row r="153">
          <cell r="A153" t="str">
            <v>Boots_NRT Patch 21mg/24hrs</v>
          </cell>
          <cell r="B153" t="str">
            <v>Nicotine Dependence</v>
          </cell>
          <cell r="C153" t="str">
            <v>Local Authority</v>
          </cell>
        </row>
        <row r="154">
          <cell r="A154" t="str">
            <v>Boots_NRT Patch 14mg/24hrs</v>
          </cell>
          <cell r="B154" t="str">
            <v>Nicotine Dependence</v>
          </cell>
          <cell r="C154" t="str">
            <v>Local Authority</v>
          </cell>
        </row>
        <row r="155">
          <cell r="A155" t="str">
            <v>Boots_NRT Patch 7mg/24hrs</v>
          </cell>
          <cell r="B155" t="str">
            <v>Nicotine Dependence</v>
          </cell>
          <cell r="C155" t="str">
            <v>Local Authority</v>
          </cell>
        </row>
        <row r="156">
          <cell r="A156" t="str">
            <v>Boots_Nicotine Chewing Gum 4mg S/F(Mint)</v>
          </cell>
          <cell r="B156" t="str">
            <v>Nicotine Dependence</v>
          </cell>
          <cell r="C156" t="str">
            <v>Local Authority</v>
          </cell>
        </row>
        <row r="157">
          <cell r="A157" t="str">
            <v>Boots_Nicotine Chewing Gum 2mg S/F(Mint)</v>
          </cell>
          <cell r="B157" t="str">
            <v>Nicotine Dependence</v>
          </cell>
          <cell r="C157" t="str">
            <v>Local Authority</v>
          </cell>
        </row>
        <row r="158">
          <cell r="A158" t="str">
            <v>Boots_NicAssist Subling Tab 2mg</v>
          </cell>
          <cell r="B158" t="str">
            <v>Nicotine Dependence</v>
          </cell>
          <cell r="C158" t="str">
            <v>Local Authority</v>
          </cell>
        </row>
        <row r="159">
          <cell r="A159" t="str">
            <v>Boots_NicAssist Chewing Gum 2mg S/F(Mint</v>
          </cell>
          <cell r="B159" t="str">
            <v>Nicotine Dependence</v>
          </cell>
          <cell r="C159" t="str">
            <v>Local Authority</v>
          </cell>
        </row>
        <row r="160">
          <cell r="A160" t="str">
            <v>Boots_NicAssist Chewing Gum 4mg S/F(Mint</v>
          </cell>
          <cell r="B160" t="str">
            <v>Nicotine Dependence</v>
          </cell>
          <cell r="C160" t="str">
            <v>Local Authority</v>
          </cell>
        </row>
        <row r="161">
          <cell r="A161" t="str">
            <v>Boots_NicAssist Patch 5mg/16hrs</v>
          </cell>
          <cell r="B161" t="str">
            <v>Nicotine Dependence</v>
          </cell>
          <cell r="C161" t="str">
            <v>Local Authority</v>
          </cell>
        </row>
        <row r="162">
          <cell r="A162" t="str">
            <v>Boots_NicAssist Patch 10mg/16hrs</v>
          </cell>
          <cell r="B162" t="str">
            <v>Nicotine Dependence</v>
          </cell>
          <cell r="C162" t="str">
            <v>Local Authority</v>
          </cell>
        </row>
        <row r="163">
          <cell r="A163" t="str">
            <v>Boots_NicAssist Patch 15mg/16hrs</v>
          </cell>
          <cell r="B163" t="str">
            <v>Nicotine Dependence</v>
          </cell>
          <cell r="C163" t="str">
            <v>Local Authority</v>
          </cell>
        </row>
        <row r="164">
          <cell r="A164" t="str">
            <v>Boots_NicAssist Inhalator +Inh Cart 10mg</v>
          </cell>
          <cell r="B164" t="str">
            <v>Nicotine Dependence</v>
          </cell>
          <cell r="C164" t="str">
            <v>Local Authority</v>
          </cell>
        </row>
        <row r="165">
          <cell r="A165" t="str">
            <v>Nicopatch_Patch 7mg/24hrs</v>
          </cell>
          <cell r="B165" t="str">
            <v>Nicotine Dependence</v>
          </cell>
          <cell r="C165" t="str">
            <v>Local Authority</v>
          </cell>
        </row>
        <row r="166">
          <cell r="A166" t="str">
            <v>Nicopatch_Patch 14mg/24hrs</v>
          </cell>
          <cell r="B166" t="str">
            <v>Nicotine Dependence</v>
          </cell>
          <cell r="C166" t="str">
            <v>Local Authority</v>
          </cell>
        </row>
        <row r="167">
          <cell r="A167" t="str">
            <v>Nicopatch_Patch 21mg/24hrs</v>
          </cell>
          <cell r="B167" t="str">
            <v>Nicotine Dependence</v>
          </cell>
          <cell r="C167" t="str">
            <v>Local Authority</v>
          </cell>
        </row>
        <row r="168">
          <cell r="A168" t="str">
            <v>Nicopass_Loz 1.5mg S/F (Fresh Mint)</v>
          </cell>
          <cell r="B168" t="str">
            <v>Nicotine Dependence</v>
          </cell>
          <cell r="C168" t="str">
            <v>Local Authority</v>
          </cell>
        </row>
        <row r="169">
          <cell r="A169" t="str">
            <v>Nicopass_Loz 1.5mg S/F (Liquorice Mint)</v>
          </cell>
          <cell r="B169" t="str">
            <v>Nicotine Dependence</v>
          </cell>
          <cell r="C169" t="str">
            <v>Local Authority</v>
          </cell>
        </row>
        <row r="170">
          <cell r="A170" t="str">
            <v>Nicobrevin_Cap</v>
          </cell>
          <cell r="B170" t="str">
            <v>Nicotine Dependence</v>
          </cell>
          <cell r="C170" t="str">
            <v>Local Authority</v>
          </cell>
        </row>
        <row r="171">
          <cell r="A171" t="str">
            <v>Boots_For M1779 Mix</v>
          </cell>
          <cell r="B171" t="str">
            <v>Nicotine Dependence</v>
          </cell>
          <cell r="C171" t="str">
            <v>Local Authority</v>
          </cell>
        </row>
        <row r="172">
          <cell r="A172" t="str">
            <v>Varenicline Tart_Tab 0.5mg</v>
          </cell>
          <cell r="B172" t="str">
            <v>Nicotine Dependence</v>
          </cell>
          <cell r="C172" t="str">
            <v>Local Authority</v>
          </cell>
        </row>
        <row r="173">
          <cell r="A173" t="str">
            <v>Varenicline Tart_Tab 1mg</v>
          </cell>
          <cell r="B173" t="str">
            <v>Nicotine Dependence</v>
          </cell>
          <cell r="C173" t="str">
            <v>Local Authority</v>
          </cell>
        </row>
        <row r="174">
          <cell r="A174" t="str">
            <v>Varenicline Tart_Ti/P (Tab 0.5mg/1mg)</v>
          </cell>
          <cell r="B174" t="str">
            <v>Nicotine Dependence</v>
          </cell>
          <cell r="C174" t="str">
            <v>Local Authority</v>
          </cell>
        </row>
        <row r="175">
          <cell r="A175" t="str">
            <v>Champix_Tab 0.5mg</v>
          </cell>
          <cell r="B175" t="str">
            <v>Nicotine Dependence</v>
          </cell>
          <cell r="C175" t="str">
            <v>Local Authority</v>
          </cell>
        </row>
        <row r="176">
          <cell r="A176" t="str">
            <v>Champix_Tab 1mg</v>
          </cell>
          <cell r="B176" t="str">
            <v>Nicotine Dependence</v>
          </cell>
          <cell r="C176" t="str">
            <v>Local Authority</v>
          </cell>
        </row>
        <row r="177">
          <cell r="A177" t="str">
            <v>Champix_Titration Pack (Tab 0.5mg/1mg)</v>
          </cell>
          <cell r="B177" t="str">
            <v>Nicotine Dependence</v>
          </cell>
          <cell r="C177" t="str">
            <v>Local Authority</v>
          </cell>
        </row>
        <row r="178">
          <cell r="A178" t="str">
            <v>Nicotine Bitartrate_Loz 2mg S/F (Mint)</v>
          </cell>
          <cell r="B178" t="str">
            <v>Nicotine Dependence</v>
          </cell>
          <cell r="C178" t="str">
            <v>Local Authority</v>
          </cell>
        </row>
        <row r="179">
          <cell r="A179" t="str">
            <v>Nicotine Bitartrate_Loz 1mg S/F (Mint)</v>
          </cell>
          <cell r="B179" t="str">
            <v>Nicotine Dependence</v>
          </cell>
          <cell r="C179" t="str">
            <v>Local Authority</v>
          </cell>
        </row>
        <row r="180">
          <cell r="A180" t="str">
            <v>Nicotine Bitartrate_Loz 2mg S/F (F/Mint)</v>
          </cell>
          <cell r="B180" t="str">
            <v>Nicotine Dependence</v>
          </cell>
          <cell r="C180" t="str">
            <v>Local Authority</v>
          </cell>
        </row>
        <row r="181">
          <cell r="A181" t="str">
            <v>Nicotinell_Loz 2mg S/F (Mint)</v>
          </cell>
          <cell r="B181" t="str">
            <v>Nicotine Dependence</v>
          </cell>
          <cell r="C181" t="str">
            <v>Local Authority</v>
          </cell>
        </row>
        <row r="182">
          <cell r="A182" t="str">
            <v>Nicotinell_Loz 1mg S/F (Mint)</v>
          </cell>
          <cell r="B182" t="str">
            <v>Nicotine Dependence</v>
          </cell>
          <cell r="C182" t="str">
            <v>Local Authority</v>
          </cell>
        </row>
        <row r="183">
          <cell r="A183" t="str">
            <v>Nicorette_Loz 2mg S/F (Freshmint)</v>
          </cell>
          <cell r="B183" t="str">
            <v>Nicotine Dependence</v>
          </cell>
          <cell r="C183" t="str">
            <v>Local Authority</v>
          </cell>
        </row>
        <row r="184">
          <cell r="A184" t="str">
            <v>Boots_Nicotine Loz 1mg S/F (Mint)</v>
          </cell>
          <cell r="B184" t="str">
            <v>Nicotine Dependence</v>
          </cell>
          <cell r="C184" t="str">
            <v>Local Authority</v>
          </cell>
        </row>
        <row r="185">
          <cell r="A185" t="str">
            <v>Buprenorphine_Tab Subling 2mg @gn</v>
          </cell>
          <cell r="B185" t="str">
            <v>Opioid Dependence</v>
          </cell>
          <cell r="C185" t="str">
            <v>Local Authority</v>
          </cell>
        </row>
        <row r="186">
          <cell r="A186" t="str">
            <v>Buprenorphine_Tab Subling 8mg @gn</v>
          </cell>
          <cell r="B186" t="str">
            <v>Opioid Dependence</v>
          </cell>
          <cell r="C186" t="str">
            <v>Local Authority</v>
          </cell>
        </row>
        <row r="187">
          <cell r="A187" t="str">
            <v>Buprenorphine_Tab Subling 400mcg S/F</v>
          </cell>
          <cell r="B187" t="str">
            <v>Opioid Dependence</v>
          </cell>
          <cell r="C187" t="str">
            <v>Local Authority</v>
          </cell>
        </row>
        <row r="188">
          <cell r="A188" t="str">
            <v>Buprenorphine_Tab Subling 2mg S/F</v>
          </cell>
          <cell r="B188" t="str">
            <v>Opioid Dependence</v>
          </cell>
          <cell r="C188" t="str">
            <v>Local Authority</v>
          </cell>
        </row>
        <row r="189">
          <cell r="A189" t="str">
            <v>Buprenorphine_Tab Subling 8mg S/F</v>
          </cell>
          <cell r="B189" t="str">
            <v>Opioid Dependence</v>
          </cell>
          <cell r="C189" t="str">
            <v>Local Authority</v>
          </cell>
        </row>
        <row r="190">
          <cell r="A190" t="str">
            <v>Buprenorphine_Tab Subling 400mcg S/F @gn</v>
          </cell>
          <cell r="B190" t="str">
            <v>Opioid Dependence</v>
          </cell>
          <cell r="C190" t="str">
            <v>Local Authority</v>
          </cell>
        </row>
        <row r="191">
          <cell r="A191" t="str">
            <v>Buprenorphine_Tab Subling 2mg S/F @gn</v>
          </cell>
          <cell r="B191" t="str">
            <v>Opioid Dependence</v>
          </cell>
          <cell r="C191" t="str">
            <v>Local Authority</v>
          </cell>
        </row>
        <row r="192">
          <cell r="A192" t="str">
            <v>Buprenorphine_Tab Subling 8mg S/F @gn</v>
          </cell>
          <cell r="B192" t="str">
            <v>Opioid Dependence</v>
          </cell>
          <cell r="C192" t="str">
            <v>Local Authority</v>
          </cell>
        </row>
        <row r="193">
          <cell r="A193" t="str">
            <v>Subutex_Tab Subling 400mcg</v>
          </cell>
          <cell r="B193" t="str">
            <v>Opioid Dependence</v>
          </cell>
          <cell r="C193" t="str">
            <v>Local Authority</v>
          </cell>
        </row>
        <row r="194">
          <cell r="A194" t="str">
            <v>Subutex_Tab Subling 2mg</v>
          </cell>
          <cell r="B194" t="str">
            <v>Opioid Dependence</v>
          </cell>
          <cell r="C194" t="str">
            <v>Local Authority</v>
          </cell>
        </row>
        <row r="195">
          <cell r="A195" t="str">
            <v>Subutex_Tab Subling 8mg</v>
          </cell>
          <cell r="B195" t="str">
            <v>Opioid Dependence</v>
          </cell>
          <cell r="C195" t="str">
            <v>Local Authority</v>
          </cell>
        </row>
        <row r="196">
          <cell r="A196" t="str">
            <v>Prefibin_Tab Subling 400mcg</v>
          </cell>
          <cell r="B196" t="str">
            <v>Opioid Dependence</v>
          </cell>
          <cell r="C196" t="str">
            <v>Local Authority</v>
          </cell>
        </row>
        <row r="197">
          <cell r="A197" t="str">
            <v>Prefibin_Tab Subling 2mg</v>
          </cell>
          <cell r="B197" t="str">
            <v>Opioid Dependence</v>
          </cell>
          <cell r="C197" t="str">
            <v>Local Authority</v>
          </cell>
        </row>
        <row r="198">
          <cell r="A198" t="str">
            <v>Prefibin_Tab Subling 8mg</v>
          </cell>
          <cell r="B198" t="str">
            <v>Opioid Dependence</v>
          </cell>
          <cell r="C198" t="str">
            <v>Local Authority</v>
          </cell>
        </row>
        <row r="199">
          <cell r="A199" t="str">
            <v>Natzon_Tab Subling 2mg</v>
          </cell>
          <cell r="B199" t="str">
            <v>Opioid Dependence</v>
          </cell>
          <cell r="C199" t="str">
            <v>Local Authority</v>
          </cell>
        </row>
        <row r="200">
          <cell r="A200" t="str">
            <v>Natzon_Tab Subling 8mg</v>
          </cell>
          <cell r="B200" t="str">
            <v>Opioid Dependence</v>
          </cell>
          <cell r="C200" t="str">
            <v>Local Authority</v>
          </cell>
        </row>
        <row r="201">
          <cell r="A201" t="str">
            <v>Natzon_Tab Subling 0.4mg</v>
          </cell>
          <cell r="B201" t="str">
            <v>Opioid Dependence</v>
          </cell>
          <cell r="C201" t="str">
            <v>Local Authority</v>
          </cell>
        </row>
        <row r="202">
          <cell r="A202" t="str">
            <v>Buprenorph/Naloxone_Tab Subling8mg/2mgSF</v>
          </cell>
          <cell r="B202" t="str">
            <v>Opioid Dependence</v>
          </cell>
          <cell r="C202" t="str">
            <v>Local Authority</v>
          </cell>
        </row>
        <row r="203">
          <cell r="A203" t="str">
            <v>Buprenorph/Naloxone_Tab Subling2/0.5mgSF</v>
          </cell>
          <cell r="B203" t="str">
            <v>Opioid Dependence</v>
          </cell>
          <cell r="C203" t="str">
            <v>Local Authority</v>
          </cell>
        </row>
        <row r="204">
          <cell r="A204" t="str">
            <v>Suboxone_Tab Subling 8mg/2mg</v>
          </cell>
          <cell r="B204" t="str">
            <v>Opioid Dependence</v>
          </cell>
          <cell r="C204" t="str">
            <v>Local Authority</v>
          </cell>
        </row>
        <row r="205">
          <cell r="A205" t="str">
            <v>Suboxone_Tab Subling 2mg/0.5mg</v>
          </cell>
          <cell r="B205" t="str">
            <v>Opioid Dependence</v>
          </cell>
          <cell r="C205" t="str">
            <v>Local Authority</v>
          </cell>
        </row>
        <row r="206">
          <cell r="A206" t="str">
            <v>Methadone HCl_Mix 1mg/1ml</v>
          </cell>
          <cell r="B206" t="str">
            <v>Opioid Dependence</v>
          </cell>
          <cell r="C206" t="str">
            <v>Local Authority</v>
          </cell>
        </row>
        <row r="207">
          <cell r="A207" t="str">
            <v>Methadone HCl_Mix 15mg/5ml</v>
          </cell>
          <cell r="B207" t="str">
            <v>Opioid Dependence</v>
          </cell>
          <cell r="C207" t="str">
            <v>Local Authority</v>
          </cell>
        </row>
        <row r="208">
          <cell r="A208" t="str">
            <v>Methadone HCl_Mix 10mg/5ml</v>
          </cell>
          <cell r="B208" t="str">
            <v>Opioid Dependence</v>
          </cell>
          <cell r="C208" t="str">
            <v>Local Authority</v>
          </cell>
        </row>
        <row r="209">
          <cell r="A209" t="str">
            <v>Methadone HCl_Mix 1mg/ml(MethylthionBlue</v>
          </cell>
          <cell r="B209" t="str">
            <v>Opioid Dependence</v>
          </cell>
          <cell r="C209" t="str">
            <v>Local Authority</v>
          </cell>
        </row>
        <row r="210">
          <cell r="A210" t="str">
            <v>Methadone HCl_Mix 1mg/1ml C/F</v>
          </cell>
          <cell r="B210" t="str">
            <v>Opioid Dependence</v>
          </cell>
          <cell r="C210" t="str">
            <v>Local Authority</v>
          </cell>
        </row>
        <row r="211">
          <cell r="A211" t="str">
            <v>Methadone HCl_Mix 1mg/1ml S/F</v>
          </cell>
          <cell r="B211" t="str">
            <v>Opioid Dependence</v>
          </cell>
          <cell r="C211" t="str">
            <v>Local Authority</v>
          </cell>
        </row>
        <row r="212">
          <cell r="A212" t="str">
            <v>Methadone HCl_Mix 25mg/5ml</v>
          </cell>
          <cell r="B212" t="str">
            <v>Opioid Dependence</v>
          </cell>
          <cell r="C212" t="str">
            <v>Local Authority</v>
          </cell>
        </row>
        <row r="213">
          <cell r="A213" t="str">
            <v>Methadone HCl_Mix 25mg/5ml S/F (Methylen</v>
          </cell>
          <cell r="B213" t="str">
            <v>Opioid Dependence</v>
          </cell>
          <cell r="C213" t="str">
            <v>Local Authority</v>
          </cell>
        </row>
        <row r="214">
          <cell r="A214" t="str">
            <v>Methadone HCl_Mix 25mg/5ml S/F</v>
          </cell>
          <cell r="B214" t="str">
            <v>Opioid Dependence</v>
          </cell>
          <cell r="C214" t="str">
            <v>Local Authority</v>
          </cell>
        </row>
        <row r="215">
          <cell r="A215" t="str">
            <v>Methadone HCl_Mix 1mg/1ml C/F S/F</v>
          </cell>
          <cell r="B215" t="str">
            <v>Opioid Dependence</v>
          </cell>
          <cell r="C215" t="str">
            <v>Local Authority</v>
          </cell>
        </row>
        <row r="216">
          <cell r="A216" t="str">
            <v>Methadone HCl_Mix 1mg/1ml C/F (Bnf For)</v>
          </cell>
          <cell r="B216" t="str">
            <v>Opioid Dependence</v>
          </cell>
          <cell r="C216" t="str">
            <v>Local Authority</v>
          </cell>
        </row>
        <row r="217">
          <cell r="A217" t="str">
            <v>Methadone HCl_Oral Liq @spec</v>
          </cell>
          <cell r="B217" t="str">
            <v>Opioid Dependence</v>
          </cell>
          <cell r="C217" t="str">
            <v>Local Authority</v>
          </cell>
        </row>
        <row r="218">
          <cell r="A218" t="str">
            <v>Methadone HCl_Liq Spec 50mg/5ml</v>
          </cell>
          <cell r="B218" t="str">
            <v>Opioid Dependence</v>
          </cell>
          <cell r="C218" t="str">
            <v>Local Authority</v>
          </cell>
        </row>
        <row r="219">
          <cell r="A219" t="str">
            <v>Methadone HCl_Mix 1mg/1ml (Uhw For)</v>
          </cell>
          <cell r="B219" t="str">
            <v>Opioid Dependence</v>
          </cell>
          <cell r="C219" t="str">
            <v>Local Authority</v>
          </cell>
        </row>
        <row r="220">
          <cell r="A220" t="str">
            <v>Methadone HCl_Liq Spec 20mg/5ml</v>
          </cell>
          <cell r="B220" t="str">
            <v>Opioid Dependence</v>
          </cell>
          <cell r="C220" t="str">
            <v>Local Authority</v>
          </cell>
        </row>
        <row r="221">
          <cell r="A221" t="str">
            <v>Methadone HCl_Liq Spec 10mg/5ml</v>
          </cell>
          <cell r="B221" t="str">
            <v>Opioid Dependence</v>
          </cell>
          <cell r="C221" t="str">
            <v>Local Authority</v>
          </cell>
        </row>
        <row r="222">
          <cell r="A222" t="str">
            <v>Methadone HCl_Liq Spec 25mg/5ml</v>
          </cell>
          <cell r="B222" t="str">
            <v>Opioid Dependence</v>
          </cell>
          <cell r="C222" t="str">
            <v>Local Authority</v>
          </cell>
        </row>
        <row r="223">
          <cell r="A223" t="str">
            <v>Methadone HCl_Liq Spec 2.33mg/5ml</v>
          </cell>
          <cell r="B223" t="str">
            <v>Opioid Dependence</v>
          </cell>
          <cell r="C223" t="str">
            <v>Local Authority</v>
          </cell>
        </row>
        <row r="224">
          <cell r="A224" t="str">
            <v>Methadone HCl_Liq Spec 1.67mg/5ml</v>
          </cell>
          <cell r="B224" t="str">
            <v>Opioid Dependence</v>
          </cell>
          <cell r="C224" t="str">
            <v>Local Authority</v>
          </cell>
        </row>
        <row r="225">
          <cell r="A225" t="str">
            <v>Methadone HCl_Liq Spec 1mg/5ml</v>
          </cell>
          <cell r="B225" t="str">
            <v>Opioid Dependence</v>
          </cell>
          <cell r="C225" t="str">
            <v>Local Authority</v>
          </cell>
        </row>
        <row r="226">
          <cell r="A226" t="str">
            <v>Methadone HCl_Liq Spec 4.5mg/5ml</v>
          </cell>
          <cell r="B226" t="str">
            <v>Opioid Dependence</v>
          </cell>
          <cell r="C226" t="str">
            <v>Local Authority</v>
          </cell>
        </row>
        <row r="227">
          <cell r="A227" t="str">
            <v>Methadone HCl_Liq Spec 4.33mg/5ml</v>
          </cell>
          <cell r="B227" t="str">
            <v>Opioid Dependence</v>
          </cell>
          <cell r="C227" t="str">
            <v>Local Authority</v>
          </cell>
        </row>
        <row r="228">
          <cell r="A228" t="str">
            <v>Methadone HCl_Liq Spec 3.67mg/5ml</v>
          </cell>
          <cell r="B228" t="str">
            <v>Opioid Dependence</v>
          </cell>
          <cell r="C228" t="str">
            <v>Local Authority</v>
          </cell>
        </row>
        <row r="229">
          <cell r="A229" t="str">
            <v>Methadone HCl_Liq Spec 3mg/5ml</v>
          </cell>
          <cell r="B229" t="str">
            <v>Opioid Dependence</v>
          </cell>
          <cell r="C229" t="str">
            <v>Local Authority</v>
          </cell>
        </row>
        <row r="230">
          <cell r="A230" t="str">
            <v>Methadone HCl_Liq Spec 4mg/5ml</v>
          </cell>
          <cell r="B230" t="str">
            <v>Opioid Dependence</v>
          </cell>
          <cell r="C230" t="str">
            <v>Local Authority</v>
          </cell>
        </row>
        <row r="231">
          <cell r="A231" t="str">
            <v>Methadone HCl_Oral Conc 10mg/1ml S/F</v>
          </cell>
          <cell r="B231" t="str">
            <v>Opioid Dependence</v>
          </cell>
          <cell r="C231" t="str">
            <v>Local Authority</v>
          </cell>
        </row>
        <row r="232">
          <cell r="A232" t="str">
            <v>Methadone HCl_Oral Conc 20mg/1ml S/F</v>
          </cell>
          <cell r="B232" t="str">
            <v>Opioid Dependence</v>
          </cell>
          <cell r="C232" t="str">
            <v>Local Authority</v>
          </cell>
        </row>
        <row r="233">
          <cell r="A233" t="str">
            <v>Methadone HCl_Liq Spec 3.5mg/5ml</v>
          </cell>
          <cell r="B233" t="str">
            <v>Opioid Dependence</v>
          </cell>
          <cell r="C233" t="str">
            <v>Local Authority</v>
          </cell>
        </row>
        <row r="234">
          <cell r="A234" t="str">
            <v>Methadone HCl_Mix 1mg/1ml S/F @gn</v>
          </cell>
          <cell r="B234" t="str">
            <v>Opioid Dependence</v>
          </cell>
          <cell r="C234" t="str">
            <v>Local Authority</v>
          </cell>
        </row>
        <row r="235">
          <cell r="A235" t="str">
            <v>Methadone HCl_Liq Spec 100mg/5ml</v>
          </cell>
          <cell r="B235" t="str">
            <v>Opioid Dependence</v>
          </cell>
          <cell r="C235" t="str">
            <v>Local Authority</v>
          </cell>
        </row>
        <row r="236">
          <cell r="A236" t="str">
            <v>Methadone HCl_Liq Spec 12.5mg/5ml</v>
          </cell>
          <cell r="B236" t="str">
            <v>Opioid Dependence</v>
          </cell>
          <cell r="C236" t="str">
            <v>Local Authority</v>
          </cell>
        </row>
        <row r="237">
          <cell r="A237" t="str">
            <v>Methadone HCl_Liq Spec 15mg/5ml</v>
          </cell>
          <cell r="B237" t="str">
            <v>Opioid Dependence</v>
          </cell>
          <cell r="C237" t="str">
            <v>Local Authority</v>
          </cell>
        </row>
        <row r="238">
          <cell r="A238" t="str">
            <v>Methadone HCl_Liq Spec 40mg/5ml</v>
          </cell>
          <cell r="B238" t="str">
            <v>Opioid Dependence</v>
          </cell>
          <cell r="C238" t="str">
            <v>Local Authority</v>
          </cell>
        </row>
        <row r="239">
          <cell r="A239" t="str">
            <v>Methadone HCl_Oral Conc 10mg/1ml S/F @gn</v>
          </cell>
          <cell r="B239" t="str">
            <v>Opioid Dependence</v>
          </cell>
          <cell r="C239" t="str">
            <v>Local Authority</v>
          </cell>
        </row>
        <row r="240">
          <cell r="A240" t="str">
            <v>Methadone HCl_Oral Conc 20mg/1ml S/F @gn</v>
          </cell>
          <cell r="B240" t="str">
            <v>Opioid Dependence</v>
          </cell>
          <cell r="C240" t="str">
            <v>Local Authority</v>
          </cell>
        </row>
        <row r="241">
          <cell r="A241" t="str">
            <v>Methadone HCl_Liq Spec 4.71mg/5ml</v>
          </cell>
          <cell r="B241" t="str">
            <v>Opioid Dependence</v>
          </cell>
          <cell r="C241" t="str">
            <v>Local Authority</v>
          </cell>
        </row>
        <row r="242">
          <cell r="A242" t="str">
            <v>Methadone HCl_Liq Spec 4.43mg/5ml</v>
          </cell>
          <cell r="B242" t="str">
            <v>Opioid Dependence</v>
          </cell>
          <cell r="C242" t="str">
            <v>Local Authority</v>
          </cell>
        </row>
        <row r="243">
          <cell r="A243" t="str">
            <v>Methadone HCl_Oral Soln 25mg/5ml</v>
          </cell>
          <cell r="B243" t="str">
            <v>Opioid Dependence</v>
          </cell>
          <cell r="C243" t="str">
            <v>Local Authority</v>
          </cell>
        </row>
        <row r="244">
          <cell r="A244" t="str">
            <v>Methadose_Oral Conc 10mg/1ml S/F</v>
          </cell>
          <cell r="B244" t="str">
            <v>Opioid Dependence</v>
          </cell>
          <cell r="C244" t="str">
            <v>Local Authority</v>
          </cell>
        </row>
        <row r="245">
          <cell r="A245" t="str">
            <v>Methadose_Oral Conc 20mg/1ml S/F</v>
          </cell>
          <cell r="B245" t="str">
            <v>Opioid Dependence</v>
          </cell>
          <cell r="C245" t="str">
            <v>Local Authority</v>
          </cell>
        </row>
        <row r="246">
          <cell r="A246" t="str">
            <v>Martindale_Methadone HCl Mix 1mg/1ml</v>
          </cell>
          <cell r="B246" t="str">
            <v>Opioid Dependence</v>
          </cell>
          <cell r="C246" t="str">
            <v>Local Authority</v>
          </cell>
        </row>
        <row r="247">
          <cell r="A247" t="str">
            <v>Martindale_Methadone HCl Mix 1mg/1ml S/F</v>
          </cell>
          <cell r="B247" t="str">
            <v>Opioid Dependence</v>
          </cell>
          <cell r="C247" t="str">
            <v>Local Authority</v>
          </cell>
        </row>
        <row r="248">
          <cell r="A248" t="str">
            <v>Methex_Mix 1mg/1ml</v>
          </cell>
          <cell r="B248" t="str">
            <v>Opioid Dependence</v>
          </cell>
          <cell r="C248" t="str">
            <v>Local Authority</v>
          </cell>
        </row>
        <row r="249">
          <cell r="A249" t="str">
            <v>Metharose_Oral Soln 1mg/1ml S/F</v>
          </cell>
          <cell r="B249" t="str">
            <v>Opioid Dependence</v>
          </cell>
          <cell r="C249" t="str">
            <v>Local Authority</v>
          </cell>
        </row>
        <row r="250">
          <cell r="A250" t="str">
            <v>Physeptone_Mix 1mg/1ml</v>
          </cell>
          <cell r="B250" t="str">
            <v>Opioid Dependence</v>
          </cell>
          <cell r="C250" t="str">
            <v>Local Authority</v>
          </cell>
        </row>
        <row r="251">
          <cell r="A251" t="str">
            <v>Physeptone_Mix 1mg/1ml S/F</v>
          </cell>
          <cell r="B251" t="str">
            <v>Opioid Dependence</v>
          </cell>
          <cell r="C251" t="str">
            <v>Local Authority</v>
          </cell>
        </row>
        <row r="252">
          <cell r="A252" t="str">
            <v>Pinadone_Mix 1mg/1ml S/F</v>
          </cell>
          <cell r="B252" t="str">
            <v>Opioid Dependence</v>
          </cell>
          <cell r="C252" t="str">
            <v>Local Authority</v>
          </cell>
        </row>
        <row r="253">
          <cell r="A253" t="str">
            <v>Eptadone_Oral Soln 5mg/1ml</v>
          </cell>
          <cell r="B253" t="str">
            <v>Opioid Dependence</v>
          </cell>
          <cell r="C253" t="str">
            <v>Local Authority</v>
          </cell>
        </row>
        <row r="254">
          <cell r="A254" t="str">
            <v>Eptadone_Oral Soln 1mg/1ml</v>
          </cell>
          <cell r="B254" t="str">
            <v>Opioid Dependence</v>
          </cell>
          <cell r="C254" t="str">
            <v>Local Authority</v>
          </cell>
        </row>
        <row r="255">
          <cell r="A255" t="str">
            <v>Lofexidine HCl_Tab 0.2mg</v>
          </cell>
          <cell r="B255" t="str">
            <v>Opioid Dependence</v>
          </cell>
          <cell r="C255" t="str">
            <v>Local Authority</v>
          </cell>
        </row>
        <row r="256">
          <cell r="A256" t="str">
            <v>Britlofex_Tab 0.2mg</v>
          </cell>
          <cell r="B256" t="str">
            <v>Opioid Dependence</v>
          </cell>
          <cell r="C256" t="str">
            <v>Local Authority</v>
          </cell>
        </row>
        <row r="257">
          <cell r="A257" t="str">
            <v>Naltrexone HCl_Tab 50mg</v>
          </cell>
          <cell r="B257" t="str">
            <v>Alcohol dependence</v>
          </cell>
          <cell r="C257" t="str">
            <v>Local Authority</v>
          </cell>
        </row>
        <row r="258">
          <cell r="A258" t="str">
            <v>Naltrexone HCl_Oral Liq @spec</v>
          </cell>
          <cell r="B258" t="str">
            <v>Alcohol dependence</v>
          </cell>
          <cell r="C258" t="str">
            <v>Local Authority</v>
          </cell>
        </row>
        <row r="259">
          <cell r="A259" t="str">
            <v>Naltrexone HCl_Liq Spec 12.5mg/5ml</v>
          </cell>
          <cell r="B259" t="str">
            <v>Alcohol dependence</v>
          </cell>
          <cell r="C259" t="str">
            <v>Local Authority</v>
          </cell>
        </row>
        <row r="260">
          <cell r="A260" t="str">
            <v>Naltrexone HCl_Liq Spec 2mg/5ml</v>
          </cell>
          <cell r="B260" t="str">
            <v>Alcohol dependence</v>
          </cell>
          <cell r="C260" t="str">
            <v>Local Authority</v>
          </cell>
        </row>
        <row r="261">
          <cell r="A261" t="str">
            <v>Naltrexone HCl_Cap 2.5mg</v>
          </cell>
          <cell r="B261" t="str">
            <v>Alcohol dependence</v>
          </cell>
          <cell r="C261" t="str">
            <v>Local Authority</v>
          </cell>
        </row>
        <row r="262">
          <cell r="A262" t="str">
            <v>Naltrexone HCl_Implant 1g</v>
          </cell>
          <cell r="B262" t="str">
            <v>Alcohol dependence</v>
          </cell>
          <cell r="C262" t="str">
            <v>Local Authority</v>
          </cell>
        </row>
        <row r="263">
          <cell r="A263" t="str">
            <v>Naltrexone HCl_Liq Spec 25mg/5ml</v>
          </cell>
          <cell r="B263" t="str">
            <v>Alcohol dependence</v>
          </cell>
          <cell r="C263" t="str">
            <v>Local Authority</v>
          </cell>
        </row>
        <row r="264">
          <cell r="A264" t="str">
            <v>Naltrexone HCl_Liq Spec 3mg/5ml</v>
          </cell>
          <cell r="B264" t="str">
            <v>Alcohol dependence</v>
          </cell>
          <cell r="C264" t="str">
            <v>Local Authority</v>
          </cell>
        </row>
        <row r="265">
          <cell r="A265" t="str">
            <v>Naltrexone HCl_Cap 3mg</v>
          </cell>
          <cell r="B265" t="str">
            <v>Alcohol dependence</v>
          </cell>
          <cell r="C265" t="str">
            <v>Local Authority</v>
          </cell>
        </row>
        <row r="266">
          <cell r="A266" t="str">
            <v>Naltrexone HCl_Liq Spec 1mg/5ml</v>
          </cell>
          <cell r="B266" t="str">
            <v>Alcohol dependence</v>
          </cell>
          <cell r="C266" t="str">
            <v>Local Authority</v>
          </cell>
        </row>
        <row r="267">
          <cell r="A267" t="str">
            <v>Naltrexone HCl_Cap 4.5mg</v>
          </cell>
          <cell r="B267" t="str">
            <v>Alcohol dependence</v>
          </cell>
          <cell r="C267" t="str">
            <v>Local Authority</v>
          </cell>
        </row>
        <row r="268">
          <cell r="A268" t="str">
            <v>Naltrexone HCl_Cap 4mg</v>
          </cell>
          <cell r="B268" t="str">
            <v>Alcohol dependence</v>
          </cell>
          <cell r="C268" t="str">
            <v>Local Authority</v>
          </cell>
        </row>
        <row r="269">
          <cell r="A269" t="str">
            <v>Naltrexone HCl_Cap 2mg</v>
          </cell>
          <cell r="B269" t="str">
            <v>Alcohol dependence</v>
          </cell>
          <cell r="C269" t="str">
            <v>Local Authority</v>
          </cell>
        </row>
        <row r="270">
          <cell r="A270" t="str">
            <v>Naltrexone HCl_Cap 1.5mg</v>
          </cell>
          <cell r="B270" t="str">
            <v>Alcohol dependence</v>
          </cell>
          <cell r="C270" t="str">
            <v>Local Authority</v>
          </cell>
        </row>
        <row r="271">
          <cell r="A271" t="str">
            <v>Naltrexone HCl_Cap 3.5mg</v>
          </cell>
          <cell r="B271" t="str">
            <v>Alcohol dependence</v>
          </cell>
          <cell r="C271" t="str">
            <v>Local Authority</v>
          </cell>
        </row>
        <row r="272">
          <cell r="A272" t="str">
            <v>Naltrexone HCl_Cap 1mg</v>
          </cell>
          <cell r="B272" t="str">
            <v>Alcohol dependence</v>
          </cell>
          <cell r="C272" t="str">
            <v>Local Authority</v>
          </cell>
        </row>
        <row r="273">
          <cell r="A273" t="str">
            <v>Naltrexone HCl_Liq Spec 5mg/5ml</v>
          </cell>
          <cell r="B273" t="str">
            <v>Alcohol dependence</v>
          </cell>
          <cell r="C273" t="str">
            <v>Local Authority</v>
          </cell>
        </row>
        <row r="274">
          <cell r="A274" t="str">
            <v>Naltrexone HCl_Cap 5mg</v>
          </cell>
          <cell r="B274" t="str">
            <v>Alcohol dependence</v>
          </cell>
          <cell r="C274" t="str">
            <v>Local Authority</v>
          </cell>
        </row>
        <row r="275">
          <cell r="A275" t="str">
            <v>Nalorex_Tab 50mg</v>
          </cell>
          <cell r="B275" t="str">
            <v>Opioid Dependence</v>
          </cell>
          <cell r="C275" t="str">
            <v>Local Authority</v>
          </cell>
        </row>
        <row r="276">
          <cell r="A276" t="str">
            <v>Opizone_Tab 50mg</v>
          </cell>
          <cell r="B276" t="str">
            <v>Opioid Dependence</v>
          </cell>
          <cell r="C276" t="str">
            <v>Local Authority</v>
          </cell>
        </row>
        <row r="277">
          <cell r="A277" t="str">
            <v>Revia_Tab 50mg</v>
          </cell>
          <cell r="B277" t="str">
            <v>Opioid Dependence</v>
          </cell>
          <cell r="C277" t="str">
            <v>Local Authority</v>
          </cell>
        </row>
        <row r="278">
          <cell r="A278" t="str">
            <v>Adepend_Tab 50mg</v>
          </cell>
          <cell r="B278" t="str">
            <v>Opioid Dependence</v>
          </cell>
          <cell r="C278" t="str">
            <v>Local Authority</v>
          </cell>
        </row>
        <row r="279">
          <cell r="A279" t="str">
            <v>Levacetylmethadol HCl_Soln 10mg/1ml S/F</v>
          </cell>
          <cell r="B279" t="str">
            <v>Opioid Dependence</v>
          </cell>
          <cell r="C279" t="str">
            <v>Local Authority</v>
          </cell>
        </row>
        <row r="280">
          <cell r="A280" t="str">
            <v>OrLAAM_Oral Soln 10mg/1ml S/F</v>
          </cell>
          <cell r="B280" t="str">
            <v>Opioid Dependence</v>
          </cell>
          <cell r="C280" t="str">
            <v>Local Authority</v>
          </cell>
        </row>
        <row r="281">
          <cell r="A281" t="str">
            <v>Etonogestrel_Implant 68mg</v>
          </cell>
          <cell r="B281" t="str">
            <v>Etonogestrel</v>
          </cell>
          <cell r="C281" t="str">
            <v>Local Authority</v>
          </cell>
        </row>
        <row r="282">
          <cell r="A282" t="str">
            <v>Implanon_Implant 68mg</v>
          </cell>
          <cell r="B282" t="str">
            <v>Etonogestrel</v>
          </cell>
          <cell r="C282" t="str">
            <v>Local Authority</v>
          </cell>
        </row>
        <row r="283">
          <cell r="A283" t="str">
            <v>Nexplanon_Implant 68mg</v>
          </cell>
          <cell r="B283" t="str">
            <v>Etonogestrel</v>
          </cell>
          <cell r="C283" t="str">
            <v>Local Authority</v>
          </cell>
        </row>
        <row r="284">
          <cell r="A284" t="str">
            <v>Naltrexone HCl_Oral Soln 5mg/5ml</v>
          </cell>
          <cell r="B284" t="str">
            <v>Opioid Dependence</v>
          </cell>
          <cell r="C284" t="str">
            <v>Local Authority</v>
          </cell>
        </row>
        <row r="285">
          <cell r="A285" t="str">
            <v>Champix</v>
          </cell>
          <cell r="B285" t="str">
            <v>Nicotine Dependence</v>
          </cell>
          <cell r="C285" t="str">
            <v>Local Authority</v>
          </cell>
        </row>
        <row r="286">
          <cell r="A286" t="str">
            <v>Jaydess_Intra-Uterine Device 13.5mg</v>
          </cell>
          <cell r="B286" t="str">
            <v>IUD Progestogen-only Device</v>
          </cell>
          <cell r="C286" t="str">
            <v>Local Authority</v>
          </cell>
        </row>
        <row r="287">
          <cell r="A287" t="str">
            <v>Levonorgest_Intra-Uterine Device 13.5mg</v>
          </cell>
          <cell r="B287" t="str">
            <v>IUD Progestogen-only Device</v>
          </cell>
          <cell r="C287" t="str">
            <v>Local Authority</v>
          </cell>
        </row>
        <row r="288">
          <cell r="A288" t="str">
            <v>Naltrexone HCl_Oral Susp 5mg/5ml</v>
          </cell>
          <cell r="B288" t="str">
            <v>IUD Progestogen-only Device</v>
          </cell>
          <cell r="C288" t="str">
            <v>Local Authority</v>
          </cell>
        </row>
        <row r="289">
          <cell r="A289" t="str">
            <v>Varenicline Tart</v>
          </cell>
          <cell r="B289" t="str">
            <v>Nicotine Dependence</v>
          </cell>
          <cell r="C289" t="str">
            <v>Local Authority</v>
          </cell>
        </row>
        <row r="290">
          <cell r="A290" t="str">
            <v>Nicorette_Chewing Gum 2mgS/F(Freshfruit)</v>
          </cell>
          <cell r="B290" t="str">
            <v>Nicotine Dependence</v>
          </cell>
          <cell r="C290" t="str">
            <v>Local Authority</v>
          </cell>
        </row>
        <row r="291">
          <cell r="A291" t="str">
            <v>Nicorette_Chewing Gum 4mgS/F(Freshfruit)</v>
          </cell>
          <cell r="B291" t="str">
            <v>Nicotine Dependence</v>
          </cell>
          <cell r="C291" t="str">
            <v>Local Authority</v>
          </cell>
        </row>
        <row r="292">
          <cell r="A292" t="str">
            <v>Acamprosate Calc_Tab E/C 333mg</v>
          </cell>
          <cell r="B292" t="str">
            <v>Alcohol dependence</v>
          </cell>
          <cell r="C292" t="str">
            <v>Local Authority</v>
          </cell>
        </row>
        <row r="293">
          <cell r="A293" t="str">
            <v>Agrippal_Vac 0.5ml Pfs</v>
          </cell>
          <cell r="B293" t="str">
            <v>Human Papillomavirus (Type 16,18)</v>
          </cell>
          <cell r="C293" t="str">
            <v>NHS England</v>
          </cell>
        </row>
        <row r="294">
          <cell r="A294" t="str">
            <v>Enzira_Vac Inact 0.5ml Pfs</v>
          </cell>
          <cell r="B294" t="str">
            <v>Human Papillomavirus (Type 16,18)</v>
          </cell>
          <cell r="C294" t="str">
            <v>NHS England</v>
          </cell>
        </row>
        <row r="295">
          <cell r="A295" t="str">
            <v>Fluarix Tetra_Vac 0.5ml Pfs</v>
          </cell>
          <cell r="B295" t="str">
            <v>Human Papillomavirus (Type 6,11,16,18)</v>
          </cell>
          <cell r="C295" t="str">
            <v>NHS England</v>
          </cell>
        </row>
        <row r="296">
          <cell r="A296" t="str">
            <v>Fluenz_Tetra Vac Nsl Susp 0.2ml Ud</v>
          </cell>
          <cell r="B296" t="str">
            <v>Human Papillomavirus (Type 6,11,16,18)</v>
          </cell>
          <cell r="C296" t="str">
            <v>NHS England</v>
          </cell>
        </row>
        <row r="297">
          <cell r="A297" t="str">
            <v>Gardasil_Vac 0.5ml Pfs</v>
          </cell>
          <cell r="B297" t="str">
            <v>Human Papillomavirus (Type 6,11,16,18)</v>
          </cell>
          <cell r="C297" t="str">
            <v>NHS England</v>
          </cell>
        </row>
        <row r="298">
          <cell r="A298" t="str">
            <v>Imuvac_Vac 0.5ml Pfs</v>
          </cell>
          <cell r="B298" t="str">
            <v>Influenza</v>
          </cell>
          <cell r="C298" t="str">
            <v>NHS England</v>
          </cell>
        </row>
        <row r="299">
          <cell r="A299" t="str">
            <v>Influenza_Vac Inact 0.5ml Pfs</v>
          </cell>
          <cell r="B299" t="str">
            <v>Influenza</v>
          </cell>
          <cell r="C299" t="str">
            <v>NHS England</v>
          </cell>
        </row>
        <row r="300">
          <cell r="A300" t="str">
            <v>Influvac Desu_Vac 0.5ml Pfs</v>
          </cell>
          <cell r="B300" t="str">
            <v>Influenza</v>
          </cell>
          <cell r="C300" t="str">
            <v>NHS England</v>
          </cell>
        </row>
        <row r="301">
          <cell r="A301" t="str">
            <v>Influvac Sub-Unit_Vac 0.5ml Pfs</v>
          </cell>
          <cell r="B301" t="str">
            <v>Influenza</v>
          </cell>
          <cell r="C301" t="str">
            <v>NHS England</v>
          </cell>
        </row>
        <row r="302">
          <cell r="A302" t="str">
            <v>Optaflu_Vac 0.5ml Pfs</v>
          </cell>
          <cell r="B302" t="str">
            <v>Influenza</v>
          </cell>
          <cell r="C302" t="str">
            <v>NHS England</v>
          </cell>
        </row>
        <row r="303">
          <cell r="A303" t="str">
            <v>Pneumococcal_Vac 0.5ml Vl (23 Valent)</v>
          </cell>
          <cell r="B303" t="str">
            <v>Pneumococcal</v>
          </cell>
          <cell r="C303" t="str">
            <v>NHS England</v>
          </cell>
        </row>
        <row r="304">
          <cell r="A304" t="str">
            <v>Pneumovax II_Vac 0.5ml Vl</v>
          </cell>
          <cell r="B304" t="str">
            <v>Pneumococcal</v>
          </cell>
          <cell r="C304" t="str">
            <v>NHS England</v>
          </cell>
        </row>
        <row r="305">
          <cell r="A305" t="str">
            <v>Levonorgest_Intra-Uterine Dev 20mcg/24hr</v>
          </cell>
          <cell r="B305" t="str">
            <v>IUD Progestogen-only Device</v>
          </cell>
          <cell r="C305" t="str">
            <v>Local Authority</v>
          </cell>
        </row>
        <row r="306">
          <cell r="A306" t="str">
            <v>Pnu-Imune_Vac 0.5ml Vl</v>
          </cell>
          <cell r="B306" t="str">
            <v>Pneumococcal</v>
          </cell>
          <cell r="C306" t="str">
            <v>NHS England</v>
          </cell>
        </row>
        <row r="307">
          <cell r="A307" t="str">
            <v>Levosert_Intra-Uterine Dev 20mcg/24hr</v>
          </cell>
          <cell r="B307" t="str">
            <v>IUD Progestogen-only Device</v>
          </cell>
          <cell r="C307" t="str">
            <v>Local Authority</v>
          </cell>
        </row>
        <row r="308">
          <cell r="A308" t="str">
            <v>Nicorette_Chewing Gum4mgS/F(Fruitfusion)</v>
          </cell>
          <cell r="B308" t="str">
            <v>Nicotine Dependence</v>
          </cell>
          <cell r="C308" t="str">
            <v>Local Authority</v>
          </cell>
        </row>
        <row r="309">
          <cell r="A309" t="str">
            <v>Nicorette_Chewing Gum2mgS/F(Fruitfusion)</v>
          </cell>
          <cell r="B309" t="str">
            <v>Nicotine Dependence</v>
          </cell>
          <cell r="C309" t="str">
            <v>Local Authority</v>
          </cell>
        </row>
        <row r="310">
          <cell r="A310" t="str">
            <v>Nicotinell_Loz 1mg S/F</v>
          </cell>
          <cell r="B310" t="str">
            <v>Nicotine Dependence</v>
          </cell>
          <cell r="C310" t="str">
            <v>Local Authority</v>
          </cell>
        </row>
        <row r="311">
          <cell r="A311" t="str">
            <v>Nicotine Bitartrate_Loz 1mg S/F</v>
          </cell>
          <cell r="B311" t="str">
            <v>Nicotine Dependence</v>
          </cell>
          <cell r="C311" t="str">
            <v>Local Authority</v>
          </cell>
        </row>
        <row r="312">
          <cell r="A312" t="str">
            <v>Cervarix_Vac 0.5ml Pfs</v>
          </cell>
          <cell r="B312" t="str">
            <v>Human Papillomavirus (Type 16,18)</v>
          </cell>
          <cell r="C312" t="str">
            <v>NHS England</v>
          </cell>
        </row>
        <row r="313">
          <cell r="A313" t="str">
            <v>HPV (Type 6,11,16,18)_Vac 0.5ml Pfs</v>
          </cell>
          <cell r="B313" t="str">
            <v>Human Papillomavirus (Type 16,18)</v>
          </cell>
          <cell r="C313" t="str">
            <v>NHS England</v>
          </cell>
        </row>
        <row r="314">
          <cell r="A314" t="str">
            <v>Champix_2Wk Tt Init Pack (Tab 0.5mg/1mg)</v>
          </cell>
          <cell r="B314" t="str">
            <v>Nicotine Dependence</v>
          </cell>
          <cell r="C314" t="str">
            <v>Local Authority</v>
          </cell>
        </row>
        <row r="315">
          <cell r="A315" t="str">
            <v>Varenicline Tart_2Wk Init(Tab 0.5mg/1mg)</v>
          </cell>
          <cell r="B315" t="str">
            <v>Nicotine Dependence</v>
          </cell>
          <cell r="C315" t="str">
            <v>Local Authority</v>
          </cell>
        </row>
        <row r="316">
          <cell r="A316" t="str">
            <v>NiQuitin_Chewing Gum 4mg S/F (Freshmint)</v>
          </cell>
          <cell r="B316" t="str">
            <v>Nicotine Dependence</v>
          </cell>
          <cell r="C316" t="str">
            <v>Local Authority</v>
          </cell>
        </row>
        <row r="317">
          <cell r="A317" t="str">
            <v>Buprenorphine_Tab Subling 4mg S/F</v>
          </cell>
          <cell r="B317" t="str">
            <v>Opioid Dependence</v>
          </cell>
          <cell r="C317" t="str">
            <v>Local Authority</v>
          </cell>
        </row>
        <row r="318">
          <cell r="A318" t="str">
            <v>Nicotinell_Loz 2mg S/F</v>
          </cell>
          <cell r="B318" t="str">
            <v>Nicotine Dependence</v>
          </cell>
          <cell r="C318" t="str">
            <v>Local Authority</v>
          </cell>
        </row>
        <row r="319">
          <cell r="A319" t="str">
            <v>Nova-T 380 Iucd</v>
          </cell>
          <cell r="B319" t="str">
            <v>Non Medicated Coils</v>
          </cell>
          <cell r="C319" t="str">
            <v>Local Authority</v>
          </cell>
        </row>
        <row r="320">
          <cell r="A320" t="str">
            <v>Novaplus T 380 Ag Iucd (Normal,Mini)</v>
          </cell>
          <cell r="B320" t="str">
            <v>Non Medicated Coils</v>
          </cell>
          <cell r="C320" t="str">
            <v>Local Authority</v>
          </cell>
        </row>
        <row r="321">
          <cell r="A321" t="str">
            <v>T-Safe 380A QL Iucd</v>
          </cell>
          <cell r="B321" t="str">
            <v>Non Medicated Coils</v>
          </cell>
          <cell r="C321" t="str">
            <v>Local Authority</v>
          </cell>
        </row>
        <row r="322">
          <cell r="A322" t="str">
            <v>Copper T380 A Iucd</v>
          </cell>
          <cell r="B322" t="str">
            <v>Non Medicated Coils</v>
          </cell>
          <cell r="C322" t="str">
            <v>Local Authority</v>
          </cell>
        </row>
        <row r="323">
          <cell r="A323" t="str">
            <v>TT380 Slimline Iucd</v>
          </cell>
          <cell r="B323" t="str">
            <v>Non Medicated Coils</v>
          </cell>
          <cell r="C323" t="str">
            <v>Local Authority</v>
          </cell>
        </row>
        <row r="324">
          <cell r="A324" t="str">
            <v>Mini TT380 Slimline Iucd</v>
          </cell>
          <cell r="B324" t="str">
            <v>Non Medicated Coils</v>
          </cell>
          <cell r="C324" t="str">
            <v>Local Authority</v>
          </cell>
        </row>
        <row r="325">
          <cell r="A325" t="str">
            <v>Prevenar 13_Vac 0.5ml Pfs</v>
          </cell>
          <cell r="B325" t="str">
            <v>Pneumococcal</v>
          </cell>
          <cell r="C325" t="str">
            <v>NHS England</v>
          </cell>
        </row>
        <row r="326">
          <cell r="A326" t="str">
            <v>Fluvirin_Vac 0.5ml Pfs</v>
          </cell>
          <cell r="B326" t="str">
            <v>Pneumococcal</v>
          </cell>
          <cell r="C326" t="str">
            <v>NHS England</v>
          </cell>
        </row>
        <row r="327">
          <cell r="A327" t="str">
            <v>Champix_4Wk Tt Init Pack (Tab 0.5mg/1mg)</v>
          </cell>
          <cell r="B327" t="str">
            <v>Nicotine Dependence</v>
          </cell>
          <cell r="C327" t="str">
            <v>Local Authority</v>
          </cell>
        </row>
      </sheetData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cribing"/>
      <sheetName val="Income"/>
      <sheetName val="Data PH Drugs Epact"/>
      <sheetName val="Lookup"/>
      <sheetName val="List"/>
    </sheetNames>
    <sheetDataSet>
      <sheetData sheetId="0"/>
      <sheetData sheetId="1"/>
      <sheetData sheetId="2"/>
      <sheetData sheetId="3">
        <row r="1">
          <cell r="A1" t="str">
            <v>DRUG NAME</v>
          </cell>
          <cell r="B1" t="str">
            <v>CATERGORY</v>
          </cell>
          <cell r="C1" t="str">
            <v>Commissioner</v>
          </cell>
          <cell r="E1" t="str">
            <v>PRACTICE</v>
          </cell>
          <cell r="F1" t="str">
            <v>COUNCIL</v>
          </cell>
        </row>
        <row r="2">
          <cell r="A2" t="str">
            <v>Levonorgest_Tab 750mcg</v>
          </cell>
          <cell r="B2" t="str">
            <v>Emergency Contraception</v>
          </cell>
          <cell r="C2" t="str">
            <v>Local Authority</v>
          </cell>
          <cell r="E2" t="str">
            <v>ABBEY MEDICAL GROUP (CLOSED)</v>
          </cell>
          <cell r="F2" t="str">
            <v>City of York</v>
          </cell>
        </row>
        <row r="3">
          <cell r="A3" t="str">
            <v>Levonorgest_Tab 1.5mg</v>
          </cell>
          <cell r="B3" t="str">
            <v>Emergency Contraception</v>
          </cell>
          <cell r="C3" t="str">
            <v>Local Authority</v>
          </cell>
          <cell r="E3" t="str">
            <v>BEECH GROVE MEDICAL PRACTICE</v>
          </cell>
          <cell r="F3" t="str">
            <v>City of York</v>
          </cell>
        </row>
        <row r="4">
          <cell r="A4" t="str">
            <v>Postinor-2_Postcoital Tab 750mcg</v>
          </cell>
          <cell r="B4" t="str">
            <v>Emergency Contraception</v>
          </cell>
          <cell r="C4" t="str">
            <v>Local Authority</v>
          </cell>
          <cell r="E4" t="str">
            <v>BEECH TREE SURGERY</v>
          </cell>
          <cell r="F4" t="str">
            <v>North Yorkshire County Council</v>
          </cell>
        </row>
        <row r="5">
          <cell r="A5" t="str">
            <v>Levonelle-2_Postcoital Tab 750mcg</v>
          </cell>
          <cell r="B5" t="str">
            <v>Emergency Contraception</v>
          </cell>
          <cell r="C5" t="str">
            <v>Local Authority</v>
          </cell>
          <cell r="E5" t="str">
            <v>BURGESS PJ (CLOSED)</v>
          </cell>
          <cell r="F5" t="str">
            <v>City of York</v>
          </cell>
        </row>
        <row r="6">
          <cell r="A6" t="str">
            <v>Levonelle_Postcoital Tab 750mcg</v>
          </cell>
          <cell r="B6" t="str">
            <v>Emergency Contraception</v>
          </cell>
          <cell r="C6" t="str">
            <v>Local Authority</v>
          </cell>
          <cell r="E6" t="str">
            <v>CLIFTON MEDICAL PRACTICE</v>
          </cell>
          <cell r="F6" t="str">
            <v>City of York</v>
          </cell>
        </row>
        <row r="7">
          <cell r="A7" t="str">
            <v>Levonelle One Step_Tab 1.5mg</v>
          </cell>
          <cell r="B7" t="str">
            <v>Emergency Contraception</v>
          </cell>
          <cell r="C7" t="str">
            <v>Local Authority</v>
          </cell>
          <cell r="E7" t="str">
            <v>DALTON TERRACE SURGERY</v>
          </cell>
          <cell r="F7" t="str">
            <v>City of York</v>
          </cell>
        </row>
        <row r="8">
          <cell r="A8" t="str">
            <v>Levonelle_Tab 1.5mg</v>
          </cell>
          <cell r="B8" t="str">
            <v>Emergency Contraception</v>
          </cell>
          <cell r="C8" t="str">
            <v>Local Authority</v>
          </cell>
          <cell r="E8" t="str">
            <v>EAST PARADE MEDICAL PRACTICE</v>
          </cell>
          <cell r="F8" t="str">
            <v>City of York</v>
          </cell>
        </row>
        <row r="9">
          <cell r="A9" t="str">
            <v>Upostelle_Tab 1500mcg</v>
          </cell>
          <cell r="B9" t="str">
            <v>Emergency Contraception</v>
          </cell>
          <cell r="C9" t="str">
            <v>Local Authority</v>
          </cell>
          <cell r="E9" t="str">
            <v>ELVINGTON MEDICAL PRACTICE</v>
          </cell>
          <cell r="F9" t="str">
            <v>City of York</v>
          </cell>
        </row>
        <row r="10">
          <cell r="A10" t="str">
            <v>Ulipristal Acet_Tab 30mg</v>
          </cell>
          <cell r="B10" t="str">
            <v>Emergency Contraception</v>
          </cell>
          <cell r="C10" t="str">
            <v>Local Authority</v>
          </cell>
          <cell r="E10" t="str">
            <v>ESCRICK SURGERY</v>
          </cell>
          <cell r="F10" t="str">
            <v>North Yorkshire County Council</v>
          </cell>
        </row>
        <row r="11">
          <cell r="A11" t="str">
            <v>Ellaone_Tab 30mg</v>
          </cell>
          <cell r="B11" t="str">
            <v>Emergency Contraception</v>
          </cell>
          <cell r="C11" t="str">
            <v>Local Authority</v>
          </cell>
          <cell r="E11" t="str">
            <v>FRONT STREET SURGERY</v>
          </cell>
          <cell r="F11" t="str">
            <v>City of York</v>
          </cell>
        </row>
        <row r="12">
          <cell r="A12" t="str">
            <v>Levonorgest_Intra-Uterine System 52mg</v>
          </cell>
          <cell r="B12" t="str">
            <v>IUD Progestogen-only Device</v>
          </cell>
          <cell r="C12" t="str">
            <v>Local Authority</v>
          </cell>
          <cell r="E12" t="str">
            <v>GALE FARM SURGERY (CLOSED)</v>
          </cell>
          <cell r="F12" t="str">
            <v>City of York</v>
          </cell>
        </row>
        <row r="13">
          <cell r="A13" t="str">
            <v>Mirena_Intra-Uterine System</v>
          </cell>
          <cell r="B13" t="str">
            <v>IUD Progestogen-only Device</v>
          </cell>
          <cell r="C13" t="str">
            <v>Local Authority</v>
          </cell>
          <cell r="E13" t="str">
            <v>GILLYGATE SURGERY</v>
          </cell>
          <cell r="F13" t="str">
            <v>City of York</v>
          </cell>
        </row>
        <row r="14">
          <cell r="A14" t="str">
            <v>Acamprosate Calc_Tab E/C 333mg</v>
          </cell>
          <cell r="B14" t="str">
            <v>Alcohol dependence</v>
          </cell>
          <cell r="C14" t="str">
            <v>Local Authority</v>
          </cell>
          <cell r="E14" t="str">
            <v>HAXBY GROUP PRACTICE</v>
          </cell>
          <cell r="F14" t="str">
            <v>City of York</v>
          </cell>
        </row>
        <row r="15">
          <cell r="A15" t="str">
            <v>Acamprosate Calc_Tab E/C 333mg @gn</v>
          </cell>
          <cell r="B15" t="str">
            <v>Alcohol dependence</v>
          </cell>
          <cell r="C15" t="str">
            <v>Local Authority</v>
          </cell>
          <cell r="E15" t="str">
            <v>HELMSLEY SURGERY</v>
          </cell>
          <cell r="F15" t="str">
            <v>North Yorkshire County Council</v>
          </cell>
        </row>
        <row r="16">
          <cell r="A16" t="str">
            <v>Campral EC_Tab 333mg</v>
          </cell>
          <cell r="B16" t="str">
            <v>Alcohol dependence</v>
          </cell>
          <cell r="C16" t="str">
            <v>Local Authority</v>
          </cell>
          <cell r="E16" t="str">
            <v>JORVIK MEDICAL PRACTICE</v>
          </cell>
          <cell r="F16" t="str">
            <v>City of York</v>
          </cell>
        </row>
        <row r="17">
          <cell r="A17" t="str">
            <v>Disulfiram_Tab 200mg</v>
          </cell>
          <cell r="B17" t="str">
            <v>Alcohol dependence</v>
          </cell>
          <cell r="C17" t="str">
            <v>Local Authority</v>
          </cell>
          <cell r="E17" t="str">
            <v>KIRKBYMOORSIDE SURGERY</v>
          </cell>
          <cell r="F17" t="str">
            <v>North Yorkshire County Council</v>
          </cell>
        </row>
        <row r="18">
          <cell r="A18" t="str">
            <v>Disulfiram_Implant (Import)</v>
          </cell>
          <cell r="B18" t="str">
            <v>Alcohol dependence</v>
          </cell>
          <cell r="C18" t="str">
            <v>Local Authority</v>
          </cell>
          <cell r="E18" t="str">
            <v>MILLFIELD SURGERY</v>
          </cell>
          <cell r="F18" t="str">
            <v>North Yorkshire County Council</v>
          </cell>
        </row>
        <row r="19">
          <cell r="A19" t="str">
            <v>Disulfiram_Implant 100mg @gn</v>
          </cell>
          <cell r="B19" t="str">
            <v>Alcohol dependence</v>
          </cell>
          <cell r="C19" t="str">
            <v>Local Authority</v>
          </cell>
          <cell r="E19" t="str">
            <v>MINSTER HEALTH (CLOSED)</v>
          </cell>
          <cell r="F19" t="str">
            <v>City of York</v>
          </cell>
        </row>
        <row r="20">
          <cell r="A20" t="str">
            <v>Disulfiram_Implant 100mg</v>
          </cell>
          <cell r="B20" t="str">
            <v>Alcohol dependence</v>
          </cell>
          <cell r="C20" t="str">
            <v>Local Authority</v>
          </cell>
          <cell r="E20" t="str">
            <v>MY HEALTH GROUP</v>
          </cell>
          <cell r="F20" t="str">
            <v>City of York</v>
          </cell>
        </row>
        <row r="21">
          <cell r="A21" t="str">
            <v>Antabuse_Tab 200mg</v>
          </cell>
          <cell r="B21" t="str">
            <v>Alcohol dependence</v>
          </cell>
          <cell r="C21" t="str">
            <v>Local Authority</v>
          </cell>
          <cell r="E21" t="str">
            <v>PETERGATE SURGERY</v>
          </cell>
          <cell r="F21" t="str">
            <v>City of York</v>
          </cell>
        </row>
        <row r="22">
          <cell r="A22" t="str">
            <v>Esperal_Implant 100mg</v>
          </cell>
          <cell r="B22" t="str">
            <v>Alcohol dependence</v>
          </cell>
          <cell r="C22" t="str">
            <v>Local Authority</v>
          </cell>
          <cell r="E22" t="str">
            <v>PICKERING MEDICAL PRACTICE</v>
          </cell>
          <cell r="F22" t="str">
            <v>North Yorkshire County Council</v>
          </cell>
        </row>
        <row r="23">
          <cell r="A23" t="str">
            <v>Calc Carbimide Citrated_Tab 50mg</v>
          </cell>
          <cell r="B23" t="str">
            <v>Alcohol dependence</v>
          </cell>
          <cell r="C23" t="str">
            <v>Local Authority</v>
          </cell>
          <cell r="E23" t="str">
            <v>POCKLINGTON GROUP PRACTICE</v>
          </cell>
          <cell r="F23" t="str">
            <v>East Riding of Yorkshire Council</v>
          </cell>
        </row>
        <row r="24">
          <cell r="A24" t="str">
            <v>Calc Carbimide Citrated_Tab 50mg (Import</v>
          </cell>
          <cell r="B24" t="str">
            <v>Alcohol dependence</v>
          </cell>
          <cell r="C24" t="str">
            <v>Local Authority</v>
          </cell>
          <cell r="E24" t="str">
            <v>POSTERNGATE SURGERY</v>
          </cell>
          <cell r="F24" t="str">
            <v>North Yorkshire County Council</v>
          </cell>
        </row>
        <row r="25">
          <cell r="A25" t="str">
            <v>Abstem_Tab 50mg</v>
          </cell>
          <cell r="B25" t="str">
            <v>Alcohol dependence</v>
          </cell>
          <cell r="C25" t="str">
            <v>Local Authority</v>
          </cell>
          <cell r="E25" t="str">
            <v>PRIORY MEDICAL GROUP</v>
          </cell>
          <cell r="F25" t="str">
            <v>City of York</v>
          </cell>
        </row>
        <row r="26">
          <cell r="A26" t="str">
            <v>Dipsan_Tab 50mg</v>
          </cell>
          <cell r="B26" t="str">
            <v>Alcohol dependence</v>
          </cell>
          <cell r="C26" t="str">
            <v>Local Authority</v>
          </cell>
          <cell r="E26" t="str">
            <v>SCOTT ROAD MEDICAL CENTRE</v>
          </cell>
          <cell r="F26" t="str">
            <v>North Yorkshire County Council</v>
          </cell>
        </row>
        <row r="27">
          <cell r="A27" t="str">
            <v>Temposil_Tab 50mg</v>
          </cell>
          <cell r="B27" t="str">
            <v>Alcohol dependence</v>
          </cell>
          <cell r="C27" t="str">
            <v>Local Authority</v>
          </cell>
          <cell r="E27" t="str">
            <v>SHERBURN GROUP PRACTICE</v>
          </cell>
          <cell r="F27" t="str">
            <v>North Yorkshire County Council</v>
          </cell>
        </row>
        <row r="28">
          <cell r="A28" t="str">
            <v>Nalmefene_Tab 18mg</v>
          </cell>
          <cell r="B28" t="str">
            <v>Alcohol dependence</v>
          </cell>
          <cell r="C28" t="str">
            <v>Local Authority</v>
          </cell>
          <cell r="E28" t="str">
            <v>SOUTH MILFORD SURGERY</v>
          </cell>
          <cell r="F28" t="str">
            <v>North Yorkshire County Council</v>
          </cell>
        </row>
        <row r="29">
          <cell r="A29" t="str">
            <v>Selincro_Tab 18mg</v>
          </cell>
          <cell r="B29" t="str">
            <v>Alcohol dependence</v>
          </cell>
          <cell r="C29" t="str">
            <v>Local Authority</v>
          </cell>
          <cell r="E29" t="str">
            <v>STILLINGTON SURGERY</v>
          </cell>
          <cell r="F29" t="str">
            <v>North Yorkshire County Council</v>
          </cell>
        </row>
        <row r="30">
          <cell r="A30" t="str">
            <v>Bupropion HCl_Tab 150mg M/R</v>
          </cell>
          <cell r="B30" t="str">
            <v>Nicotine Dependence</v>
          </cell>
          <cell r="C30" t="str">
            <v>Local Authority</v>
          </cell>
          <cell r="E30" t="str">
            <v>TADCASTER MEDICAL CENTRE</v>
          </cell>
          <cell r="F30" t="str">
            <v>North Yorkshire County Council</v>
          </cell>
        </row>
        <row r="31">
          <cell r="A31" t="str">
            <v>Zyban_Tab 150mg</v>
          </cell>
          <cell r="B31" t="str">
            <v>Nicotine Dependence</v>
          </cell>
          <cell r="C31" t="str">
            <v>Local Authority</v>
          </cell>
          <cell r="E31" t="str">
            <v>TERRINGTON SURGERY</v>
          </cell>
          <cell r="F31" t="str">
            <v>North Yorkshire County Council</v>
          </cell>
        </row>
        <row r="32">
          <cell r="A32" t="str">
            <v>Nicotine_Chewing Gum 2mg S/F (Orig)</v>
          </cell>
          <cell r="B32" t="str">
            <v>Nicotine Dependence</v>
          </cell>
          <cell r="C32" t="str">
            <v>Local Authority</v>
          </cell>
          <cell r="E32" t="str">
            <v>THE OLD SCHOOL MEDICAL PRACTICE</v>
          </cell>
          <cell r="F32" t="str">
            <v>City of York</v>
          </cell>
        </row>
        <row r="33">
          <cell r="A33" t="str">
            <v>Nicotine_Chewing Gum 4mg S/F (Orig)</v>
          </cell>
          <cell r="B33" t="str">
            <v>Nicotine Dependence</v>
          </cell>
          <cell r="C33" t="str">
            <v>Local Authority</v>
          </cell>
          <cell r="E33" t="str">
            <v>THE SURGERY AT 32 CLIFTON</v>
          </cell>
          <cell r="F33" t="str">
            <v>City of York</v>
          </cell>
        </row>
        <row r="34">
          <cell r="A34" t="str">
            <v>Nicotine_Loz 500mcg</v>
          </cell>
          <cell r="B34" t="str">
            <v>Nicotine Dependence</v>
          </cell>
          <cell r="C34" t="str">
            <v>Local Authority</v>
          </cell>
          <cell r="E34" t="str">
            <v>TOLLERTON SURGERY</v>
          </cell>
          <cell r="F34" t="str">
            <v>North Yorkshire County Council</v>
          </cell>
        </row>
        <row r="35">
          <cell r="A35" t="str">
            <v>Nicotine_Loz 1.1mg</v>
          </cell>
          <cell r="B35" t="str">
            <v>Nicotine Dependence</v>
          </cell>
          <cell r="C35" t="str">
            <v>Local Authority</v>
          </cell>
          <cell r="E35" t="str">
            <v>UNITY HEALTH</v>
          </cell>
          <cell r="F35" t="str">
            <v>City of York</v>
          </cell>
        </row>
        <row r="36">
          <cell r="A36" t="str">
            <v>Nicotine_Skin Patch 17.5mg</v>
          </cell>
          <cell r="B36" t="str">
            <v>Nicotine Dependence</v>
          </cell>
          <cell r="C36" t="str">
            <v>Local Authority</v>
          </cell>
          <cell r="E36" t="str">
            <v>YORK MEDICAL GROUP</v>
          </cell>
          <cell r="F36" t="str">
            <v>City of York</v>
          </cell>
        </row>
        <row r="37">
          <cell r="A37" t="str">
            <v>Nicotine_Skin Patch 35mg</v>
          </cell>
          <cell r="B37" t="str">
            <v>Nicotine Dependence</v>
          </cell>
          <cell r="C37" t="str">
            <v>Local Authority</v>
          </cell>
          <cell r="E37" t="str">
            <v>PMS PILOT (CLOSED)</v>
          </cell>
          <cell r="F37" t="str">
            <v>EXCLUDE</v>
          </cell>
        </row>
        <row r="38">
          <cell r="A38" t="str">
            <v>Nicotine_Skin Patch 52.5mg</v>
          </cell>
          <cell r="B38" t="str">
            <v>Nicotine Dependence</v>
          </cell>
          <cell r="C38" t="str">
            <v>Local Authority</v>
          </cell>
          <cell r="E38" t="str">
            <v>UNIDENTIFIED DOCTORS</v>
          </cell>
          <cell r="F38" t="str">
            <v>EXCLUDE</v>
          </cell>
        </row>
        <row r="39">
          <cell r="A39" t="str">
            <v>Nicotine_Skin Patch 7mg</v>
          </cell>
          <cell r="B39" t="str">
            <v>Nicotine Dependence</v>
          </cell>
          <cell r="C39" t="str">
            <v>Local Authority</v>
          </cell>
          <cell r="E39" t="str">
            <v>DEPUTISING SERVICES</v>
          </cell>
          <cell r="F39" t="str">
            <v>EXCLUDE</v>
          </cell>
        </row>
        <row r="40">
          <cell r="A40" t="str">
            <v>Nicotine_Skin Patch 14mg</v>
          </cell>
          <cell r="B40" t="str">
            <v>Nicotine Dependence</v>
          </cell>
          <cell r="C40" t="str">
            <v>Local Authority</v>
          </cell>
          <cell r="E40" t="str">
            <v>JORVIK GILLYGATE PRACTICE</v>
          </cell>
          <cell r="F40" t="str">
            <v>City of York</v>
          </cell>
        </row>
        <row r="41">
          <cell r="A41" t="str">
            <v>Nicotine_Skin Patch 21mg</v>
          </cell>
          <cell r="B41" t="str">
            <v>Nicotine Dependence</v>
          </cell>
          <cell r="C41" t="str">
            <v>Local Authority</v>
          </cell>
          <cell r="E41" t="str">
            <v>YORKSHIRE DOCTORS UCC OOH</v>
          </cell>
          <cell r="F41" t="str">
            <v>EXCLUDE</v>
          </cell>
        </row>
        <row r="42">
          <cell r="A42" t="str">
            <v>Nicotine_Skin Patch 5mg</v>
          </cell>
          <cell r="B42" t="str">
            <v>Nicotine Dependence</v>
          </cell>
          <cell r="C42" t="str">
            <v>Local Authority</v>
          </cell>
          <cell r="E42" t="str">
            <v>EAST PARADE</v>
          </cell>
          <cell r="F42" t="str">
            <v>City of York</v>
          </cell>
        </row>
        <row r="43">
          <cell r="A43" t="str">
            <v>Nicotine_Skin Patch 10mg</v>
          </cell>
          <cell r="B43" t="str">
            <v>Nicotine Dependence</v>
          </cell>
          <cell r="C43" t="str">
            <v>Local Authority</v>
          </cell>
          <cell r="E43" t="str">
            <v>BEECH GROVE MEDICAL PRACTICE (CLOSED)</v>
          </cell>
          <cell r="F43" t="str">
            <v>City of York</v>
          </cell>
        </row>
        <row r="44">
          <cell r="A44" t="str">
            <v>Nicotine_Skin Patch 15mg</v>
          </cell>
          <cell r="B44" t="str">
            <v>Nicotine Dependence</v>
          </cell>
          <cell r="C44" t="str">
            <v>Local Authority</v>
          </cell>
        </row>
        <row r="45">
          <cell r="A45" t="str">
            <v>Nicotine_Nsl Spy 500mcg (200 D) 10ml</v>
          </cell>
          <cell r="B45" t="str">
            <v>Nicotine Dependence</v>
          </cell>
          <cell r="C45" t="str">
            <v>Local Authority</v>
          </cell>
        </row>
        <row r="46">
          <cell r="A46" t="str">
            <v>Nicotine_Transdermal Patch 7mg/24hrs</v>
          </cell>
          <cell r="B46" t="str">
            <v>Nicotine Dependence</v>
          </cell>
          <cell r="C46" t="str">
            <v>Local Authority</v>
          </cell>
        </row>
        <row r="47">
          <cell r="A47" t="str">
            <v>Nicotine_Transdermal Patch 14mg/24hrs</v>
          </cell>
          <cell r="B47" t="str">
            <v>Nicotine Dependence</v>
          </cell>
          <cell r="C47" t="str">
            <v>Local Authority</v>
          </cell>
        </row>
        <row r="48">
          <cell r="A48" t="str">
            <v>Nicotine_Transdermal Patch 21mg/24hrs</v>
          </cell>
          <cell r="B48" t="str">
            <v>Nicotine Dependence</v>
          </cell>
          <cell r="C48" t="str">
            <v>Local Authority</v>
          </cell>
        </row>
        <row r="49">
          <cell r="A49" t="str">
            <v>Nicotine_Transdermal Patch 5mg/16hrs</v>
          </cell>
          <cell r="B49" t="str">
            <v>Nicotine Dependence</v>
          </cell>
          <cell r="C49" t="str">
            <v>Local Authority</v>
          </cell>
        </row>
        <row r="50">
          <cell r="A50" t="str">
            <v>Nicotine_Transdermal Patch 10mg/16hrs</v>
          </cell>
          <cell r="B50" t="str">
            <v>Nicotine Dependence</v>
          </cell>
          <cell r="C50" t="str">
            <v>Local Authority</v>
          </cell>
        </row>
        <row r="51">
          <cell r="A51" t="str">
            <v>Nicotine_Transdermal Patch 15mg/16hrs</v>
          </cell>
          <cell r="B51" t="str">
            <v>Nicotine Dependence</v>
          </cell>
          <cell r="C51" t="str">
            <v>Local Authority</v>
          </cell>
        </row>
        <row r="52">
          <cell r="A52" t="str">
            <v>Nicotine_Inhalator + Inh Cart 10mg</v>
          </cell>
          <cell r="B52" t="str">
            <v>Nicotine Dependence</v>
          </cell>
          <cell r="C52" t="str">
            <v>Local Authority</v>
          </cell>
        </row>
        <row r="53">
          <cell r="A53" t="str">
            <v>Nicotine_Subling Tab 2mg S/F</v>
          </cell>
          <cell r="B53" t="str">
            <v>Nicotine Dependence</v>
          </cell>
          <cell r="C53" t="str">
            <v>Local Authority</v>
          </cell>
        </row>
        <row r="54">
          <cell r="A54" t="str">
            <v>Nicotine_Loz 1mg S/F</v>
          </cell>
          <cell r="B54" t="str">
            <v>Nicotine Dependence</v>
          </cell>
          <cell r="C54" t="str">
            <v>Local Authority</v>
          </cell>
        </row>
        <row r="55">
          <cell r="A55" t="str">
            <v>Nicotine_Loz 2mg S/F</v>
          </cell>
          <cell r="B55" t="str">
            <v>Nicotine Dependence</v>
          </cell>
          <cell r="C55" t="str">
            <v>Local Authority</v>
          </cell>
        </row>
        <row r="56">
          <cell r="A56" t="str">
            <v>Nicotine_Loz 4mg S/F</v>
          </cell>
          <cell r="B56" t="str">
            <v>Nicotine Dependence</v>
          </cell>
          <cell r="C56" t="str">
            <v>Local Authority</v>
          </cell>
        </row>
        <row r="57">
          <cell r="A57" t="str">
            <v>Nicotine_Chewing Gum 2mg S/F</v>
          </cell>
          <cell r="B57" t="str">
            <v>Nicotine Dependence</v>
          </cell>
          <cell r="C57" t="str">
            <v>Local Authority</v>
          </cell>
        </row>
        <row r="58">
          <cell r="A58" t="str">
            <v>Nicotine_Chewing Gum 2mg S/F (Citrus)</v>
          </cell>
          <cell r="B58" t="str">
            <v>Nicotine Dependence</v>
          </cell>
          <cell r="C58" t="str">
            <v>Local Authority</v>
          </cell>
        </row>
        <row r="59">
          <cell r="A59" t="str">
            <v>Nicotine_Chewing Gum 2mg S/F (Fruit)</v>
          </cell>
          <cell r="B59" t="str">
            <v>Nicotine Dependence</v>
          </cell>
          <cell r="C59" t="str">
            <v>Local Authority</v>
          </cell>
        </row>
        <row r="60">
          <cell r="A60" t="str">
            <v>Nicotine_Chewing Gum 4mg S/F</v>
          </cell>
          <cell r="B60" t="str">
            <v>Nicotine Dependence</v>
          </cell>
          <cell r="C60" t="str">
            <v>Local Authority</v>
          </cell>
        </row>
        <row r="61">
          <cell r="A61" t="str">
            <v>Nicotine_Chewing Gum 4mg S/F (Citrus)</v>
          </cell>
          <cell r="B61" t="str">
            <v>Nicotine Dependence</v>
          </cell>
          <cell r="C61" t="str">
            <v>Local Authority</v>
          </cell>
        </row>
        <row r="62">
          <cell r="A62" t="str">
            <v>Nicotine_Chewing Gum 4mg S/F (Fruit)</v>
          </cell>
          <cell r="B62" t="str">
            <v>Nicotine Dependence</v>
          </cell>
          <cell r="C62" t="str">
            <v>Local Authority</v>
          </cell>
        </row>
        <row r="63">
          <cell r="A63" t="str">
            <v>Nicotine_Loz 2mg S/F (Mint)</v>
          </cell>
          <cell r="B63" t="str">
            <v>Nicotine Dependence</v>
          </cell>
          <cell r="C63" t="str">
            <v>Local Authority</v>
          </cell>
        </row>
        <row r="64">
          <cell r="A64" t="str">
            <v>Nicotine_Loz 4mg S/F (Mint)</v>
          </cell>
          <cell r="B64" t="str">
            <v>Nicotine Dependence</v>
          </cell>
          <cell r="C64" t="str">
            <v>Local Authority</v>
          </cell>
        </row>
        <row r="65">
          <cell r="A65" t="str">
            <v>Nicotine_Chewing Gum 2mg S/F (Liquorice)</v>
          </cell>
          <cell r="B65" t="str">
            <v>Nicotine Dependence</v>
          </cell>
          <cell r="C65" t="str">
            <v>Local Authority</v>
          </cell>
        </row>
        <row r="66">
          <cell r="A66" t="str">
            <v>Nicotine_Chewing Gum 4mg S/F (Liquorice)</v>
          </cell>
          <cell r="B66" t="str">
            <v>Nicotine Dependence</v>
          </cell>
          <cell r="C66" t="str">
            <v>Local Authority</v>
          </cell>
        </row>
        <row r="67">
          <cell r="A67" t="str">
            <v>Nicotine_Chewing Gum 2mg S/F (Freshmint)</v>
          </cell>
          <cell r="B67" t="str">
            <v>Nicotine Dependence</v>
          </cell>
          <cell r="C67" t="str">
            <v>Local Authority</v>
          </cell>
        </row>
        <row r="68">
          <cell r="A68" t="str">
            <v>Nicotine_Chewing Gum 4mg S/F (Freshmint)</v>
          </cell>
          <cell r="B68" t="str">
            <v>Nicotine Dependence</v>
          </cell>
          <cell r="C68" t="str">
            <v>Local Authority</v>
          </cell>
        </row>
        <row r="69">
          <cell r="A69" t="str">
            <v>Nicotine_Chewing Gum 2mg S/F(Freshfruit)</v>
          </cell>
          <cell r="B69" t="str">
            <v>Nicotine Dependence</v>
          </cell>
          <cell r="C69" t="str">
            <v>Local Authority</v>
          </cell>
        </row>
        <row r="70">
          <cell r="A70" t="str">
            <v>Nicotine_Chewing Gum 4mg S/F(Freshfruit)</v>
          </cell>
          <cell r="B70" t="str">
            <v>Nicotine Dependence</v>
          </cell>
          <cell r="C70" t="str">
            <v>Local Authority</v>
          </cell>
        </row>
        <row r="71">
          <cell r="A71" t="str">
            <v>Nicotine_Loz 1.5mg S/F (Liquorice Mint)</v>
          </cell>
          <cell r="B71" t="str">
            <v>Nicotine Dependence</v>
          </cell>
          <cell r="C71" t="str">
            <v>Local Authority</v>
          </cell>
        </row>
        <row r="72">
          <cell r="A72" t="str">
            <v>Nicotine_Loz 1.5mg S/F (Mint)</v>
          </cell>
          <cell r="B72" t="str">
            <v>Nicotine Dependence</v>
          </cell>
          <cell r="C72" t="str">
            <v>Local Authority</v>
          </cell>
        </row>
        <row r="73">
          <cell r="A73" t="str">
            <v>Nicotine_Transdermal Patch 25mg/16hrs</v>
          </cell>
          <cell r="B73" t="str">
            <v>Nicotine Dependence</v>
          </cell>
          <cell r="C73" t="str">
            <v>Local Authority</v>
          </cell>
        </row>
        <row r="74">
          <cell r="A74" t="str">
            <v>Nicotine_Chewing Gum 2mg S/F (Icy Wte)</v>
          </cell>
          <cell r="B74" t="str">
            <v>Nicotine Dependence</v>
          </cell>
          <cell r="C74" t="str">
            <v>Local Authority</v>
          </cell>
        </row>
        <row r="75">
          <cell r="A75" t="str">
            <v>Nicotine_Chewing Gum 4mg S/F (Icy Wte)</v>
          </cell>
          <cell r="B75" t="str">
            <v>Nicotine Dependence</v>
          </cell>
          <cell r="C75" t="str">
            <v>Local Authority</v>
          </cell>
        </row>
        <row r="76">
          <cell r="A76" t="str">
            <v>Nicotine_Patch 15mg/Chewing Gum 2mg S/F</v>
          </cell>
          <cell r="B76" t="str">
            <v>Nicotine Dependence</v>
          </cell>
          <cell r="C76" t="str">
            <v>Local Authority</v>
          </cell>
        </row>
        <row r="77">
          <cell r="A77" t="str">
            <v>Nicotine_Loz 1.5mg S/F (Cherry)</v>
          </cell>
          <cell r="B77" t="str">
            <v>Nicotine Dependence</v>
          </cell>
          <cell r="C77" t="str">
            <v>Local Authority</v>
          </cell>
        </row>
        <row r="78">
          <cell r="A78" t="str">
            <v>Nicotine_Oromucosal P/Spy (1mg D) S/F</v>
          </cell>
          <cell r="B78" t="str">
            <v>Nicotine Dependence</v>
          </cell>
          <cell r="C78" t="str">
            <v>Local Authority</v>
          </cell>
        </row>
        <row r="79">
          <cell r="A79" t="str">
            <v>Nicotine_Chewing Gum 4mg S/F (Icemint)</v>
          </cell>
          <cell r="B79" t="str">
            <v>Nicotine Dependence</v>
          </cell>
          <cell r="C79" t="str">
            <v>Local Authority</v>
          </cell>
        </row>
        <row r="80">
          <cell r="A80" t="str">
            <v>Nicotine_Chewing Gum 2mg S/F (Icemint)</v>
          </cell>
          <cell r="B80" t="str">
            <v>Nicotine Dependence</v>
          </cell>
          <cell r="C80" t="str">
            <v>Local Authority</v>
          </cell>
        </row>
        <row r="81">
          <cell r="A81" t="str">
            <v>Nicotine_Inhalator + Inh Cart 15mg</v>
          </cell>
          <cell r="B81" t="str">
            <v>Nicotine Dependence</v>
          </cell>
          <cell r="C81" t="str">
            <v>Local Authority</v>
          </cell>
        </row>
        <row r="82">
          <cell r="A82" t="str">
            <v>Nicotine_Orodisper Film 2.5mg S/F</v>
          </cell>
          <cell r="B82" t="str">
            <v>Nicotine Dependence</v>
          </cell>
          <cell r="C82" t="str">
            <v>Local Authority</v>
          </cell>
        </row>
        <row r="83">
          <cell r="A83" t="str">
            <v>Nicotine_Loz 1.5mg S/F (Orange)</v>
          </cell>
          <cell r="B83" t="str">
            <v>Nicotine Dependence</v>
          </cell>
          <cell r="C83" t="str">
            <v>Local Authority</v>
          </cell>
        </row>
        <row r="84">
          <cell r="A84" t="str">
            <v>Nicorette_Chewing Gum 2mg S/F (Orig)</v>
          </cell>
          <cell r="B84" t="str">
            <v>Nicotine Dependence</v>
          </cell>
          <cell r="C84" t="str">
            <v>Local Authority</v>
          </cell>
        </row>
        <row r="85">
          <cell r="A85" t="str">
            <v>Nicorette_Chewing Gum 4mg S/F (Orig)</v>
          </cell>
          <cell r="B85" t="str">
            <v>Nicotine Dependence</v>
          </cell>
          <cell r="C85" t="str">
            <v>Local Authority</v>
          </cell>
        </row>
        <row r="86">
          <cell r="A86" t="str">
            <v>Nicorette_Patch 5mg/16hrs</v>
          </cell>
          <cell r="B86" t="str">
            <v>Nicotine Dependence</v>
          </cell>
          <cell r="C86" t="str">
            <v>Local Authority</v>
          </cell>
        </row>
        <row r="87">
          <cell r="A87" t="str">
            <v>Nicorette_Patch 10mg/16hrs</v>
          </cell>
          <cell r="B87" t="str">
            <v>Nicotine Dependence</v>
          </cell>
          <cell r="C87" t="str">
            <v>Local Authority</v>
          </cell>
        </row>
        <row r="88">
          <cell r="A88" t="str">
            <v>Nicorette_Patch 15mg/16hrs</v>
          </cell>
          <cell r="B88" t="str">
            <v>Nicotine Dependence</v>
          </cell>
          <cell r="C88" t="str">
            <v>Local Authority</v>
          </cell>
        </row>
        <row r="89">
          <cell r="A89" t="str">
            <v>Nicorette_Nsl Spy 500mcg (200 D) 10ml</v>
          </cell>
          <cell r="B89" t="str">
            <v>Nicotine Dependence</v>
          </cell>
          <cell r="C89" t="str">
            <v>Local Authority</v>
          </cell>
        </row>
        <row r="90">
          <cell r="A90" t="str">
            <v>Nicorette_Inhalator + Inh Cart 10mg</v>
          </cell>
          <cell r="B90" t="str">
            <v>Nicotine Dependence</v>
          </cell>
          <cell r="C90" t="str">
            <v>Local Authority</v>
          </cell>
        </row>
        <row r="91">
          <cell r="A91" t="str">
            <v>Nicorette_Microtab Subling Tab 2mg</v>
          </cell>
          <cell r="B91" t="str">
            <v>Nicotine Dependence</v>
          </cell>
          <cell r="C91" t="str">
            <v>Local Authority</v>
          </cell>
        </row>
        <row r="92">
          <cell r="A92" t="str">
            <v>Nicorette_Chewing Gum 4mg S/F (Mint)</v>
          </cell>
          <cell r="B92" t="str">
            <v>Nicotine Dependence</v>
          </cell>
          <cell r="C92" t="str">
            <v>Local Authority</v>
          </cell>
        </row>
        <row r="93">
          <cell r="A93" t="str">
            <v>Nicorette_Chewing Gum 2mg S/F (Mint)</v>
          </cell>
          <cell r="B93" t="str">
            <v>Nicotine Dependence</v>
          </cell>
          <cell r="C93" t="str">
            <v>Local Authority</v>
          </cell>
        </row>
        <row r="94">
          <cell r="A94" t="str">
            <v>Nicorette_Chewing Gum 2mg S/F (Citrus)</v>
          </cell>
          <cell r="B94" t="str">
            <v>Nicotine Dependence</v>
          </cell>
          <cell r="C94" t="str">
            <v>Local Authority</v>
          </cell>
        </row>
        <row r="95">
          <cell r="A95" t="str">
            <v>Nicorette_Chewing Gum 4mg S/F (Citrus)</v>
          </cell>
          <cell r="B95" t="str">
            <v>Nicotine Dependence</v>
          </cell>
          <cell r="C95" t="str">
            <v>Local Authority</v>
          </cell>
        </row>
        <row r="96">
          <cell r="A96" t="str">
            <v>Nicorette_Chewing Gum 2mg S/F(Freshmint)</v>
          </cell>
          <cell r="B96" t="str">
            <v>Nicotine Dependence</v>
          </cell>
          <cell r="C96" t="str">
            <v>Local Authority</v>
          </cell>
        </row>
        <row r="97">
          <cell r="A97" t="str">
            <v>Nicorette_Chewing Gum 4mg S/F(Freshmint)</v>
          </cell>
          <cell r="B97" t="str">
            <v>Nicotine Dependence</v>
          </cell>
          <cell r="C97" t="str">
            <v>Local Authority</v>
          </cell>
        </row>
        <row r="98">
          <cell r="A98" t="str">
            <v>Nicorette_Chewing Gum 2mg S/F(Freshmint)</v>
          </cell>
          <cell r="B98" t="str">
            <v>Nicotine Dependence</v>
          </cell>
          <cell r="C98" t="str">
            <v>Local Authority</v>
          </cell>
        </row>
        <row r="99">
          <cell r="A99" t="str">
            <v>Nicorette_Chewing Gum 4mg S/F(Freshmint)</v>
          </cell>
          <cell r="B99" t="str">
            <v>Nicotine Dependence</v>
          </cell>
          <cell r="C99" t="str">
            <v>Local Authority</v>
          </cell>
        </row>
        <row r="100">
          <cell r="A100" t="str">
            <v>Nicorette_Chewing Gum 2mgS/F(Fruitfusion</v>
          </cell>
          <cell r="B100" t="str">
            <v>Nicotine Dependence</v>
          </cell>
          <cell r="C100" t="str">
            <v>Local Authority</v>
          </cell>
        </row>
        <row r="101">
          <cell r="A101" t="str">
            <v>Nicorette_Chewing Gum 4mgS/F(Fruitfusion</v>
          </cell>
          <cell r="B101" t="str">
            <v>Nicotine Dependence</v>
          </cell>
          <cell r="C101" t="str">
            <v>Local Authority</v>
          </cell>
        </row>
        <row r="102">
          <cell r="A102" t="str">
            <v>Nicorette Invisi_Patch 10mg/16hrs</v>
          </cell>
          <cell r="B102" t="str">
            <v>Nicotine Dependence</v>
          </cell>
          <cell r="C102" t="str">
            <v>Local Authority</v>
          </cell>
        </row>
        <row r="103">
          <cell r="A103" t="str">
            <v>Nicorette Invisi_Patch 15mg/16hrs</v>
          </cell>
          <cell r="B103" t="str">
            <v>Nicotine Dependence</v>
          </cell>
          <cell r="C103" t="str">
            <v>Local Authority</v>
          </cell>
        </row>
        <row r="104">
          <cell r="A104" t="str">
            <v>Nicorette Invisi_Patch 25mg/16hrs</v>
          </cell>
          <cell r="B104" t="str">
            <v>Nicotine Dependence</v>
          </cell>
          <cell r="C104" t="str">
            <v>Local Authority</v>
          </cell>
        </row>
        <row r="105">
          <cell r="A105" t="str">
            <v>Nicorette_Chewing Gum 2mg S/F(Icy Wte)</v>
          </cell>
          <cell r="B105" t="str">
            <v>Nicotine Dependence</v>
          </cell>
          <cell r="C105" t="str">
            <v>Local Authority</v>
          </cell>
        </row>
        <row r="106">
          <cell r="A106" t="str">
            <v>Nicorette_Chewing Gum 4mg S/F(Icy Wte)</v>
          </cell>
          <cell r="B106" t="str">
            <v>Nicotine Dependence</v>
          </cell>
          <cell r="C106" t="str">
            <v>Local Authority</v>
          </cell>
        </row>
        <row r="107">
          <cell r="A107" t="str">
            <v>Nicorette_Combi Patch 15mg + Gum 2mg</v>
          </cell>
          <cell r="B107" t="str">
            <v>Nicotine Dependence</v>
          </cell>
          <cell r="C107" t="str">
            <v>Local Authority</v>
          </cell>
        </row>
        <row r="108">
          <cell r="A108" t="str">
            <v>Nicorette_QuickMist Oromucosal P/Spy</v>
          </cell>
          <cell r="B108" t="str">
            <v>Nicotine Dependence</v>
          </cell>
          <cell r="C108" t="str">
            <v>Local Authority</v>
          </cell>
        </row>
        <row r="109">
          <cell r="A109" t="str">
            <v>Nicorette_Inhalator + Inh Cart 15mg</v>
          </cell>
          <cell r="B109" t="str">
            <v>Nicotine Dependence</v>
          </cell>
          <cell r="C109" t="str">
            <v>Local Authority</v>
          </cell>
        </row>
        <row r="110">
          <cell r="A110" t="str">
            <v>Nicorette_Cools Loz 2mg</v>
          </cell>
          <cell r="B110" t="str">
            <v>Nicotine Dependence</v>
          </cell>
          <cell r="C110" t="str">
            <v>Local Authority</v>
          </cell>
        </row>
        <row r="111">
          <cell r="A111" t="str">
            <v>Nicorette_Cools Loz 4mg</v>
          </cell>
          <cell r="B111" t="str">
            <v>Nicotine Dependence</v>
          </cell>
          <cell r="C111" t="str">
            <v>Local Authority</v>
          </cell>
        </row>
        <row r="112">
          <cell r="A112" t="str">
            <v>Nicotinell TTS 10_Patch 7mg/24hrs</v>
          </cell>
          <cell r="B112" t="str">
            <v>Nicotine Dependence</v>
          </cell>
          <cell r="C112" t="str">
            <v>Local Authority</v>
          </cell>
        </row>
        <row r="113">
          <cell r="A113" t="str">
            <v>Nicotinell TTS 20_Patch 14mg/24hrs</v>
          </cell>
          <cell r="B113" t="str">
            <v>Nicotine Dependence</v>
          </cell>
          <cell r="C113" t="str">
            <v>Local Authority</v>
          </cell>
        </row>
        <row r="114">
          <cell r="A114" t="str">
            <v>Nicotinell TTS 30_Patch 21mg/24hrs</v>
          </cell>
          <cell r="B114" t="str">
            <v>Nicotine Dependence</v>
          </cell>
          <cell r="C114" t="str">
            <v>Local Authority</v>
          </cell>
        </row>
        <row r="115">
          <cell r="A115" t="str">
            <v>Nicotinell_Loz 1mg S/F (Mint)</v>
          </cell>
          <cell r="B115" t="str">
            <v>Nicotine Dependence</v>
          </cell>
          <cell r="C115" t="str">
            <v>Local Authority</v>
          </cell>
        </row>
        <row r="116">
          <cell r="A116" t="str">
            <v>Nicotinell_Chewing Gum 2mg S/F (Mint)</v>
          </cell>
          <cell r="B116" t="str">
            <v>Nicotine Dependence</v>
          </cell>
          <cell r="C116" t="str">
            <v>Local Authority</v>
          </cell>
        </row>
        <row r="117">
          <cell r="A117" t="str">
            <v>Nicotinell_Chewing Gum 2mg S/F (Fruit)</v>
          </cell>
          <cell r="B117" t="str">
            <v>Nicotine Dependence</v>
          </cell>
          <cell r="C117" t="str">
            <v>Local Authority</v>
          </cell>
        </row>
        <row r="118">
          <cell r="A118" t="str">
            <v>Nicotinell_Chewing Gum 4mg S/F (Mint)</v>
          </cell>
          <cell r="B118" t="str">
            <v>Nicotine Dependence</v>
          </cell>
          <cell r="C118" t="str">
            <v>Local Authority</v>
          </cell>
        </row>
        <row r="119">
          <cell r="A119" t="str">
            <v>Nicotinell_Chewing Gum 4mg S/F (Fruit)</v>
          </cell>
          <cell r="B119" t="str">
            <v>Nicotine Dependence</v>
          </cell>
          <cell r="C119" t="str">
            <v>Local Authority</v>
          </cell>
        </row>
        <row r="120">
          <cell r="A120" t="str">
            <v>Nicotinell_Chewing Gum 2mg S/F(Liquorice</v>
          </cell>
          <cell r="B120" t="str">
            <v>Nicotine Dependence</v>
          </cell>
          <cell r="C120" t="str">
            <v>Local Authority</v>
          </cell>
        </row>
        <row r="121">
          <cell r="A121" t="str">
            <v>Nicotinell_Chewing Gum 4mg S/F(Liquorice</v>
          </cell>
          <cell r="B121" t="str">
            <v>Nicotine Dependence</v>
          </cell>
          <cell r="C121" t="str">
            <v>Local Authority</v>
          </cell>
        </row>
        <row r="122">
          <cell r="A122" t="str">
            <v>Nicotinell_Loz 2mg S/F (Mint)</v>
          </cell>
          <cell r="B122" t="str">
            <v>Nicotine Dependence</v>
          </cell>
          <cell r="C122" t="str">
            <v>Local Authority</v>
          </cell>
        </row>
        <row r="123">
          <cell r="A123" t="str">
            <v>Nicotinell Classic_Chewing Gum 2mg S/F</v>
          </cell>
          <cell r="B123" t="str">
            <v>Nicotine Dependence</v>
          </cell>
          <cell r="C123" t="str">
            <v>Local Authority</v>
          </cell>
        </row>
        <row r="124">
          <cell r="A124" t="str">
            <v>Nicotinell Classic_Chewing Gum 4mg S/F</v>
          </cell>
          <cell r="B124" t="str">
            <v>Nicotine Dependence</v>
          </cell>
          <cell r="C124" t="str">
            <v>Local Authority</v>
          </cell>
        </row>
        <row r="125">
          <cell r="A125" t="str">
            <v>Nicotinell_Chewing Gum 4mg S/F (Icemint)</v>
          </cell>
          <cell r="B125" t="str">
            <v>Nicotine Dependence</v>
          </cell>
          <cell r="C125" t="str">
            <v>Local Authority</v>
          </cell>
        </row>
        <row r="126">
          <cell r="A126" t="str">
            <v>Nicotinell_Chewing Gum 2mg S/F (Icemint)</v>
          </cell>
          <cell r="B126" t="str">
            <v>Nicotine Dependence</v>
          </cell>
          <cell r="C126" t="str">
            <v>Local Authority</v>
          </cell>
        </row>
        <row r="127">
          <cell r="A127" t="str">
            <v>NiQuitin_Patch 21mg/24hrs (Step 1)</v>
          </cell>
          <cell r="B127" t="str">
            <v>Nicotine Dependence</v>
          </cell>
          <cell r="C127" t="str">
            <v>Local Authority</v>
          </cell>
        </row>
        <row r="128">
          <cell r="A128" t="str">
            <v>NiQuitin_Patch 14mg/24hrs (Step 2)</v>
          </cell>
          <cell r="B128" t="str">
            <v>Nicotine Dependence</v>
          </cell>
          <cell r="C128" t="str">
            <v>Local Authority</v>
          </cell>
        </row>
        <row r="129">
          <cell r="A129" t="str">
            <v>NiQuitin_Patch 7mg/24hrs (Step 3)</v>
          </cell>
          <cell r="B129" t="str">
            <v>Nicotine Dependence</v>
          </cell>
          <cell r="C129" t="str">
            <v>Local Authority</v>
          </cell>
        </row>
        <row r="130">
          <cell r="A130" t="str">
            <v>NiQuitin Clr_Patch 21mg/24hrs(Step 1)</v>
          </cell>
          <cell r="B130" t="str">
            <v>Nicotine Dependence</v>
          </cell>
          <cell r="C130" t="str">
            <v>Local Authority</v>
          </cell>
        </row>
        <row r="131">
          <cell r="A131" t="str">
            <v>NiQuitin Clr_Patch 14mg/24hrs(Step 2)</v>
          </cell>
          <cell r="B131" t="str">
            <v>Nicotine Dependence</v>
          </cell>
          <cell r="C131" t="str">
            <v>Local Authority</v>
          </cell>
        </row>
        <row r="132">
          <cell r="A132" t="str">
            <v>NiQuitin Clr_Patch 7mg/24hrs (Step 3)</v>
          </cell>
          <cell r="B132" t="str">
            <v>Nicotine Dependence</v>
          </cell>
          <cell r="C132" t="str">
            <v>Local Authority</v>
          </cell>
        </row>
        <row r="133">
          <cell r="A133" t="str">
            <v>NiQuitin_Loz 2mg S/F</v>
          </cell>
          <cell r="B133" t="str">
            <v>Nicotine Dependence</v>
          </cell>
          <cell r="C133" t="str">
            <v>Local Authority</v>
          </cell>
        </row>
        <row r="134">
          <cell r="A134" t="str">
            <v>NiQuitin_Loz 4mg S/F</v>
          </cell>
          <cell r="B134" t="str">
            <v>Nicotine Dependence</v>
          </cell>
          <cell r="C134" t="str">
            <v>Local Authority</v>
          </cell>
        </row>
        <row r="135">
          <cell r="A135" t="str">
            <v>NiQuitin_Chewing Gum 2mg S/F (Mint)</v>
          </cell>
          <cell r="B135" t="str">
            <v>Nicotine Dependence</v>
          </cell>
          <cell r="C135" t="str">
            <v>Local Authority</v>
          </cell>
        </row>
        <row r="136">
          <cell r="A136" t="str">
            <v>NiQuitin_Chewing Gum 4mg S/F (Mint)</v>
          </cell>
          <cell r="B136" t="str">
            <v>Nicotine Dependence</v>
          </cell>
          <cell r="C136" t="str">
            <v>Local Authority</v>
          </cell>
        </row>
        <row r="137">
          <cell r="A137" t="str">
            <v>NiQuitin Mint_Loz 2mg S/F</v>
          </cell>
          <cell r="B137" t="str">
            <v>Nicotine Dependence</v>
          </cell>
          <cell r="C137" t="str">
            <v>Local Authority</v>
          </cell>
        </row>
        <row r="138">
          <cell r="A138" t="str">
            <v>NiQuitin Mint_Loz 4mg S/F</v>
          </cell>
          <cell r="B138" t="str">
            <v>Nicotine Dependence</v>
          </cell>
          <cell r="C138" t="str">
            <v>Local Authority</v>
          </cell>
        </row>
        <row r="139">
          <cell r="A139" t="str">
            <v>NiQuitin Pre-Quit_Mint Loz 4mg S/F</v>
          </cell>
          <cell r="B139" t="str">
            <v>Nicotine Dependence</v>
          </cell>
          <cell r="C139" t="str">
            <v>Local Authority</v>
          </cell>
        </row>
        <row r="140">
          <cell r="A140" t="str">
            <v>NiQuitin Minis Mint_Loz 4mg S/F</v>
          </cell>
          <cell r="B140" t="str">
            <v>Nicotine Dependence</v>
          </cell>
          <cell r="C140" t="str">
            <v>Local Authority</v>
          </cell>
        </row>
        <row r="141">
          <cell r="A141" t="str">
            <v>NiQuitin Minis Mint_Loz 1.5mg S/F</v>
          </cell>
          <cell r="B141" t="str">
            <v>Nicotine Dependence</v>
          </cell>
          <cell r="C141" t="str">
            <v>Local Authority</v>
          </cell>
        </row>
        <row r="142">
          <cell r="A142" t="str">
            <v>NiQuitin Minis Cherry_Loz 1.5mg S/F</v>
          </cell>
          <cell r="B142" t="str">
            <v>Nicotine Dependence</v>
          </cell>
          <cell r="C142" t="str">
            <v>Local Authority</v>
          </cell>
        </row>
        <row r="143">
          <cell r="A143" t="str">
            <v>NiQuitin Pre-Quit_Clr Patch 21mg/24hrs</v>
          </cell>
          <cell r="B143" t="str">
            <v>Nicotine Dependence</v>
          </cell>
          <cell r="C143" t="str">
            <v>Local Authority</v>
          </cell>
        </row>
        <row r="144">
          <cell r="A144" t="str">
            <v>NiQuitin Strips Mint_Oral Film 2.5mg</v>
          </cell>
          <cell r="B144" t="str">
            <v>Nicotine Dependence</v>
          </cell>
          <cell r="C144" t="str">
            <v>Local Authority</v>
          </cell>
        </row>
        <row r="145">
          <cell r="A145" t="str">
            <v>NiQuitin Minis Orange_Loz 1.5mg S/F</v>
          </cell>
          <cell r="B145" t="str">
            <v>Nicotine Dependence</v>
          </cell>
          <cell r="C145" t="str">
            <v>Local Authority</v>
          </cell>
        </row>
        <row r="146">
          <cell r="A146" t="str">
            <v>Stoppers_Loz</v>
          </cell>
          <cell r="B146" t="str">
            <v>Nicotine Dependence</v>
          </cell>
          <cell r="C146" t="str">
            <v>Local Authority</v>
          </cell>
        </row>
        <row r="147">
          <cell r="A147" t="str">
            <v>Stubit_Smoker's Loz</v>
          </cell>
          <cell r="B147" t="str">
            <v>Nicotine Dependence</v>
          </cell>
          <cell r="C147" t="str">
            <v>Local Authority</v>
          </cell>
        </row>
        <row r="148">
          <cell r="A148" t="str">
            <v>Nicabate_Patch 7mg/24hrs</v>
          </cell>
          <cell r="B148" t="str">
            <v>Nicotine Dependence</v>
          </cell>
          <cell r="C148" t="str">
            <v>Local Authority</v>
          </cell>
        </row>
        <row r="149">
          <cell r="A149" t="str">
            <v>Nicabate_Patch 14mg/24hrs</v>
          </cell>
          <cell r="B149" t="str">
            <v>Nicotine Dependence</v>
          </cell>
          <cell r="C149" t="str">
            <v>Local Authority</v>
          </cell>
        </row>
        <row r="150">
          <cell r="A150" t="str">
            <v>Nicabate_Patch 21mg/24hrs</v>
          </cell>
          <cell r="B150" t="str">
            <v>Nicotine Dependence</v>
          </cell>
          <cell r="C150" t="str">
            <v>Local Authority</v>
          </cell>
        </row>
        <row r="151">
          <cell r="A151" t="str">
            <v>Boots_NRT Patch 10mg/16hrs</v>
          </cell>
          <cell r="B151" t="str">
            <v>Nicotine Dependence</v>
          </cell>
          <cell r="C151" t="str">
            <v>Local Authority</v>
          </cell>
        </row>
        <row r="152">
          <cell r="A152" t="str">
            <v>Boots_Nicotine Inhalator + Inh Cart 10mg</v>
          </cell>
          <cell r="B152" t="str">
            <v>Nicotine Dependence</v>
          </cell>
          <cell r="C152" t="str">
            <v>Local Authority</v>
          </cell>
        </row>
        <row r="153">
          <cell r="A153" t="str">
            <v>Boots_NRT Patch 21mg/24hrs</v>
          </cell>
          <cell r="B153" t="str">
            <v>Nicotine Dependence</v>
          </cell>
          <cell r="C153" t="str">
            <v>Local Authority</v>
          </cell>
        </row>
        <row r="154">
          <cell r="A154" t="str">
            <v>Boots_NRT Patch 14mg/24hrs</v>
          </cell>
          <cell r="B154" t="str">
            <v>Nicotine Dependence</v>
          </cell>
          <cell r="C154" t="str">
            <v>Local Authority</v>
          </cell>
        </row>
        <row r="155">
          <cell r="A155" t="str">
            <v>Boots_NRT Patch 7mg/24hrs</v>
          </cell>
          <cell r="B155" t="str">
            <v>Nicotine Dependence</v>
          </cell>
          <cell r="C155" t="str">
            <v>Local Authority</v>
          </cell>
        </row>
        <row r="156">
          <cell r="A156" t="str">
            <v>Boots_Nicotine Chewing Gum 4mg S/F(Mint)</v>
          </cell>
          <cell r="B156" t="str">
            <v>Nicotine Dependence</v>
          </cell>
          <cell r="C156" t="str">
            <v>Local Authority</v>
          </cell>
        </row>
        <row r="157">
          <cell r="A157" t="str">
            <v>Boots_Nicotine Chewing Gum 2mg S/F(Mint)</v>
          </cell>
          <cell r="B157" t="str">
            <v>Nicotine Dependence</v>
          </cell>
          <cell r="C157" t="str">
            <v>Local Authority</v>
          </cell>
        </row>
        <row r="158">
          <cell r="A158" t="str">
            <v>Boots_NicAssist Subling Tab 2mg</v>
          </cell>
          <cell r="B158" t="str">
            <v>Nicotine Dependence</v>
          </cell>
          <cell r="C158" t="str">
            <v>Local Authority</v>
          </cell>
        </row>
        <row r="159">
          <cell r="A159" t="str">
            <v>Boots_NicAssist Chewing Gum 2mg S/F(Mint</v>
          </cell>
          <cell r="B159" t="str">
            <v>Nicotine Dependence</v>
          </cell>
          <cell r="C159" t="str">
            <v>Local Authority</v>
          </cell>
        </row>
        <row r="160">
          <cell r="A160" t="str">
            <v>Boots_NicAssist Chewing Gum 4mg S/F(Mint</v>
          </cell>
          <cell r="B160" t="str">
            <v>Nicotine Dependence</v>
          </cell>
          <cell r="C160" t="str">
            <v>Local Authority</v>
          </cell>
        </row>
        <row r="161">
          <cell r="A161" t="str">
            <v>Boots_NicAssist Patch 5mg/16hrs</v>
          </cell>
          <cell r="B161" t="str">
            <v>Nicotine Dependence</v>
          </cell>
          <cell r="C161" t="str">
            <v>Local Authority</v>
          </cell>
        </row>
        <row r="162">
          <cell r="A162" t="str">
            <v>Boots_NicAssist Patch 10mg/16hrs</v>
          </cell>
          <cell r="B162" t="str">
            <v>Nicotine Dependence</v>
          </cell>
          <cell r="C162" t="str">
            <v>Local Authority</v>
          </cell>
        </row>
        <row r="163">
          <cell r="A163" t="str">
            <v>Boots_NicAssist Patch 15mg/16hrs</v>
          </cell>
          <cell r="B163" t="str">
            <v>Nicotine Dependence</v>
          </cell>
          <cell r="C163" t="str">
            <v>Local Authority</v>
          </cell>
        </row>
        <row r="164">
          <cell r="A164" t="str">
            <v>Boots_NicAssist Inhalator +Inh Cart 10mg</v>
          </cell>
          <cell r="B164" t="str">
            <v>Nicotine Dependence</v>
          </cell>
          <cell r="C164" t="str">
            <v>Local Authority</v>
          </cell>
        </row>
        <row r="165">
          <cell r="A165" t="str">
            <v>Nicopatch_Patch 7mg/24hrs</v>
          </cell>
          <cell r="B165" t="str">
            <v>Nicotine Dependence</v>
          </cell>
          <cell r="C165" t="str">
            <v>Local Authority</v>
          </cell>
        </row>
        <row r="166">
          <cell r="A166" t="str">
            <v>Nicopatch_Patch 14mg/24hrs</v>
          </cell>
          <cell r="B166" t="str">
            <v>Nicotine Dependence</v>
          </cell>
          <cell r="C166" t="str">
            <v>Local Authority</v>
          </cell>
        </row>
        <row r="167">
          <cell r="A167" t="str">
            <v>Nicopatch_Patch 21mg/24hrs</v>
          </cell>
          <cell r="B167" t="str">
            <v>Nicotine Dependence</v>
          </cell>
          <cell r="C167" t="str">
            <v>Local Authority</v>
          </cell>
        </row>
        <row r="168">
          <cell r="A168" t="str">
            <v>Nicopass_Loz 1.5mg S/F (Fresh Mint)</v>
          </cell>
          <cell r="B168" t="str">
            <v>Nicotine Dependence</v>
          </cell>
          <cell r="C168" t="str">
            <v>Local Authority</v>
          </cell>
        </row>
        <row r="169">
          <cell r="A169" t="str">
            <v>Nicopass_Loz 1.5mg S/F (Liquorice Mint)</v>
          </cell>
          <cell r="B169" t="str">
            <v>Nicotine Dependence</v>
          </cell>
          <cell r="C169" t="str">
            <v>Local Authority</v>
          </cell>
        </row>
        <row r="170">
          <cell r="A170" t="str">
            <v>Nicobrevin_Cap</v>
          </cell>
          <cell r="B170" t="str">
            <v>Nicotine Dependence</v>
          </cell>
          <cell r="C170" t="str">
            <v>Local Authority</v>
          </cell>
        </row>
        <row r="171">
          <cell r="A171" t="str">
            <v>Boots_For M1779 Mix</v>
          </cell>
          <cell r="B171" t="str">
            <v>Nicotine Dependence</v>
          </cell>
          <cell r="C171" t="str">
            <v>Local Authority</v>
          </cell>
        </row>
        <row r="172">
          <cell r="A172" t="str">
            <v>Varenicline Tart_Tab 0.5mg</v>
          </cell>
          <cell r="B172" t="str">
            <v>Nicotine Dependence</v>
          </cell>
          <cell r="C172" t="str">
            <v>Local Authority</v>
          </cell>
        </row>
        <row r="173">
          <cell r="A173" t="str">
            <v>Varenicline Tart_Tab 1mg</v>
          </cell>
          <cell r="B173" t="str">
            <v>Nicotine Dependence</v>
          </cell>
          <cell r="C173" t="str">
            <v>Local Authority</v>
          </cell>
        </row>
        <row r="174">
          <cell r="A174" t="str">
            <v>Varenicline Tart_Ti/P (Tab 0.5mg/1mg)</v>
          </cell>
          <cell r="B174" t="str">
            <v>Nicotine Dependence</v>
          </cell>
          <cell r="C174" t="str">
            <v>Local Authority</v>
          </cell>
        </row>
        <row r="175">
          <cell r="A175" t="str">
            <v>Champix_Tab 0.5mg</v>
          </cell>
          <cell r="B175" t="str">
            <v>Nicotine Dependence</v>
          </cell>
          <cell r="C175" t="str">
            <v>Local Authority</v>
          </cell>
        </row>
        <row r="176">
          <cell r="A176" t="str">
            <v>Champix_Tab 1mg</v>
          </cell>
          <cell r="B176" t="str">
            <v>Nicotine Dependence</v>
          </cell>
          <cell r="C176" t="str">
            <v>Local Authority</v>
          </cell>
        </row>
        <row r="177">
          <cell r="A177" t="str">
            <v>Champix_Titration Pack (Tab 0.5mg/1mg)</v>
          </cell>
          <cell r="B177" t="str">
            <v>Nicotine Dependence</v>
          </cell>
          <cell r="C177" t="str">
            <v>Local Authority</v>
          </cell>
        </row>
        <row r="178">
          <cell r="A178" t="str">
            <v>Nicotine Bitartrate_Loz 2mg S/F (Mint)</v>
          </cell>
          <cell r="B178" t="str">
            <v>Nicotine Dependence</v>
          </cell>
          <cell r="C178" t="str">
            <v>Local Authority</v>
          </cell>
        </row>
        <row r="179">
          <cell r="A179" t="str">
            <v>Nicotine Bitartrate_Loz 1mg S/F (Mint)</v>
          </cell>
          <cell r="B179" t="str">
            <v>Nicotine Dependence</v>
          </cell>
          <cell r="C179" t="str">
            <v>Local Authority</v>
          </cell>
        </row>
        <row r="180">
          <cell r="A180" t="str">
            <v>Nicotine Bitartrate_Loz 2mg S/F (F/Mint)</v>
          </cell>
          <cell r="B180" t="str">
            <v>Nicotine Dependence</v>
          </cell>
          <cell r="C180" t="str">
            <v>Local Authority</v>
          </cell>
        </row>
        <row r="181">
          <cell r="A181" t="str">
            <v>Nicotinell_Loz 2mg S/F (Mint)</v>
          </cell>
          <cell r="B181" t="str">
            <v>Nicotine Dependence</v>
          </cell>
          <cell r="C181" t="str">
            <v>Local Authority</v>
          </cell>
        </row>
        <row r="182">
          <cell r="A182" t="str">
            <v>Nicotinell_Loz 1mg S/F (Mint)</v>
          </cell>
          <cell r="B182" t="str">
            <v>Nicotine Dependence</v>
          </cell>
          <cell r="C182" t="str">
            <v>Local Authority</v>
          </cell>
        </row>
        <row r="183">
          <cell r="A183" t="str">
            <v>Nicorette_Loz 2mg S/F (Freshmint)</v>
          </cell>
          <cell r="B183" t="str">
            <v>Nicotine Dependence</v>
          </cell>
          <cell r="C183" t="str">
            <v>Local Authority</v>
          </cell>
        </row>
        <row r="184">
          <cell r="A184" t="str">
            <v>Boots_Nicotine Loz 1mg S/F (Mint)</v>
          </cell>
          <cell r="B184" t="str">
            <v>Nicotine Dependence</v>
          </cell>
          <cell r="C184" t="str">
            <v>Local Authority</v>
          </cell>
        </row>
        <row r="185">
          <cell r="A185" t="str">
            <v>Buprenorphine_Tab Subling 2mg @gn</v>
          </cell>
          <cell r="B185" t="str">
            <v>Opioid Dependence</v>
          </cell>
          <cell r="C185" t="str">
            <v>Local Authority</v>
          </cell>
        </row>
        <row r="186">
          <cell r="A186" t="str">
            <v>Buprenorphine_Tab Subling 8mg @gn</v>
          </cell>
          <cell r="B186" t="str">
            <v>Opioid Dependence</v>
          </cell>
          <cell r="C186" t="str">
            <v>Local Authority</v>
          </cell>
        </row>
        <row r="187">
          <cell r="A187" t="str">
            <v>Buprenorphine_Tab Subling 400mcg S/F</v>
          </cell>
          <cell r="B187" t="str">
            <v>Opioid Dependence</v>
          </cell>
          <cell r="C187" t="str">
            <v>Local Authority</v>
          </cell>
        </row>
        <row r="188">
          <cell r="A188" t="str">
            <v>Buprenorphine_Tab Subling 2mg S/F</v>
          </cell>
          <cell r="B188" t="str">
            <v>Opioid Dependence</v>
          </cell>
          <cell r="C188" t="str">
            <v>Local Authority</v>
          </cell>
        </row>
        <row r="189">
          <cell r="A189" t="str">
            <v>Buprenorphine_Tab Subling 8mg S/F</v>
          </cell>
          <cell r="B189" t="str">
            <v>Opioid Dependence</v>
          </cell>
          <cell r="C189" t="str">
            <v>Local Authority</v>
          </cell>
        </row>
        <row r="190">
          <cell r="A190" t="str">
            <v>Buprenorphine_Tab Subling 400mcg S/F @gn</v>
          </cell>
          <cell r="B190" t="str">
            <v>Opioid Dependence</v>
          </cell>
          <cell r="C190" t="str">
            <v>Local Authority</v>
          </cell>
        </row>
        <row r="191">
          <cell r="A191" t="str">
            <v>Buprenorphine_Tab Subling 2mg S/F @gn</v>
          </cell>
          <cell r="B191" t="str">
            <v>Opioid Dependence</v>
          </cell>
          <cell r="C191" t="str">
            <v>Local Authority</v>
          </cell>
        </row>
        <row r="192">
          <cell r="A192" t="str">
            <v>Buprenorphine_Tab Subling 8mg S/F @gn</v>
          </cell>
          <cell r="B192" t="str">
            <v>Opioid Dependence</v>
          </cell>
          <cell r="C192" t="str">
            <v>Local Authority</v>
          </cell>
        </row>
        <row r="193">
          <cell r="A193" t="str">
            <v>Subutex_Tab Subling 400mcg</v>
          </cell>
          <cell r="B193" t="str">
            <v>Opioid Dependence</v>
          </cell>
          <cell r="C193" t="str">
            <v>Local Authority</v>
          </cell>
        </row>
        <row r="194">
          <cell r="A194" t="str">
            <v>Subutex_Tab Subling 2mg</v>
          </cell>
          <cell r="B194" t="str">
            <v>Opioid Dependence</v>
          </cell>
          <cell r="C194" t="str">
            <v>Local Authority</v>
          </cell>
        </row>
        <row r="195">
          <cell r="A195" t="str">
            <v>Subutex_Tab Subling 8mg</v>
          </cell>
          <cell r="B195" t="str">
            <v>Opioid Dependence</v>
          </cell>
          <cell r="C195" t="str">
            <v>Local Authority</v>
          </cell>
        </row>
        <row r="196">
          <cell r="A196" t="str">
            <v>Prefibin_Tab Subling 400mcg</v>
          </cell>
          <cell r="B196" t="str">
            <v>Opioid Dependence</v>
          </cell>
          <cell r="C196" t="str">
            <v>Local Authority</v>
          </cell>
        </row>
        <row r="197">
          <cell r="A197" t="str">
            <v>Prefibin_Tab Subling 2mg</v>
          </cell>
          <cell r="B197" t="str">
            <v>Opioid Dependence</v>
          </cell>
          <cell r="C197" t="str">
            <v>Local Authority</v>
          </cell>
        </row>
        <row r="198">
          <cell r="A198" t="str">
            <v>Prefibin_Tab Subling 8mg</v>
          </cell>
          <cell r="B198" t="str">
            <v>Opioid Dependence</v>
          </cell>
          <cell r="C198" t="str">
            <v>Local Authority</v>
          </cell>
        </row>
        <row r="199">
          <cell r="A199" t="str">
            <v>Natzon_Tab Subling 2mg</v>
          </cell>
          <cell r="B199" t="str">
            <v>Opioid Dependence</v>
          </cell>
          <cell r="C199" t="str">
            <v>Local Authority</v>
          </cell>
        </row>
        <row r="200">
          <cell r="A200" t="str">
            <v>Natzon_Tab Subling 8mg</v>
          </cell>
          <cell r="B200" t="str">
            <v>Opioid Dependence</v>
          </cell>
          <cell r="C200" t="str">
            <v>Local Authority</v>
          </cell>
        </row>
        <row r="201">
          <cell r="A201" t="str">
            <v>Natzon_Tab Subling 0.4mg</v>
          </cell>
          <cell r="B201" t="str">
            <v>Opioid Dependence</v>
          </cell>
          <cell r="C201" t="str">
            <v>Local Authority</v>
          </cell>
        </row>
        <row r="202">
          <cell r="A202" t="str">
            <v>Buprenorph/Naloxone_Tab Subling8mg/2mgSF</v>
          </cell>
          <cell r="B202" t="str">
            <v>Opioid Dependence</v>
          </cell>
          <cell r="C202" t="str">
            <v>Local Authority</v>
          </cell>
        </row>
        <row r="203">
          <cell r="A203" t="str">
            <v>Buprenorph/Naloxone_Tab Subling2/0.5mgSF</v>
          </cell>
          <cell r="B203" t="str">
            <v>Opioid Dependence</v>
          </cell>
          <cell r="C203" t="str">
            <v>Local Authority</v>
          </cell>
        </row>
        <row r="204">
          <cell r="A204" t="str">
            <v>Suboxone_Tab Subling 8mg/2mg</v>
          </cell>
          <cell r="B204" t="str">
            <v>Opioid Dependence</v>
          </cell>
          <cell r="C204" t="str">
            <v>Local Authority</v>
          </cell>
        </row>
        <row r="205">
          <cell r="A205" t="str">
            <v>Suboxone_Tab Subling 2mg/0.5mg</v>
          </cell>
          <cell r="B205" t="str">
            <v>Opioid Dependence</v>
          </cell>
          <cell r="C205" t="str">
            <v>Local Authority</v>
          </cell>
        </row>
        <row r="206">
          <cell r="A206" t="str">
            <v>Methadone HCl_Mix 1mg/1ml</v>
          </cell>
          <cell r="B206" t="str">
            <v>Opioid Dependence</v>
          </cell>
          <cell r="C206" t="str">
            <v>Local Authority</v>
          </cell>
        </row>
        <row r="207">
          <cell r="A207" t="str">
            <v>Methadone HCl_Mix 15mg/5ml</v>
          </cell>
          <cell r="B207" t="str">
            <v>Opioid Dependence</v>
          </cell>
          <cell r="C207" t="str">
            <v>Local Authority</v>
          </cell>
        </row>
        <row r="208">
          <cell r="A208" t="str">
            <v>Methadone HCl_Mix 10mg/5ml</v>
          </cell>
          <cell r="B208" t="str">
            <v>Opioid Dependence</v>
          </cell>
          <cell r="C208" t="str">
            <v>Local Authority</v>
          </cell>
        </row>
        <row r="209">
          <cell r="A209" t="str">
            <v>Methadone HCl_Mix 1mg/ml(MethylthionBlue</v>
          </cell>
          <cell r="B209" t="str">
            <v>Opioid Dependence</v>
          </cell>
          <cell r="C209" t="str">
            <v>Local Authority</v>
          </cell>
        </row>
        <row r="210">
          <cell r="A210" t="str">
            <v>Methadone HCl_Mix 1mg/1ml C/F</v>
          </cell>
          <cell r="B210" t="str">
            <v>Opioid Dependence</v>
          </cell>
          <cell r="C210" t="str">
            <v>Local Authority</v>
          </cell>
        </row>
        <row r="211">
          <cell r="A211" t="str">
            <v>Methadone HCl_Mix 1mg/1ml S/F</v>
          </cell>
          <cell r="B211" t="str">
            <v>Opioid Dependence</v>
          </cell>
          <cell r="C211" t="str">
            <v>Local Authority</v>
          </cell>
        </row>
        <row r="212">
          <cell r="A212" t="str">
            <v>Methadone HCl_Mix 25mg/5ml</v>
          </cell>
          <cell r="B212" t="str">
            <v>Opioid Dependence</v>
          </cell>
          <cell r="C212" t="str">
            <v>Local Authority</v>
          </cell>
        </row>
        <row r="213">
          <cell r="A213" t="str">
            <v>Methadone HCl_Mix 25mg/5ml S/F (Methylen</v>
          </cell>
          <cell r="B213" t="str">
            <v>Opioid Dependence</v>
          </cell>
          <cell r="C213" t="str">
            <v>Local Authority</v>
          </cell>
        </row>
        <row r="214">
          <cell r="A214" t="str">
            <v>Methadone HCl_Mix 25mg/5ml S/F</v>
          </cell>
          <cell r="B214" t="str">
            <v>Opioid Dependence</v>
          </cell>
          <cell r="C214" t="str">
            <v>Local Authority</v>
          </cell>
        </row>
        <row r="215">
          <cell r="A215" t="str">
            <v>Methadone HCl_Mix 1mg/1ml C/F S/F</v>
          </cell>
          <cell r="B215" t="str">
            <v>Opioid Dependence</v>
          </cell>
          <cell r="C215" t="str">
            <v>Local Authority</v>
          </cell>
        </row>
        <row r="216">
          <cell r="A216" t="str">
            <v>Methadone HCl_Mix 1mg/1ml C/F (Bnf For)</v>
          </cell>
          <cell r="B216" t="str">
            <v>Opioid Dependence</v>
          </cell>
          <cell r="C216" t="str">
            <v>Local Authority</v>
          </cell>
        </row>
        <row r="217">
          <cell r="A217" t="str">
            <v>Methadone HCl_Oral Liq @spec</v>
          </cell>
          <cell r="B217" t="str">
            <v>Opioid Dependence</v>
          </cell>
          <cell r="C217" t="str">
            <v>Local Authority</v>
          </cell>
        </row>
        <row r="218">
          <cell r="A218" t="str">
            <v>Methadone HCl_Liq Spec 50mg/5ml</v>
          </cell>
          <cell r="B218" t="str">
            <v>Opioid Dependence</v>
          </cell>
          <cell r="C218" t="str">
            <v>Local Authority</v>
          </cell>
        </row>
        <row r="219">
          <cell r="A219" t="str">
            <v>Methadone HCl_Mix 1mg/1ml (Uhw For)</v>
          </cell>
          <cell r="B219" t="str">
            <v>Opioid Dependence</v>
          </cell>
          <cell r="C219" t="str">
            <v>Local Authority</v>
          </cell>
        </row>
        <row r="220">
          <cell r="A220" t="str">
            <v>Methadone HCl_Liq Spec 20mg/5ml</v>
          </cell>
          <cell r="B220" t="str">
            <v>Opioid Dependence</v>
          </cell>
          <cell r="C220" t="str">
            <v>Local Authority</v>
          </cell>
        </row>
        <row r="221">
          <cell r="A221" t="str">
            <v>Methadone HCl_Liq Spec 10mg/5ml</v>
          </cell>
          <cell r="B221" t="str">
            <v>Opioid Dependence</v>
          </cell>
          <cell r="C221" t="str">
            <v>Local Authority</v>
          </cell>
        </row>
        <row r="222">
          <cell r="A222" t="str">
            <v>Methadone HCl_Liq Spec 25mg/5ml</v>
          </cell>
          <cell r="B222" t="str">
            <v>Opioid Dependence</v>
          </cell>
          <cell r="C222" t="str">
            <v>Local Authority</v>
          </cell>
        </row>
        <row r="223">
          <cell r="A223" t="str">
            <v>Methadone HCl_Liq Spec 2.33mg/5ml</v>
          </cell>
          <cell r="B223" t="str">
            <v>Opioid Dependence</v>
          </cell>
          <cell r="C223" t="str">
            <v>Local Authority</v>
          </cell>
        </row>
        <row r="224">
          <cell r="A224" t="str">
            <v>Methadone HCl_Liq Spec 1.67mg/5ml</v>
          </cell>
          <cell r="B224" t="str">
            <v>Opioid Dependence</v>
          </cell>
          <cell r="C224" t="str">
            <v>Local Authority</v>
          </cell>
        </row>
        <row r="225">
          <cell r="A225" t="str">
            <v>Methadone HCl_Liq Spec 1mg/5ml</v>
          </cell>
          <cell r="B225" t="str">
            <v>Opioid Dependence</v>
          </cell>
          <cell r="C225" t="str">
            <v>Local Authority</v>
          </cell>
        </row>
        <row r="226">
          <cell r="A226" t="str">
            <v>Methadone HCl_Liq Spec 4.5mg/5ml</v>
          </cell>
          <cell r="B226" t="str">
            <v>Opioid Dependence</v>
          </cell>
          <cell r="C226" t="str">
            <v>Local Authority</v>
          </cell>
        </row>
        <row r="227">
          <cell r="A227" t="str">
            <v>Methadone HCl_Liq Spec 4.33mg/5ml</v>
          </cell>
          <cell r="B227" t="str">
            <v>Opioid Dependence</v>
          </cell>
          <cell r="C227" t="str">
            <v>Local Authority</v>
          </cell>
        </row>
        <row r="228">
          <cell r="A228" t="str">
            <v>Methadone HCl_Liq Spec 3.67mg/5ml</v>
          </cell>
          <cell r="B228" t="str">
            <v>Opioid Dependence</v>
          </cell>
          <cell r="C228" t="str">
            <v>Local Authority</v>
          </cell>
        </row>
        <row r="229">
          <cell r="A229" t="str">
            <v>Methadone HCl_Liq Spec 3mg/5ml</v>
          </cell>
          <cell r="B229" t="str">
            <v>Opioid Dependence</v>
          </cell>
          <cell r="C229" t="str">
            <v>Local Authority</v>
          </cell>
        </row>
        <row r="230">
          <cell r="A230" t="str">
            <v>Methadone HCl_Liq Spec 4mg/5ml</v>
          </cell>
          <cell r="B230" t="str">
            <v>Opioid Dependence</v>
          </cell>
          <cell r="C230" t="str">
            <v>Local Authority</v>
          </cell>
        </row>
        <row r="231">
          <cell r="A231" t="str">
            <v>Methadone HCl_Oral Conc 10mg/1ml S/F</v>
          </cell>
          <cell r="B231" t="str">
            <v>Opioid Dependence</v>
          </cell>
          <cell r="C231" t="str">
            <v>Local Authority</v>
          </cell>
        </row>
        <row r="232">
          <cell r="A232" t="str">
            <v>Methadone HCl_Oral Conc 20mg/1ml S/F</v>
          </cell>
          <cell r="B232" t="str">
            <v>Opioid Dependence</v>
          </cell>
          <cell r="C232" t="str">
            <v>Local Authority</v>
          </cell>
        </row>
        <row r="233">
          <cell r="A233" t="str">
            <v>Methadone HCl_Liq Spec 3.5mg/5ml</v>
          </cell>
          <cell r="B233" t="str">
            <v>Opioid Dependence</v>
          </cell>
          <cell r="C233" t="str">
            <v>Local Authority</v>
          </cell>
        </row>
        <row r="234">
          <cell r="A234" t="str">
            <v>Methadone HCl_Mix 1mg/1ml S/F @gn</v>
          </cell>
          <cell r="B234" t="str">
            <v>Opioid Dependence</v>
          </cell>
          <cell r="C234" t="str">
            <v>Local Authority</v>
          </cell>
        </row>
        <row r="235">
          <cell r="A235" t="str">
            <v>Methadone HCl_Liq Spec 100mg/5ml</v>
          </cell>
          <cell r="B235" t="str">
            <v>Opioid Dependence</v>
          </cell>
          <cell r="C235" t="str">
            <v>Local Authority</v>
          </cell>
        </row>
        <row r="236">
          <cell r="A236" t="str">
            <v>Methadone HCl_Liq Spec 12.5mg/5ml</v>
          </cell>
          <cell r="B236" t="str">
            <v>Opioid Dependence</v>
          </cell>
          <cell r="C236" t="str">
            <v>Local Authority</v>
          </cell>
        </row>
        <row r="237">
          <cell r="A237" t="str">
            <v>Methadone HCl_Liq Spec 15mg/5ml</v>
          </cell>
          <cell r="B237" t="str">
            <v>Opioid Dependence</v>
          </cell>
          <cell r="C237" t="str">
            <v>Local Authority</v>
          </cell>
        </row>
        <row r="238">
          <cell r="A238" t="str">
            <v>Methadone HCl_Liq Spec 40mg/5ml</v>
          </cell>
          <cell r="B238" t="str">
            <v>Opioid Dependence</v>
          </cell>
          <cell r="C238" t="str">
            <v>Local Authority</v>
          </cell>
        </row>
        <row r="239">
          <cell r="A239" t="str">
            <v>Methadone HCl_Oral Conc 10mg/1ml S/F @gn</v>
          </cell>
          <cell r="B239" t="str">
            <v>Opioid Dependence</v>
          </cell>
          <cell r="C239" t="str">
            <v>Local Authority</v>
          </cell>
        </row>
        <row r="240">
          <cell r="A240" t="str">
            <v>Methadone HCl_Oral Conc 20mg/1ml S/F @gn</v>
          </cell>
          <cell r="B240" t="str">
            <v>Opioid Dependence</v>
          </cell>
          <cell r="C240" t="str">
            <v>Local Authority</v>
          </cell>
        </row>
        <row r="241">
          <cell r="A241" t="str">
            <v>Methadone HCl_Liq Spec 4.71mg/5ml</v>
          </cell>
          <cell r="B241" t="str">
            <v>Opioid Dependence</v>
          </cell>
          <cell r="C241" t="str">
            <v>Local Authority</v>
          </cell>
        </row>
        <row r="242">
          <cell r="A242" t="str">
            <v>Methadone HCl_Liq Spec 4.43mg/5ml</v>
          </cell>
          <cell r="B242" t="str">
            <v>Opioid Dependence</v>
          </cell>
          <cell r="C242" t="str">
            <v>Local Authority</v>
          </cell>
        </row>
        <row r="243">
          <cell r="A243" t="str">
            <v>Methadone HCl_Oral Soln 25mg/5ml</v>
          </cell>
          <cell r="B243" t="str">
            <v>Opioid Dependence</v>
          </cell>
          <cell r="C243" t="str">
            <v>Local Authority</v>
          </cell>
        </row>
        <row r="244">
          <cell r="A244" t="str">
            <v>Methadose_Oral Conc 10mg/1ml S/F</v>
          </cell>
          <cell r="B244" t="str">
            <v>Opioid Dependence</v>
          </cell>
          <cell r="C244" t="str">
            <v>Local Authority</v>
          </cell>
        </row>
        <row r="245">
          <cell r="A245" t="str">
            <v>Methadose_Oral Conc 20mg/1ml S/F</v>
          </cell>
          <cell r="B245" t="str">
            <v>Opioid Dependence</v>
          </cell>
          <cell r="C245" t="str">
            <v>Local Authority</v>
          </cell>
        </row>
        <row r="246">
          <cell r="A246" t="str">
            <v>Martindale_Methadone HCl Mix 1mg/1ml</v>
          </cell>
          <cell r="B246" t="str">
            <v>Opioid Dependence</v>
          </cell>
          <cell r="C246" t="str">
            <v>Local Authority</v>
          </cell>
        </row>
        <row r="247">
          <cell r="A247" t="str">
            <v>Martindale_Methadone HCl Mix 1mg/1ml S/F</v>
          </cell>
          <cell r="B247" t="str">
            <v>Opioid Dependence</v>
          </cell>
          <cell r="C247" t="str">
            <v>Local Authority</v>
          </cell>
        </row>
        <row r="248">
          <cell r="A248" t="str">
            <v>Methex_Mix 1mg/1ml</v>
          </cell>
          <cell r="B248" t="str">
            <v>Opioid Dependence</v>
          </cell>
          <cell r="C248" t="str">
            <v>Local Authority</v>
          </cell>
        </row>
        <row r="249">
          <cell r="A249" t="str">
            <v>Metharose_Oral Soln 1mg/1ml S/F</v>
          </cell>
          <cell r="B249" t="str">
            <v>Opioid Dependence</v>
          </cell>
          <cell r="C249" t="str">
            <v>Local Authority</v>
          </cell>
        </row>
        <row r="250">
          <cell r="A250" t="str">
            <v>Physeptone_Mix 1mg/1ml</v>
          </cell>
          <cell r="B250" t="str">
            <v>Opioid Dependence</v>
          </cell>
          <cell r="C250" t="str">
            <v>Local Authority</v>
          </cell>
        </row>
        <row r="251">
          <cell r="A251" t="str">
            <v>Physeptone_Mix 1mg/1ml S/F</v>
          </cell>
          <cell r="B251" t="str">
            <v>Opioid Dependence</v>
          </cell>
          <cell r="C251" t="str">
            <v>Local Authority</v>
          </cell>
        </row>
        <row r="252">
          <cell r="A252" t="str">
            <v>Pinadone_Mix 1mg/1ml S/F</v>
          </cell>
          <cell r="B252" t="str">
            <v>Opioid Dependence</v>
          </cell>
          <cell r="C252" t="str">
            <v>Local Authority</v>
          </cell>
        </row>
        <row r="253">
          <cell r="A253" t="str">
            <v>Eptadone_Oral Soln 5mg/1ml</v>
          </cell>
          <cell r="B253" t="str">
            <v>Opioid Dependence</v>
          </cell>
          <cell r="C253" t="str">
            <v>Local Authority</v>
          </cell>
        </row>
        <row r="254">
          <cell r="A254" t="str">
            <v>Eptadone_Oral Soln 1mg/1ml</v>
          </cell>
          <cell r="B254" t="str">
            <v>Opioid Dependence</v>
          </cell>
          <cell r="C254" t="str">
            <v>Local Authority</v>
          </cell>
        </row>
        <row r="255">
          <cell r="A255" t="str">
            <v>Lofexidine HCl_Tab 0.2mg</v>
          </cell>
          <cell r="B255" t="str">
            <v>Opioid Dependence</v>
          </cell>
          <cell r="C255" t="str">
            <v>Local Authority</v>
          </cell>
        </row>
        <row r="256">
          <cell r="A256" t="str">
            <v>Britlofex_Tab 0.2mg</v>
          </cell>
          <cell r="B256" t="str">
            <v>Opioid Dependence</v>
          </cell>
          <cell r="C256" t="str">
            <v>Local Authority</v>
          </cell>
        </row>
        <row r="257">
          <cell r="A257" t="str">
            <v>Naltrexone HCl_Tab 50mg</v>
          </cell>
          <cell r="B257" t="str">
            <v>Alcohol dependence</v>
          </cell>
          <cell r="C257" t="str">
            <v>Local Authority</v>
          </cell>
        </row>
        <row r="258">
          <cell r="A258" t="str">
            <v>Naltrexone HCl_Oral Liq @spec</v>
          </cell>
          <cell r="B258" t="str">
            <v>Alcohol dependence</v>
          </cell>
          <cell r="C258" t="str">
            <v>Local Authority</v>
          </cell>
        </row>
        <row r="259">
          <cell r="A259" t="str">
            <v>Naltrexone HCl_Liq Spec 12.5mg/5ml</v>
          </cell>
          <cell r="B259" t="str">
            <v>Alcohol dependence</v>
          </cell>
          <cell r="C259" t="str">
            <v>Local Authority</v>
          </cell>
        </row>
        <row r="260">
          <cell r="A260" t="str">
            <v>Naltrexone HCl_Liq Spec 2mg/5ml</v>
          </cell>
          <cell r="B260" t="str">
            <v>Alcohol dependence</v>
          </cell>
          <cell r="C260" t="str">
            <v>Local Authority</v>
          </cell>
        </row>
        <row r="261">
          <cell r="A261" t="str">
            <v>Naltrexone HCl_Cap 2.5mg</v>
          </cell>
          <cell r="B261" t="str">
            <v>Alcohol dependence</v>
          </cell>
          <cell r="C261" t="str">
            <v>Local Authority</v>
          </cell>
        </row>
        <row r="262">
          <cell r="A262" t="str">
            <v>Naltrexone HCl_Implant 1g</v>
          </cell>
          <cell r="B262" t="str">
            <v>Alcohol dependence</v>
          </cell>
          <cell r="C262" t="str">
            <v>Local Authority</v>
          </cell>
        </row>
        <row r="263">
          <cell r="A263" t="str">
            <v>Naltrexone HCl_Liq Spec 25mg/5ml</v>
          </cell>
          <cell r="B263" t="str">
            <v>Alcohol dependence</v>
          </cell>
          <cell r="C263" t="str">
            <v>Local Authority</v>
          </cell>
        </row>
        <row r="264">
          <cell r="A264" t="str">
            <v>Naltrexone HCl_Liq Spec 3mg/5ml</v>
          </cell>
          <cell r="B264" t="str">
            <v>Alcohol dependence</v>
          </cell>
          <cell r="C264" t="str">
            <v>Local Authority</v>
          </cell>
        </row>
        <row r="265">
          <cell r="A265" t="str">
            <v>Naltrexone HCl_Cap 3mg</v>
          </cell>
          <cell r="B265" t="str">
            <v>Alcohol dependence</v>
          </cell>
          <cell r="C265" t="str">
            <v>Local Authority</v>
          </cell>
        </row>
        <row r="266">
          <cell r="A266" t="str">
            <v>Naltrexone HCl_Liq Spec 1mg/5ml</v>
          </cell>
          <cell r="B266" t="str">
            <v>Alcohol dependence</v>
          </cell>
          <cell r="C266" t="str">
            <v>Local Authority</v>
          </cell>
        </row>
        <row r="267">
          <cell r="A267" t="str">
            <v>Naltrexone HCl_Cap 4.5mg</v>
          </cell>
          <cell r="B267" t="str">
            <v>Alcohol dependence</v>
          </cell>
          <cell r="C267" t="str">
            <v>Local Authority</v>
          </cell>
        </row>
        <row r="268">
          <cell r="A268" t="str">
            <v>Naltrexone HCl_Cap 4mg</v>
          </cell>
          <cell r="B268" t="str">
            <v>Alcohol dependence</v>
          </cell>
          <cell r="C268" t="str">
            <v>Local Authority</v>
          </cell>
        </row>
        <row r="269">
          <cell r="A269" t="str">
            <v>Naltrexone HCl_Cap 2mg</v>
          </cell>
          <cell r="B269" t="str">
            <v>Alcohol dependence</v>
          </cell>
          <cell r="C269" t="str">
            <v>Local Authority</v>
          </cell>
        </row>
        <row r="270">
          <cell r="A270" t="str">
            <v>Naltrexone HCl_Cap 1.5mg</v>
          </cell>
          <cell r="B270" t="str">
            <v>Alcohol dependence</v>
          </cell>
          <cell r="C270" t="str">
            <v>Local Authority</v>
          </cell>
        </row>
        <row r="271">
          <cell r="A271" t="str">
            <v>Naltrexone HCl_Cap 3.5mg</v>
          </cell>
          <cell r="B271" t="str">
            <v>Alcohol dependence</v>
          </cell>
          <cell r="C271" t="str">
            <v>Local Authority</v>
          </cell>
        </row>
        <row r="272">
          <cell r="A272" t="str">
            <v>Naltrexone HCl_Cap 1mg</v>
          </cell>
          <cell r="B272" t="str">
            <v>Alcohol dependence</v>
          </cell>
          <cell r="C272" t="str">
            <v>Local Authority</v>
          </cell>
        </row>
        <row r="273">
          <cell r="A273" t="str">
            <v>Naltrexone HCl_Liq Spec 5mg/5ml</v>
          </cell>
          <cell r="B273" t="str">
            <v>Alcohol dependence</v>
          </cell>
          <cell r="C273" t="str">
            <v>Local Authority</v>
          </cell>
        </row>
        <row r="274">
          <cell r="A274" t="str">
            <v>Naltrexone HCl_Cap 5mg</v>
          </cell>
          <cell r="B274" t="str">
            <v>Alcohol dependence</v>
          </cell>
          <cell r="C274" t="str">
            <v>Local Authority</v>
          </cell>
        </row>
        <row r="275">
          <cell r="A275" t="str">
            <v>Nalorex_Tab 50mg</v>
          </cell>
          <cell r="B275" t="str">
            <v>Opioid Dependence</v>
          </cell>
          <cell r="C275" t="str">
            <v>Local Authority</v>
          </cell>
        </row>
        <row r="276">
          <cell r="A276" t="str">
            <v>Opizone_Tab 50mg</v>
          </cell>
          <cell r="B276" t="str">
            <v>Opioid Dependence</v>
          </cell>
          <cell r="C276" t="str">
            <v>Local Authority</v>
          </cell>
        </row>
        <row r="277">
          <cell r="A277" t="str">
            <v>Revia_Tab 50mg</v>
          </cell>
          <cell r="B277" t="str">
            <v>Opioid Dependence</v>
          </cell>
          <cell r="C277" t="str">
            <v>Local Authority</v>
          </cell>
        </row>
        <row r="278">
          <cell r="A278" t="str">
            <v>Adepend_Tab 50mg</v>
          </cell>
          <cell r="B278" t="str">
            <v>Opioid Dependence</v>
          </cell>
          <cell r="C278" t="str">
            <v>Local Authority</v>
          </cell>
        </row>
        <row r="279">
          <cell r="A279" t="str">
            <v>Levacetylmethadol HCl_Soln 10mg/1ml S/F</v>
          </cell>
          <cell r="B279" t="str">
            <v>Opioid Dependence</v>
          </cell>
          <cell r="C279" t="str">
            <v>Local Authority</v>
          </cell>
        </row>
        <row r="280">
          <cell r="A280" t="str">
            <v>OrLAAM_Oral Soln 10mg/1ml S/F</v>
          </cell>
          <cell r="B280" t="str">
            <v>Opioid Dependence</v>
          </cell>
          <cell r="C280" t="str">
            <v>Local Authority</v>
          </cell>
        </row>
        <row r="281">
          <cell r="A281" t="str">
            <v>Etonogestrel_Implant 68mg</v>
          </cell>
          <cell r="B281" t="str">
            <v>Etonogestrel</v>
          </cell>
          <cell r="C281" t="str">
            <v>Local Authority</v>
          </cell>
        </row>
        <row r="282">
          <cell r="A282" t="str">
            <v>Implanon_Implant 68mg</v>
          </cell>
          <cell r="B282" t="str">
            <v>Etonogestrel</v>
          </cell>
          <cell r="C282" t="str">
            <v>Local Authority</v>
          </cell>
        </row>
        <row r="283">
          <cell r="A283" t="str">
            <v>Nexplanon_Implant 68mg</v>
          </cell>
          <cell r="B283" t="str">
            <v>Etonogestrel</v>
          </cell>
          <cell r="C283" t="str">
            <v>Local Authority</v>
          </cell>
        </row>
        <row r="284">
          <cell r="A284" t="str">
            <v>Naltrexone HCl_Oral Soln 5mg/5ml</v>
          </cell>
          <cell r="B284" t="str">
            <v>Opioid Dependence</v>
          </cell>
          <cell r="C284" t="str">
            <v>Local Authority</v>
          </cell>
        </row>
        <row r="285">
          <cell r="A285" t="str">
            <v>Champix</v>
          </cell>
          <cell r="B285" t="str">
            <v>Nicotine Dependence</v>
          </cell>
          <cell r="C285" t="str">
            <v>Local Authority</v>
          </cell>
        </row>
        <row r="286">
          <cell r="A286" t="str">
            <v>Jaydess_Intra-Uterine Device 13.5mg</v>
          </cell>
          <cell r="B286" t="str">
            <v>IUD Progestogen-only Device</v>
          </cell>
          <cell r="C286" t="str">
            <v>Local Authority</v>
          </cell>
        </row>
        <row r="287">
          <cell r="A287" t="str">
            <v>Levonorgest_Intra-Uterine Device 13.5mg</v>
          </cell>
          <cell r="B287" t="str">
            <v>IUD Progestogen-only Device</v>
          </cell>
          <cell r="C287" t="str">
            <v>Local Authority</v>
          </cell>
        </row>
        <row r="288">
          <cell r="A288" t="str">
            <v>Naltrexone HCl_Oral Susp 5mg/5ml</v>
          </cell>
          <cell r="B288" t="str">
            <v>IUD Progestogen-only Device</v>
          </cell>
          <cell r="C288" t="str">
            <v>Local Authority</v>
          </cell>
        </row>
        <row r="289">
          <cell r="A289" t="str">
            <v>Varenicline Tart</v>
          </cell>
          <cell r="B289" t="str">
            <v>Nicotine Dependence</v>
          </cell>
          <cell r="C289" t="str">
            <v>Local Authority</v>
          </cell>
        </row>
        <row r="290">
          <cell r="A290" t="str">
            <v>Nicorette_Chewing Gum 2mgS/F(Freshfruit)</v>
          </cell>
          <cell r="B290" t="str">
            <v>Nicotine Dependence</v>
          </cell>
          <cell r="C290" t="str">
            <v>Local Authority</v>
          </cell>
        </row>
        <row r="291">
          <cell r="A291" t="str">
            <v>Nicorette_Chewing Gum 4mgS/F(Freshfruit)</v>
          </cell>
          <cell r="B291" t="str">
            <v>Nicotine Dependence</v>
          </cell>
          <cell r="C291" t="str">
            <v>Local Authority</v>
          </cell>
        </row>
        <row r="292">
          <cell r="A292" t="str">
            <v>Acamprosate Calc_Tab E/C 333mg</v>
          </cell>
          <cell r="B292" t="str">
            <v>Alcohol dependence</v>
          </cell>
          <cell r="C292" t="str">
            <v>Local Authority</v>
          </cell>
        </row>
        <row r="293">
          <cell r="A293" t="str">
            <v>Agrippal_Vac 0.5ml Pfs</v>
          </cell>
          <cell r="B293" t="str">
            <v>Influenza</v>
          </cell>
          <cell r="C293" t="str">
            <v>NHS England</v>
          </cell>
        </row>
        <row r="294">
          <cell r="A294" t="str">
            <v>Enzira_Vac Inact 0.5ml Pfs</v>
          </cell>
          <cell r="B294" t="str">
            <v>Influenza</v>
          </cell>
          <cell r="C294" t="str">
            <v>NHS England</v>
          </cell>
        </row>
        <row r="295">
          <cell r="A295" t="str">
            <v>Fluarix Tetra_Vac 0.5ml Pfs</v>
          </cell>
          <cell r="B295" t="str">
            <v>Influenza</v>
          </cell>
          <cell r="C295" t="str">
            <v>NHS England</v>
          </cell>
        </row>
        <row r="296">
          <cell r="A296" t="str">
            <v>Fluenz_Tetra Vac Nsl Susp 0.2ml Ud</v>
          </cell>
          <cell r="B296" t="str">
            <v>Influenza</v>
          </cell>
          <cell r="C296" t="str">
            <v>NHS England</v>
          </cell>
        </row>
        <row r="297">
          <cell r="A297" t="str">
            <v>Gardasil_Vac 0.5ml Pfs</v>
          </cell>
          <cell r="B297" t="str">
            <v>Human Papillomavirus (Type 6,11,16,18)</v>
          </cell>
          <cell r="C297" t="str">
            <v>NHS England</v>
          </cell>
        </row>
        <row r="298">
          <cell r="A298" t="str">
            <v>Imuvac_Vac 0.5ml Pfs</v>
          </cell>
          <cell r="B298" t="str">
            <v>Influenza</v>
          </cell>
          <cell r="C298" t="str">
            <v>NHS England</v>
          </cell>
        </row>
        <row r="299">
          <cell r="A299" t="str">
            <v>Influenza_Vac Inact 0.5ml Pfs</v>
          </cell>
          <cell r="B299" t="str">
            <v>Influenza</v>
          </cell>
          <cell r="C299" t="str">
            <v>NHS England</v>
          </cell>
        </row>
        <row r="300">
          <cell r="A300" t="str">
            <v>Influvac Desu_Vac 0.5ml Pfs</v>
          </cell>
          <cell r="B300" t="str">
            <v>Influenza</v>
          </cell>
          <cell r="C300" t="str">
            <v>NHS England</v>
          </cell>
        </row>
        <row r="301">
          <cell r="A301" t="str">
            <v>Influvac Sub-Unit_Vac 0.5ml Pfs</v>
          </cell>
          <cell r="B301" t="str">
            <v>Influenza</v>
          </cell>
          <cell r="C301" t="str">
            <v>NHS England</v>
          </cell>
        </row>
        <row r="302">
          <cell r="A302" t="str">
            <v>Optaflu_Vac 0.5ml Pfs</v>
          </cell>
          <cell r="B302" t="str">
            <v>Influenza</v>
          </cell>
          <cell r="C302" t="str">
            <v>NHS England</v>
          </cell>
        </row>
        <row r="303">
          <cell r="A303" t="str">
            <v>Pneumococcal_Vac 0.5ml Vl (23 Valent)</v>
          </cell>
          <cell r="B303" t="str">
            <v>Pneumococcal</v>
          </cell>
          <cell r="C303" t="str">
            <v>NHS England</v>
          </cell>
        </row>
        <row r="304">
          <cell r="A304" t="str">
            <v>Pneumovax II_Vac 0.5ml Vl</v>
          </cell>
          <cell r="B304" t="str">
            <v>Pneumococcal</v>
          </cell>
          <cell r="C304" t="str">
            <v>NHS England</v>
          </cell>
        </row>
        <row r="305">
          <cell r="A305" t="str">
            <v>Levonorgest_Intra-Uterine Dev 20mcg/24hr</v>
          </cell>
          <cell r="B305" t="str">
            <v>IUD Progestogen-only Device</v>
          </cell>
          <cell r="C305" t="str">
            <v>Local Authority</v>
          </cell>
        </row>
        <row r="306">
          <cell r="A306" t="str">
            <v>Pnu-Imune_Vac 0.5ml Vl</v>
          </cell>
          <cell r="B306" t="str">
            <v>Pneumococcal</v>
          </cell>
          <cell r="C306" t="str">
            <v>NHS England</v>
          </cell>
        </row>
        <row r="307">
          <cell r="A307" t="str">
            <v>Levosert_Intra-Uterine Dev 20mcg/24hr</v>
          </cell>
          <cell r="B307" t="str">
            <v>IUD Progestogen-only Device</v>
          </cell>
          <cell r="C307" t="str">
            <v>Local Authority</v>
          </cell>
        </row>
        <row r="308">
          <cell r="A308" t="str">
            <v>Nicorette_Chewing Gum4mgS/F(Fruitfusion)</v>
          </cell>
          <cell r="B308" t="str">
            <v>Nicotine Dependence</v>
          </cell>
          <cell r="C308" t="str">
            <v>Local Authority</v>
          </cell>
        </row>
        <row r="309">
          <cell r="A309" t="str">
            <v>Nicorette_Chewing Gum2mgS/F(Fruitfusion)</v>
          </cell>
          <cell r="B309" t="str">
            <v>Nicotine Dependence</v>
          </cell>
          <cell r="C309" t="str">
            <v>Local Authority</v>
          </cell>
        </row>
        <row r="310">
          <cell r="A310" t="str">
            <v>Nicotinell_Loz 1mg S/F</v>
          </cell>
          <cell r="B310" t="str">
            <v>Nicotine Dependence</v>
          </cell>
          <cell r="C310" t="str">
            <v>Local Authority</v>
          </cell>
        </row>
        <row r="311">
          <cell r="A311" t="str">
            <v>Nicotine Bitartrate_Loz 1mg S/F</v>
          </cell>
          <cell r="B311" t="str">
            <v>Nicotine Dependence</v>
          </cell>
          <cell r="C311" t="str">
            <v>Local Authority</v>
          </cell>
        </row>
        <row r="312">
          <cell r="A312" t="str">
            <v>Cervarix_Vac 0.5ml Pfs</v>
          </cell>
          <cell r="B312" t="str">
            <v>Human Papillomavirus (Type 16,18)</v>
          </cell>
          <cell r="C312" t="str">
            <v>NHS England</v>
          </cell>
        </row>
        <row r="313">
          <cell r="A313" t="str">
            <v>HPV (Type 6,11,16,18)_Vac 0.5ml Pfs</v>
          </cell>
          <cell r="B313" t="str">
            <v>Human Papillomavirus (Type 16,18)</v>
          </cell>
          <cell r="C313" t="str">
            <v>NHS England</v>
          </cell>
        </row>
        <row r="314">
          <cell r="A314" t="str">
            <v>Champix_2Wk Tt Init Pack (Tab 0.5mg/1mg)</v>
          </cell>
          <cell r="B314" t="str">
            <v>Nicotine Dependence</v>
          </cell>
          <cell r="C314" t="str">
            <v>Local Authority</v>
          </cell>
        </row>
        <row r="315">
          <cell r="A315" t="str">
            <v>Varenicline Tart_2Wk Init(Tab 0.5mg/1mg)</v>
          </cell>
          <cell r="B315" t="str">
            <v>Nicotine Dependence</v>
          </cell>
          <cell r="C315" t="str">
            <v>Local Authority</v>
          </cell>
        </row>
        <row r="316">
          <cell r="A316" t="str">
            <v>NiQuitin_Chewing Gum 4mg S/F (Freshmint)</v>
          </cell>
          <cell r="B316" t="str">
            <v>Nicotine Dependence</v>
          </cell>
          <cell r="C316" t="str">
            <v>Local Authority</v>
          </cell>
        </row>
        <row r="317">
          <cell r="A317" t="str">
            <v>Buprenorphine_Tab Subling 4mg S/F</v>
          </cell>
          <cell r="B317" t="str">
            <v>Opioid Dependence</v>
          </cell>
          <cell r="C317" t="str">
            <v>Local Authority</v>
          </cell>
        </row>
        <row r="318">
          <cell r="A318" t="str">
            <v>Nicotinell_Loz 2mg S/F</v>
          </cell>
          <cell r="B318" t="str">
            <v>Nicotine Dependence</v>
          </cell>
          <cell r="C318" t="str">
            <v>Local Authority</v>
          </cell>
        </row>
        <row r="319">
          <cell r="A319" t="str">
            <v>Nova-T 380 Iucd</v>
          </cell>
          <cell r="B319" t="str">
            <v>Non Medicated Coils</v>
          </cell>
          <cell r="C319" t="str">
            <v>Local Authority</v>
          </cell>
        </row>
        <row r="320">
          <cell r="A320" t="str">
            <v>Novaplus T 380 Ag Iucd (Normal,Mini)</v>
          </cell>
          <cell r="B320" t="str">
            <v>Non Medicated Coils</v>
          </cell>
          <cell r="C320" t="str">
            <v>Local Authority</v>
          </cell>
        </row>
        <row r="321">
          <cell r="A321" t="str">
            <v>T-Safe 380A QL Iucd</v>
          </cell>
          <cell r="B321" t="str">
            <v>Non Medicated Coils</v>
          </cell>
          <cell r="C321" t="str">
            <v>Local Authority</v>
          </cell>
        </row>
        <row r="322">
          <cell r="A322" t="str">
            <v>Copper T380 A Iucd</v>
          </cell>
          <cell r="B322" t="str">
            <v>Non Medicated Coils</v>
          </cell>
          <cell r="C322" t="str">
            <v>Local Authority</v>
          </cell>
        </row>
        <row r="323">
          <cell r="A323" t="str">
            <v>TT380 Slimline Iucd</v>
          </cell>
          <cell r="B323" t="str">
            <v>Non Medicated Coils</v>
          </cell>
          <cell r="C323" t="str">
            <v>Local Authority</v>
          </cell>
        </row>
        <row r="324">
          <cell r="A324" t="str">
            <v>Mini TT380 Slimline Iucd</v>
          </cell>
          <cell r="B324" t="str">
            <v>Non Medicated Coils</v>
          </cell>
          <cell r="C324" t="str">
            <v>Local Authority</v>
          </cell>
        </row>
        <row r="325">
          <cell r="A325" t="str">
            <v>Prevenar 13_Vac 0.5ml Pfs</v>
          </cell>
          <cell r="B325" t="str">
            <v>Pneumococcal</v>
          </cell>
          <cell r="C325" t="str">
            <v>NHS England</v>
          </cell>
        </row>
        <row r="326">
          <cell r="A326" t="str">
            <v>Fluvirin_Vac 0.5ml Pfs</v>
          </cell>
          <cell r="B326" t="str">
            <v>Pneumococcal</v>
          </cell>
          <cell r="C326" t="str">
            <v>NHS England</v>
          </cell>
        </row>
        <row r="327">
          <cell r="A327" t="str">
            <v>Champix_4Wk Tt Init Pack (Tab 0.5mg/1mg)</v>
          </cell>
          <cell r="B327" t="str">
            <v>Nicotine Dependence</v>
          </cell>
          <cell r="C327" t="str">
            <v>Local Authority</v>
          </cell>
        </row>
        <row r="328">
          <cell r="A328" t="str">
            <v>Methadone HCl_Tab 5mg</v>
          </cell>
          <cell r="B328" t="str">
            <v>Opioid Dependence</v>
          </cell>
          <cell r="C328" t="str">
            <v>Local Authority</v>
          </cell>
        </row>
        <row r="329">
          <cell r="A329">
            <v>0</v>
          </cell>
        </row>
        <row r="330">
          <cell r="A330">
            <v>0</v>
          </cell>
        </row>
        <row r="331">
          <cell r="A331">
            <v>0</v>
          </cell>
        </row>
      </sheetData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cribing"/>
      <sheetName val="Income"/>
      <sheetName val="Data PH Drugs Epact"/>
      <sheetName val="Lookup"/>
      <sheetName val="List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DRUG NAME</v>
          </cell>
          <cell r="B1" t="str">
            <v>CATERGORY</v>
          </cell>
          <cell r="C1" t="str">
            <v>Commissioner</v>
          </cell>
          <cell r="E1" t="str">
            <v>PRACTICE</v>
          </cell>
          <cell r="F1" t="str">
            <v>COUNCIL</v>
          </cell>
        </row>
        <row r="2">
          <cell r="A2" t="str">
            <v>Levonorgest_Tab 750mcg</v>
          </cell>
          <cell r="B2" t="str">
            <v>Emergency Contraception</v>
          </cell>
          <cell r="C2" t="str">
            <v>Local Authority</v>
          </cell>
          <cell r="E2" t="str">
            <v>ABBEY MEDICAL GROUP (CLOSED)</v>
          </cell>
          <cell r="F2" t="str">
            <v>City of York</v>
          </cell>
        </row>
        <row r="3">
          <cell r="A3" t="str">
            <v>Levonorgest_Tab 1.5mg</v>
          </cell>
          <cell r="B3" t="str">
            <v>Emergency Contraception</v>
          </cell>
          <cell r="C3" t="str">
            <v>Local Authority</v>
          </cell>
          <cell r="E3" t="str">
            <v>BEECH GROVE MEDICAL PRACTICE</v>
          </cell>
          <cell r="F3" t="str">
            <v>City of York</v>
          </cell>
        </row>
        <row r="4">
          <cell r="A4" t="str">
            <v>Postinor-2_Postcoital Tab 750mcg</v>
          </cell>
          <cell r="B4" t="str">
            <v>Emergency Contraception</v>
          </cell>
          <cell r="C4" t="str">
            <v>Local Authority</v>
          </cell>
          <cell r="E4" t="str">
            <v>BEECH TREE SURGERY</v>
          </cell>
          <cell r="F4" t="str">
            <v>North Yorkshire County Council</v>
          </cell>
        </row>
        <row r="5">
          <cell r="A5" t="str">
            <v>Levonelle-2_Postcoital Tab 750mcg</v>
          </cell>
          <cell r="B5" t="str">
            <v>Emergency Contraception</v>
          </cell>
          <cell r="C5" t="str">
            <v>Local Authority</v>
          </cell>
          <cell r="E5" t="str">
            <v>BURGESS PJ (CLOSED)</v>
          </cell>
          <cell r="F5" t="str">
            <v>City of York</v>
          </cell>
        </row>
        <row r="6">
          <cell r="A6" t="str">
            <v>Levonelle_Postcoital Tab 750mcg</v>
          </cell>
          <cell r="B6" t="str">
            <v>Emergency Contraception</v>
          </cell>
          <cell r="C6" t="str">
            <v>Local Authority</v>
          </cell>
          <cell r="E6" t="str">
            <v>CLIFTON MEDICAL PRACTICE</v>
          </cell>
          <cell r="F6" t="str">
            <v>City of York</v>
          </cell>
        </row>
        <row r="7">
          <cell r="A7" t="str">
            <v>Levonelle One Step_Tab 1.5mg</v>
          </cell>
          <cell r="B7" t="str">
            <v>Emergency Contraception</v>
          </cell>
          <cell r="C7" t="str">
            <v>Local Authority</v>
          </cell>
          <cell r="E7" t="str">
            <v>DALTON TERRACE SURGERY</v>
          </cell>
          <cell r="F7" t="str">
            <v>City of York</v>
          </cell>
        </row>
        <row r="8">
          <cell r="A8" t="str">
            <v>Levonelle_Tab 1.5mg</v>
          </cell>
          <cell r="B8" t="str">
            <v>Emergency Contraception</v>
          </cell>
          <cell r="C8" t="str">
            <v>Local Authority</v>
          </cell>
          <cell r="E8" t="str">
            <v>EAST PARADE MEDICAL PRACTICE</v>
          </cell>
          <cell r="F8" t="str">
            <v>City of York</v>
          </cell>
        </row>
        <row r="9">
          <cell r="A9" t="str">
            <v>Upostelle_Tab 1500mcg</v>
          </cell>
          <cell r="B9" t="str">
            <v>Emergency Contraception</v>
          </cell>
          <cell r="C9" t="str">
            <v>Local Authority</v>
          </cell>
          <cell r="E9" t="str">
            <v>ELVINGTON MEDICAL PRACTICE</v>
          </cell>
          <cell r="F9" t="str">
            <v>City of York</v>
          </cell>
        </row>
        <row r="10">
          <cell r="A10" t="str">
            <v>Ulipristal Acet_Tab 30mg</v>
          </cell>
          <cell r="B10" t="str">
            <v>Emergency Contraception</v>
          </cell>
          <cell r="C10" t="str">
            <v>Local Authority</v>
          </cell>
          <cell r="E10" t="str">
            <v>ESCRICK SURGERY</v>
          </cell>
          <cell r="F10" t="str">
            <v>North Yorkshire County Council</v>
          </cell>
        </row>
        <row r="11">
          <cell r="A11" t="str">
            <v>Ellaone_Tab 30mg</v>
          </cell>
          <cell r="B11" t="str">
            <v>Emergency Contraception</v>
          </cell>
          <cell r="C11" t="str">
            <v>Local Authority</v>
          </cell>
          <cell r="E11" t="str">
            <v>FRONT STREET SURGERY</v>
          </cell>
          <cell r="F11" t="str">
            <v>City of York</v>
          </cell>
        </row>
        <row r="12">
          <cell r="A12" t="str">
            <v>Levonorgest_Intra-Uterine System 52mg</v>
          </cell>
          <cell r="B12" t="str">
            <v>IUD Progestogen-only Device</v>
          </cell>
          <cell r="C12" t="str">
            <v>Local Authority</v>
          </cell>
          <cell r="E12" t="str">
            <v>GALE FARM SURGERY (CLOSED)</v>
          </cell>
          <cell r="F12" t="str">
            <v>City of York</v>
          </cell>
        </row>
        <row r="13">
          <cell r="A13" t="str">
            <v>Mirena_Intra-Uterine System</v>
          </cell>
          <cell r="B13" t="str">
            <v>IUD Progestogen-only Device</v>
          </cell>
          <cell r="C13" t="str">
            <v>Local Authority</v>
          </cell>
          <cell r="E13" t="str">
            <v>GILLYGATE SURGERY</v>
          </cell>
          <cell r="F13" t="str">
            <v>City of York</v>
          </cell>
        </row>
        <row r="14">
          <cell r="A14" t="str">
            <v>Acamprosate Calc_Tab E/C 333mg</v>
          </cell>
          <cell r="B14" t="str">
            <v>Alcohol dependence</v>
          </cell>
          <cell r="C14" t="str">
            <v>Local Authority</v>
          </cell>
          <cell r="E14" t="str">
            <v>HAXBY GROUP PRACTICE</v>
          </cell>
          <cell r="F14" t="str">
            <v>City of York</v>
          </cell>
        </row>
        <row r="15">
          <cell r="A15" t="str">
            <v>Acamprosate Calc_Tab E/C 333mg @gn</v>
          </cell>
          <cell r="B15" t="str">
            <v>Alcohol dependence</v>
          </cell>
          <cell r="C15" t="str">
            <v>Local Authority</v>
          </cell>
          <cell r="E15" t="str">
            <v>HELMSLEY SURGERY</v>
          </cell>
          <cell r="F15" t="str">
            <v>North Yorkshire County Council</v>
          </cell>
        </row>
        <row r="16">
          <cell r="A16" t="str">
            <v>Campral EC_Tab 333mg</v>
          </cell>
          <cell r="B16" t="str">
            <v>Alcohol dependence</v>
          </cell>
          <cell r="C16" t="str">
            <v>Local Authority</v>
          </cell>
          <cell r="E16" t="str">
            <v>JORVIK MEDICAL PRACTICE</v>
          </cell>
          <cell r="F16" t="str">
            <v>City of York</v>
          </cell>
        </row>
        <row r="17">
          <cell r="A17" t="str">
            <v>Disulfiram_Tab 200mg</v>
          </cell>
          <cell r="B17" t="str">
            <v>Alcohol dependence</v>
          </cell>
          <cell r="C17" t="str">
            <v>Local Authority</v>
          </cell>
          <cell r="E17" t="str">
            <v>KIRKBYMOORSIDE SURGERY</v>
          </cell>
          <cell r="F17" t="str">
            <v>North Yorkshire County Council</v>
          </cell>
        </row>
        <row r="18">
          <cell r="A18" t="str">
            <v>Disulfiram_Implant (Import)</v>
          </cell>
          <cell r="B18" t="str">
            <v>Alcohol dependence</v>
          </cell>
          <cell r="C18" t="str">
            <v>Local Authority</v>
          </cell>
          <cell r="E18" t="str">
            <v>MILLFIELD SURGERY</v>
          </cell>
          <cell r="F18" t="str">
            <v>North Yorkshire County Council</v>
          </cell>
        </row>
        <row r="19">
          <cell r="A19" t="str">
            <v>Disulfiram_Implant 100mg @gn</v>
          </cell>
          <cell r="B19" t="str">
            <v>Alcohol dependence</v>
          </cell>
          <cell r="C19" t="str">
            <v>Local Authority</v>
          </cell>
          <cell r="E19" t="str">
            <v>MINSTER HEALTH (CLOSED)</v>
          </cell>
          <cell r="F19" t="str">
            <v>City of York</v>
          </cell>
        </row>
        <row r="20">
          <cell r="A20" t="str">
            <v>Disulfiram_Implant 100mg</v>
          </cell>
          <cell r="B20" t="str">
            <v>Alcohol dependence</v>
          </cell>
          <cell r="C20" t="str">
            <v>Local Authority</v>
          </cell>
          <cell r="E20" t="str">
            <v>MY HEALTH GROUP</v>
          </cell>
          <cell r="F20" t="str">
            <v>City of York</v>
          </cell>
        </row>
        <row r="21">
          <cell r="A21" t="str">
            <v>Antabuse_Tab 200mg</v>
          </cell>
          <cell r="B21" t="str">
            <v>Alcohol dependence</v>
          </cell>
          <cell r="C21" t="str">
            <v>Local Authority</v>
          </cell>
          <cell r="E21" t="str">
            <v>PETERGATE SURGERY</v>
          </cell>
          <cell r="F21" t="str">
            <v>City of York</v>
          </cell>
        </row>
        <row r="22">
          <cell r="A22" t="str">
            <v>Esperal_Implant 100mg</v>
          </cell>
          <cell r="B22" t="str">
            <v>Alcohol dependence</v>
          </cell>
          <cell r="C22" t="str">
            <v>Local Authority</v>
          </cell>
          <cell r="E22" t="str">
            <v>PICKERING MEDICAL PRACTICE</v>
          </cell>
          <cell r="F22" t="str">
            <v>North Yorkshire County Council</v>
          </cell>
        </row>
        <row r="23">
          <cell r="A23" t="str">
            <v>Calc Carbimide Citrated_Tab 50mg</v>
          </cell>
          <cell r="B23" t="str">
            <v>Alcohol dependence</v>
          </cell>
          <cell r="C23" t="str">
            <v>Local Authority</v>
          </cell>
          <cell r="E23" t="str">
            <v>POCKLINGTON GROUP PRACTICE</v>
          </cell>
          <cell r="F23" t="str">
            <v>East Riding of Yorkshire Council</v>
          </cell>
        </row>
        <row r="24">
          <cell r="A24" t="str">
            <v>Calc Carbimide Citrated_Tab 50mg (Import</v>
          </cell>
          <cell r="B24" t="str">
            <v>Alcohol dependence</v>
          </cell>
          <cell r="C24" t="str">
            <v>Local Authority</v>
          </cell>
          <cell r="E24" t="str">
            <v>POSTERNGATE SURGERY</v>
          </cell>
          <cell r="F24" t="str">
            <v>North Yorkshire County Council</v>
          </cell>
        </row>
        <row r="25">
          <cell r="A25" t="str">
            <v>Abstem_Tab 50mg</v>
          </cell>
          <cell r="B25" t="str">
            <v>Alcohol dependence</v>
          </cell>
          <cell r="C25" t="str">
            <v>Local Authority</v>
          </cell>
          <cell r="E25" t="str">
            <v>PRIORY MEDICAL GROUP</v>
          </cell>
          <cell r="F25" t="str">
            <v>City of York</v>
          </cell>
        </row>
        <row r="26">
          <cell r="A26" t="str">
            <v>Dipsan_Tab 50mg</v>
          </cell>
          <cell r="B26" t="str">
            <v>Alcohol dependence</v>
          </cell>
          <cell r="C26" t="str">
            <v>Local Authority</v>
          </cell>
          <cell r="E26" t="str">
            <v>SCOTT ROAD MEDICAL CENTRE</v>
          </cell>
          <cell r="F26" t="str">
            <v>North Yorkshire County Council</v>
          </cell>
        </row>
        <row r="27">
          <cell r="A27" t="str">
            <v>Temposil_Tab 50mg</v>
          </cell>
          <cell r="B27" t="str">
            <v>Alcohol dependence</v>
          </cell>
          <cell r="C27" t="str">
            <v>Local Authority</v>
          </cell>
          <cell r="E27" t="str">
            <v>SHERBURN GROUP PRACTICE</v>
          </cell>
          <cell r="F27" t="str">
            <v>North Yorkshire County Council</v>
          </cell>
        </row>
        <row r="28">
          <cell r="A28" t="str">
            <v>Nalmefene_Tab 18mg</v>
          </cell>
          <cell r="B28" t="str">
            <v>Alcohol dependence</v>
          </cell>
          <cell r="C28" t="str">
            <v>Local Authority</v>
          </cell>
          <cell r="E28" t="str">
            <v>SOUTH MILFORD SURGERY</v>
          </cell>
          <cell r="F28" t="str">
            <v>North Yorkshire County Council</v>
          </cell>
        </row>
        <row r="29">
          <cell r="A29" t="str">
            <v>Selincro_Tab 18mg</v>
          </cell>
          <cell r="B29" t="str">
            <v>Alcohol dependence</v>
          </cell>
          <cell r="C29" t="str">
            <v>Local Authority</v>
          </cell>
          <cell r="E29" t="str">
            <v>STILLINGTON SURGERY</v>
          </cell>
          <cell r="F29" t="str">
            <v>North Yorkshire County Council</v>
          </cell>
        </row>
        <row r="30">
          <cell r="A30" t="str">
            <v>Bupropion HCl_Tab 150mg M/R</v>
          </cell>
          <cell r="B30" t="str">
            <v>Nicotine Dependence</v>
          </cell>
          <cell r="C30" t="str">
            <v>Local Authority</v>
          </cell>
          <cell r="E30" t="str">
            <v>TADCASTER MEDICAL CENTRE</v>
          </cell>
          <cell r="F30" t="str">
            <v>North Yorkshire County Council</v>
          </cell>
        </row>
        <row r="31">
          <cell r="A31" t="str">
            <v>Zyban_Tab 150mg</v>
          </cell>
          <cell r="B31" t="str">
            <v>Nicotine Dependence</v>
          </cell>
          <cell r="C31" t="str">
            <v>Local Authority</v>
          </cell>
          <cell r="E31" t="str">
            <v>TERRINGTON SURGERY</v>
          </cell>
          <cell r="F31" t="str">
            <v>North Yorkshire County Council</v>
          </cell>
        </row>
        <row r="32">
          <cell r="A32" t="str">
            <v>Nicotine_Chewing Gum 2mg S/F (Orig)</v>
          </cell>
          <cell r="B32" t="str">
            <v>Nicotine Dependence</v>
          </cell>
          <cell r="C32" t="str">
            <v>Local Authority</v>
          </cell>
          <cell r="E32" t="str">
            <v>THE OLD SCHOOL MEDICAL PRACTICE</v>
          </cell>
          <cell r="F32" t="str">
            <v>City of York</v>
          </cell>
        </row>
        <row r="33">
          <cell r="A33" t="str">
            <v>Nicotine_Chewing Gum 4mg S/F (Orig)</v>
          </cell>
          <cell r="B33" t="str">
            <v>Nicotine Dependence</v>
          </cell>
          <cell r="C33" t="str">
            <v>Local Authority</v>
          </cell>
          <cell r="E33" t="str">
            <v>THE SURGERY AT 32 CLIFTON</v>
          </cell>
          <cell r="F33" t="str">
            <v>City of York</v>
          </cell>
        </row>
        <row r="34">
          <cell r="A34" t="str">
            <v>Nicotine_Loz 500mcg</v>
          </cell>
          <cell r="B34" t="str">
            <v>Nicotine Dependence</v>
          </cell>
          <cell r="C34" t="str">
            <v>Local Authority</v>
          </cell>
          <cell r="E34" t="str">
            <v>TOLLERTON SURGERY</v>
          </cell>
          <cell r="F34" t="str">
            <v>North Yorkshire County Council</v>
          </cell>
        </row>
        <row r="35">
          <cell r="A35" t="str">
            <v>Nicotine_Loz 1.1mg</v>
          </cell>
          <cell r="B35" t="str">
            <v>Nicotine Dependence</v>
          </cell>
          <cell r="C35" t="str">
            <v>Local Authority</v>
          </cell>
          <cell r="E35" t="str">
            <v>UNITY HEALTH</v>
          </cell>
          <cell r="F35" t="str">
            <v>City of York</v>
          </cell>
        </row>
        <row r="36">
          <cell r="A36" t="str">
            <v>Nicotine_Skin Patch 17.5mg</v>
          </cell>
          <cell r="B36" t="str">
            <v>Nicotine Dependence</v>
          </cell>
          <cell r="C36" t="str">
            <v>Local Authority</v>
          </cell>
          <cell r="E36" t="str">
            <v>YORK MEDICAL GROUP</v>
          </cell>
          <cell r="F36" t="str">
            <v>City of York</v>
          </cell>
        </row>
        <row r="37">
          <cell r="A37" t="str">
            <v>Nicotine_Skin Patch 35mg</v>
          </cell>
          <cell r="B37" t="str">
            <v>Nicotine Dependence</v>
          </cell>
          <cell r="C37" t="str">
            <v>Local Authority</v>
          </cell>
          <cell r="E37" t="str">
            <v>PMS PILOT (CLOSED)</v>
          </cell>
          <cell r="F37" t="str">
            <v>EXCLUDE</v>
          </cell>
        </row>
        <row r="38">
          <cell r="A38" t="str">
            <v>Nicotine_Skin Patch 52.5mg</v>
          </cell>
          <cell r="B38" t="str">
            <v>Nicotine Dependence</v>
          </cell>
          <cell r="C38" t="str">
            <v>Local Authority</v>
          </cell>
          <cell r="E38" t="str">
            <v>UNIDENTIFIED DOCTORS</v>
          </cell>
          <cell r="F38" t="str">
            <v>EXCLUDE</v>
          </cell>
        </row>
        <row r="39">
          <cell r="A39" t="str">
            <v>Nicotine_Skin Patch 7mg</v>
          </cell>
          <cell r="B39" t="str">
            <v>Nicotine Dependence</v>
          </cell>
          <cell r="C39" t="str">
            <v>Local Authority</v>
          </cell>
          <cell r="E39" t="str">
            <v>DEPUTISING SERVICES</v>
          </cell>
          <cell r="F39" t="str">
            <v>EXCLUDE</v>
          </cell>
        </row>
        <row r="40">
          <cell r="A40" t="str">
            <v>Nicotine_Skin Patch 14mg</v>
          </cell>
          <cell r="B40" t="str">
            <v>Nicotine Dependence</v>
          </cell>
          <cell r="C40" t="str">
            <v>Local Authority</v>
          </cell>
          <cell r="E40" t="str">
            <v>JORVIK GILLYGATE PRACTICE</v>
          </cell>
          <cell r="F40" t="str">
            <v>City of York</v>
          </cell>
        </row>
        <row r="41">
          <cell r="A41" t="str">
            <v>Nicotine_Skin Patch 21mg</v>
          </cell>
          <cell r="B41" t="str">
            <v>Nicotine Dependence</v>
          </cell>
          <cell r="C41" t="str">
            <v>Local Authority</v>
          </cell>
          <cell r="E41" t="str">
            <v>YORKSHIRE DOCTORS UCC OOH</v>
          </cell>
          <cell r="F41" t="str">
            <v>EXCLUDE</v>
          </cell>
        </row>
        <row r="42">
          <cell r="A42" t="str">
            <v>Nicotine_Skin Patch 5mg</v>
          </cell>
          <cell r="B42" t="str">
            <v>Nicotine Dependence</v>
          </cell>
          <cell r="C42" t="str">
            <v>Local Authority</v>
          </cell>
          <cell r="E42" t="str">
            <v>EAST PARADE</v>
          </cell>
          <cell r="F42" t="str">
            <v>City of York</v>
          </cell>
        </row>
        <row r="43">
          <cell r="A43" t="str">
            <v>Nicotine_Skin Patch 10mg</v>
          </cell>
          <cell r="B43" t="str">
            <v>Nicotine Dependence</v>
          </cell>
          <cell r="C43" t="str">
            <v>Local Authority</v>
          </cell>
          <cell r="E43" t="str">
            <v>BEECH GROVE MEDICAL PRACTICE (CLOSED)</v>
          </cell>
          <cell r="F43" t="str">
            <v>City of York</v>
          </cell>
        </row>
        <row r="44">
          <cell r="A44" t="str">
            <v>Nicotine_Skin Patch 15mg</v>
          </cell>
          <cell r="B44" t="str">
            <v>Nicotine Dependence</v>
          </cell>
          <cell r="C44" t="str">
            <v>Local Authority</v>
          </cell>
          <cell r="E44" t="str">
            <v>CLIFTON MEDICAL PRACTICE (CLOSED)</v>
          </cell>
          <cell r="F44" t="str">
            <v>City of York</v>
          </cell>
        </row>
        <row r="45">
          <cell r="A45" t="str">
            <v>Nicotine_Nsl Spy 500mcg (200 D) 10ml</v>
          </cell>
          <cell r="B45" t="str">
            <v>Nicotine Dependence</v>
          </cell>
          <cell r="C45" t="str">
            <v>Local Authority</v>
          </cell>
          <cell r="E45" t="str">
            <v>PETERGATE SURGERY (CLOSED)</v>
          </cell>
          <cell r="F45" t="str">
            <v>City of York</v>
          </cell>
        </row>
        <row r="46">
          <cell r="A46" t="str">
            <v>Nicotine_Transdermal Patch 7mg/24hrs</v>
          </cell>
          <cell r="B46" t="str">
            <v>Nicotine Dependence</v>
          </cell>
          <cell r="C46" t="str">
            <v>Local Authority</v>
          </cell>
        </row>
        <row r="47">
          <cell r="A47" t="str">
            <v>Nicotine_Transdermal Patch 14mg/24hrs</v>
          </cell>
          <cell r="B47" t="str">
            <v>Nicotine Dependence</v>
          </cell>
          <cell r="C47" t="str">
            <v>Local Authority</v>
          </cell>
        </row>
        <row r="48">
          <cell r="A48" t="str">
            <v>Nicotine_Transdermal Patch 21mg/24hrs</v>
          </cell>
          <cell r="B48" t="str">
            <v>Nicotine Dependence</v>
          </cell>
          <cell r="C48" t="str">
            <v>Local Authority</v>
          </cell>
        </row>
        <row r="49">
          <cell r="A49" t="str">
            <v>Nicotine_Transdermal Patch 5mg/16hrs</v>
          </cell>
          <cell r="B49" t="str">
            <v>Nicotine Dependence</v>
          </cell>
          <cell r="C49" t="str">
            <v>Local Authority</v>
          </cell>
        </row>
        <row r="50">
          <cell r="A50" t="str">
            <v>Nicotine_Transdermal Patch 10mg/16hrs</v>
          </cell>
          <cell r="B50" t="str">
            <v>Nicotine Dependence</v>
          </cell>
          <cell r="C50" t="str">
            <v>Local Authority</v>
          </cell>
        </row>
        <row r="51">
          <cell r="A51" t="str">
            <v>Nicotine_Transdermal Patch 15mg/16hrs</v>
          </cell>
          <cell r="B51" t="str">
            <v>Nicotine Dependence</v>
          </cell>
          <cell r="C51" t="str">
            <v>Local Authority</v>
          </cell>
        </row>
        <row r="52">
          <cell r="A52" t="str">
            <v>Nicotine_Inhalator + Inh Cart 10mg</v>
          </cell>
          <cell r="B52" t="str">
            <v>Nicotine Dependence</v>
          </cell>
          <cell r="C52" t="str">
            <v>Local Authority</v>
          </cell>
        </row>
        <row r="53">
          <cell r="A53" t="str">
            <v>Nicotine_Subling Tab 2mg S/F</v>
          </cell>
          <cell r="B53" t="str">
            <v>Nicotine Dependence</v>
          </cell>
          <cell r="C53" t="str">
            <v>Local Authority</v>
          </cell>
        </row>
        <row r="54">
          <cell r="A54" t="str">
            <v>Nicotine_Loz 1mg S/F</v>
          </cell>
          <cell r="B54" t="str">
            <v>Nicotine Dependence</v>
          </cell>
          <cell r="C54" t="str">
            <v>Local Authority</v>
          </cell>
        </row>
        <row r="55">
          <cell r="A55" t="str">
            <v>Nicotine_Loz 2mg S/F</v>
          </cell>
          <cell r="B55" t="str">
            <v>Nicotine Dependence</v>
          </cell>
          <cell r="C55" t="str">
            <v>Local Authority</v>
          </cell>
        </row>
        <row r="56">
          <cell r="A56" t="str">
            <v>Nicotine_Loz 4mg S/F</v>
          </cell>
          <cell r="B56" t="str">
            <v>Nicotine Dependence</v>
          </cell>
          <cell r="C56" t="str">
            <v>Local Authority</v>
          </cell>
        </row>
        <row r="57">
          <cell r="A57" t="str">
            <v>Nicotine_Chewing Gum 2mg S/F</v>
          </cell>
          <cell r="B57" t="str">
            <v>Nicotine Dependence</v>
          </cell>
          <cell r="C57" t="str">
            <v>Local Authority</v>
          </cell>
        </row>
        <row r="58">
          <cell r="A58" t="str">
            <v>Nicotine_Chewing Gum 2mg S/F (Citrus)</v>
          </cell>
          <cell r="B58" t="str">
            <v>Nicotine Dependence</v>
          </cell>
          <cell r="C58" t="str">
            <v>Local Authority</v>
          </cell>
        </row>
        <row r="59">
          <cell r="A59" t="str">
            <v>Nicotine_Chewing Gum 2mg S/F (Fruit)</v>
          </cell>
          <cell r="B59" t="str">
            <v>Nicotine Dependence</v>
          </cell>
          <cell r="C59" t="str">
            <v>Local Authority</v>
          </cell>
        </row>
        <row r="60">
          <cell r="A60" t="str">
            <v>Nicotine_Chewing Gum 4mg S/F</v>
          </cell>
          <cell r="B60" t="str">
            <v>Nicotine Dependence</v>
          </cell>
          <cell r="C60" t="str">
            <v>Local Authority</v>
          </cell>
        </row>
        <row r="61">
          <cell r="A61" t="str">
            <v>Nicotine_Chewing Gum 4mg S/F (Citrus)</v>
          </cell>
          <cell r="B61" t="str">
            <v>Nicotine Dependence</v>
          </cell>
          <cell r="C61" t="str">
            <v>Local Authority</v>
          </cell>
        </row>
        <row r="62">
          <cell r="A62" t="str">
            <v>Nicotine_Chewing Gum 4mg S/F (Fruit)</v>
          </cell>
          <cell r="B62" t="str">
            <v>Nicotine Dependence</v>
          </cell>
          <cell r="C62" t="str">
            <v>Local Authority</v>
          </cell>
        </row>
        <row r="63">
          <cell r="A63" t="str">
            <v>Nicotine_Loz 2mg S/F (Mint)</v>
          </cell>
          <cell r="B63" t="str">
            <v>Nicotine Dependence</v>
          </cell>
          <cell r="C63" t="str">
            <v>Local Authority</v>
          </cell>
        </row>
        <row r="64">
          <cell r="A64" t="str">
            <v>Nicotine_Loz 4mg S/F (Mint)</v>
          </cell>
          <cell r="B64" t="str">
            <v>Nicotine Dependence</v>
          </cell>
          <cell r="C64" t="str">
            <v>Local Authority</v>
          </cell>
        </row>
        <row r="65">
          <cell r="A65" t="str">
            <v>Nicotine_Chewing Gum 2mg S/F (Liquorice)</v>
          </cell>
          <cell r="B65" t="str">
            <v>Nicotine Dependence</v>
          </cell>
          <cell r="C65" t="str">
            <v>Local Authority</v>
          </cell>
        </row>
        <row r="66">
          <cell r="A66" t="str">
            <v>Nicotine_Chewing Gum 4mg S/F (Liquorice)</v>
          </cell>
          <cell r="B66" t="str">
            <v>Nicotine Dependence</v>
          </cell>
          <cell r="C66" t="str">
            <v>Local Authority</v>
          </cell>
        </row>
        <row r="67">
          <cell r="A67" t="str">
            <v>Nicotine_Chewing Gum 2mg S/F (Freshmint)</v>
          </cell>
          <cell r="B67" t="str">
            <v>Nicotine Dependence</v>
          </cell>
          <cell r="C67" t="str">
            <v>Local Authority</v>
          </cell>
        </row>
        <row r="68">
          <cell r="A68" t="str">
            <v>Nicotine_Chewing Gum 4mg S/F (Freshmint)</v>
          </cell>
          <cell r="B68" t="str">
            <v>Nicotine Dependence</v>
          </cell>
          <cell r="C68" t="str">
            <v>Local Authority</v>
          </cell>
        </row>
        <row r="69">
          <cell r="A69" t="str">
            <v>Nicotine_Chewing Gum 2mg S/F(Freshfruit)</v>
          </cell>
          <cell r="B69" t="str">
            <v>Nicotine Dependence</v>
          </cell>
          <cell r="C69" t="str">
            <v>Local Authority</v>
          </cell>
        </row>
        <row r="70">
          <cell r="A70" t="str">
            <v>Nicotine_Chewing Gum 4mg S/F(Freshfruit)</v>
          </cell>
          <cell r="B70" t="str">
            <v>Nicotine Dependence</v>
          </cell>
          <cell r="C70" t="str">
            <v>Local Authority</v>
          </cell>
        </row>
        <row r="71">
          <cell r="A71" t="str">
            <v>Nicotine_Loz 1.5mg S/F (Liquorice Mint)</v>
          </cell>
          <cell r="B71" t="str">
            <v>Nicotine Dependence</v>
          </cell>
          <cell r="C71" t="str">
            <v>Local Authority</v>
          </cell>
        </row>
        <row r="72">
          <cell r="A72" t="str">
            <v>Nicotine_Loz 1.5mg S/F (Mint)</v>
          </cell>
          <cell r="B72" t="str">
            <v>Nicotine Dependence</v>
          </cell>
          <cell r="C72" t="str">
            <v>Local Authority</v>
          </cell>
        </row>
        <row r="73">
          <cell r="A73" t="str">
            <v>Nicotine_Transdermal Patch 25mg/16hrs</v>
          </cell>
          <cell r="B73" t="str">
            <v>Nicotine Dependence</v>
          </cell>
          <cell r="C73" t="str">
            <v>Local Authority</v>
          </cell>
        </row>
        <row r="74">
          <cell r="A74" t="str">
            <v>Nicotine_Chewing Gum 2mg S/F (Icy Wte)</v>
          </cell>
          <cell r="B74" t="str">
            <v>Nicotine Dependence</v>
          </cell>
          <cell r="C74" t="str">
            <v>Local Authority</v>
          </cell>
        </row>
        <row r="75">
          <cell r="A75" t="str">
            <v>Nicotine_Chewing Gum 4mg S/F (Icy Wte)</v>
          </cell>
          <cell r="B75" t="str">
            <v>Nicotine Dependence</v>
          </cell>
          <cell r="C75" t="str">
            <v>Local Authority</v>
          </cell>
        </row>
        <row r="76">
          <cell r="A76" t="str">
            <v>Nicotine_Patch 15mg/Chewing Gum 2mg S/F</v>
          </cell>
          <cell r="B76" t="str">
            <v>Nicotine Dependence</v>
          </cell>
          <cell r="C76" t="str">
            <v>Local Authority</v>
          </cell>
        </row>
        <row r="77">
          <cell r="A77" t="str">
            <v>Nicotine_Loz 1.5mg S/F (Cherry)</v>
          </cell>
          <cell r="B77" t="str">
            <v>Nicotine Dependence</v>
          </cell>
          <cell r="C77" t="str">
            <v>Local Authority</v>
          </cell>
        </row>
        <row r="78">
          <cell r="A78" t="str">
            <v>Nicotine_Oromucosal P/Spy (1mg D) S/F</v>
          </cell>
          <cell r="B78" t="str">
            <v>Nicotine Dependence</v>
          </cell>
          <cell r="C78" t="str">
            <v>Local Authority</v>
          </cell>
        </row>
        <row r="79">
          <cell r="A79" t="str">
            <v>Nicotine_Chewing Gum 4mg S/F (Icemint)</v>
          </cell>
          <cell r="B79" t="str">
            <v>Nicotine Dependence</v>
          </cell>
          <cell r="C79" t="str">
            <v>Local Authority</v>
          </cell>
        </row>
        <row r="80">
          <cell r="A80" t="str">
            <v>Nicotine_Chewing Gum 2mg S/F (Icemint)</v>
          </cell>
          <cell r="B80" t="str">
            <v>Nicotine Dependence</v>
          </cell>
          <cell r="C80" t="str">
            <v>Local Authority</v>
          </cell>
        </row>
        <row r="81">
          <cell r="A81" t="str">
            <v>Nicotine_Inhalator + Inh Cart 15mg</v>
          </cell>
          <cell r="B81" t="str">
            <v>Nicotine Dependence</v>
          </cell>
          <cell r="C81" t="str">
            <v>Local Authority</v>
          </cell>
        </row>
        <row r="82">
          <cell r="A82" t="str">
            <v>Nicotine_Orodisper Film 2.5mg S/F</v>
          </cell>
          <cell r="B82" t="str">
            <v>Nicotine Dependence</v>
          </cell>
          <cell r="C82" t="str">
            <v>Local Authority</v>
          </cell>
        </row>
        <row r="83">
          <cell r="A83" t="str">
            <v>Nicotine_Loz 1.5mg S/F (Orange)</v>
          </cell>
          <cell r="B83" t="str">
            <v>Nicotine Dependence</v>
          </cell>
          <cell r="C83" t="str">
            <v>Local Authority</v>
          </cell>
        </row>
        <row r="84">
          <cell r="A84" t="str">
            <v>Nicorette_Chewing Gum 2mg S/F (Orig)</v>
          </cell>
          <cell r="B84" t="str">
            <v>Nicotine Dependence</v>
          </cell>
          <cell r="C84" t="str">
            <v>Local Authority</v>
          </cell>
        </row>
        <row r="85">
          <cell r="A85" t="str">
            <v>Nicorette_Chewing Gum 4mg S/F (Orig)</v>
          </cell>
          <cell r="B85" t="str">
            <v>Nicotine Dependence</v>
          </cell>
          <cell r="C85" t="str">
            <v>Local Authority</v>
          </cell>
        </row>
        <row r="86">
          <cell r="A86" t="str">
            <v>Nicorette_Patch 5mg/16hrs</v>
          </cell>
          <cell r="B86" t="str">
            <v>Nicotine Dependence</v>
          </cell>
          <cell r="C86" t="str">
            <v>Local Authority</v>
          </cell>
        </row>
        <row r="87">
          <cell r="A87" t="str">
            <v>Nicorette_Patch 10mg/16hrs</v>
          </cell>
          <cell r="B87" t="str">
            <v>Nicotine Dependence</v>
          </cell>
          <cell r="C87" t="str">
            <v>Local Authority</v>
          </cell>
        </row>
        <row r="88">
          <cell r="A88" t="str">
            <v>Nicorette_Patch 15mg/16hrs</v>
          </cell>
          <cell r="B88" t="str">
            <v>Nicotine Dependence</v>
          </cell>
          <cell r="C88" t="str">
            <v>Local Authority</v>
          </cell>
        </row>
        <row r="89">
          <cell r="A89" t="str">
            <v>Nicorette_Nsl Spy 500mcg (200 D) 10ml</v>
          </cell>
          <cell r="B89" t="str">
            <v>Nicotine Dependence</v>
          </cell>
          <cell r="C89" t="str">
            <v>Local Authority</v>
          </cell>
        </row>
        <row r="90">
          <cell r="A90" t="str">
            <v>Nicorette_Inhalator + Inh Cart 10mg</v>
          </cell>
          <cell r="B90" t="str">
            <v>Nicotine Dependence</v>
          </cell>
          <cell r="C90" t="str">
            <v>Local Authority</v>
          </cell>
        </row>
        <row r="91">
          <cell r="A91" t="str">
            <v>Nicorette_Microtab Subling Tab 2mg</v>
          </cell>
          <cell r="B91" t="str">
            <v>Nicotine Dependence</v>
          </cell>
          <cell r="C91" t="str">
            <v>Local Authority</v>
          </cell>
        </row>
        <row r="92">
          <cell r="A92" t="str">
            <v>Nicorette_Chewing Gum 4mg S/F (Mint)</v>
          </cell>
          <cell r="B92" t="str">
            <v>Nicotine Dependence</v>
          </cell>
          <cell r="C92" t="str">
            <v>Local Authority</v>
          </cell>
        </row>
        <row r="93">
          <cell r="A93" t="str">
            <v>Nicorette_Chewing Gum 2mg S/F (Mint)</v>
          </cell>
          <cell r="B93" t="str">
            <v>Nicotine Dependence</v>
          </cell>
          <cell r="C93" t="str">
            <v>Local Authority</v>
          </cell>
        </row>
        <row r="94">
          <cell r="A94" t="str">
            <v>Nicorette_Chewing Gum 2mg S/F (Citrus)</v>
          </cell>
          <cell r="B94" t="str">
            <v>Nicotine Dependence</v>
          </cell>
          <cell r="C94" t="str">
            <v>Local Authority</v>
          </cell>
        </row>
        <row r="95">
          <cell r="A95" t="str">
            <v>Nicorette_Chewing Gum 4mg S/F (Citrus)</v>
          </cell>
          <cell r="B95" t="str">
            <v>Nicotine Dependence</v>
          </cell>
          <cell r="C95" t="str">
            <v>Local Authority</v>
          </cell>
        </row>
        <row r="96">
          <cell r="A96" t="str">
            <v>Nicorette_Chewing Gum 2mg S/F(Freshmint)</v>
          </cell>
          <cell r="B96" t="str">
            <v>Nicotine Dependence</v>
          </cell>
          <cell r="C96" t="str">
            <v>Local Authority</v>
          </cell>
        </row>
        <row r="97">
          <cell r="A97" t="str">
            <v>Nicorette_Chewing Gum 4mg S/F(Freshmint)</v>
          </cell>
          <cell r="B97" t="str">
            <v>Nicotine Dependence</v>
          </cell>
          <cell r="C97" t="str">
            <v>Local Authority</v>
          </cell>
        </row>
        <row r="98">
          <cell r="A98" t="str">
            <v>Nicorette_Chewing Gum 2mg S/F(Freshmint)</v>
          </cell>
          <cell r="B98" t="str">
            <v>Nicotine Dependence</v>
          </cell>
          <cell r="C98" t="str">
            <v>Local Authority</v>
          </cell>
        </row>
        <row r="99">
          <cell r="A99" t="str">
            <v>Nicorette_Chewing Gum 4mg S/F(Freshmint)</v>
          </cell>
          <cell r="B99" t="str">
            <v>Nicotine Dependence</v>
          </cell>
          <cell r="C99" t="str">
            <v>Local Authority</v>
          </cell>
        </row>
        <row r="100">
          <cell r="A100" t="str">
            <v>Nicorette_Chewing Gum 2mgS/F(Fruitfusion</v>
          </cell>
          <cell r="B100" t="str">
            <v>Nicotine Dependence</v>
          </cell>
          <cell r="C100" t="str">
            <v>Local Authority</v>
          </cell>
        </row>
        <row r="101">
          <cell r="A101" t="str">
            <v>Nicorette_Chewing Gum 4mgS/F(Fruitfusion</v>
          </cell>
          <cell r="B101" t="str">
            <v>Nicotine Dependence</v>
          </cell>
          <cell r="C101" t="str">
            <v>Local Authority</v>
          </cell>
        </row>
        <row r="102">
          <cell r="A102" t="str">
            <v>Nicorette Invisi_Patch 10mg/16hrs</v>
          </cell>
          <cell r="B102" t="str">
            <v>Nicotine Dependence</v>
          </cell>
          <cell r="C102" t="str">
            <v>Local Authority</v>
          </cell>
        </row>
        <row r="103">
          <cell r="A103" t="str">
            <v>Nicorette Invisi_Patch 15mg/16hrs</v>
          </cell>
          <cell r="B103" t="str">
            <v>Nicotine Dependence</v>
          </cell>
          <cell r="C103" t="str">
            <v>Local Authority</v>
          </cell>
        </row>
        <row r="104">
          <cell r="A104" t="str">
            <v>Nicorette Invisi_Patch 25mg/16hrs</v>
          </cell>
          <cell r="B104" t="str">
            <v>Nicotine Dependence</v>
          </cell>
          <cell r="C104" t="str">
            <v>Local Authority</v>
          </cell>
        </row>
        <row r="105">
          <cell r="A105" t="str">
            <v>Nicorette_Chewing Gum 2mg S/F(Icy Wte)</v>
          </cell>
          <cell r="B105" t="str">
            <v>Nicotine Dependence</v>
          </cell>
          <cell r="C105" t="str">
            <v>Local Authority</v>
          </cell>
        </row>
        <row r="106">
          <cell r="A106" t="str">
            <v>Nicorette_Chewing Gum 4mg S/F(Icy Wte)</v>
          </cell>
          <cell r="B106" t="str">
            <v>Nicotine Dependence</v>
          </cell>
          <cell r="C106" t="str">
            <v>Local Authority</v>
          </cell>
        </row>
        <row r="107">
          <cell r="A107" t="str">
            <v>Nicorette_Combi Patch 15mg + Gum 2mg</v>
          </cell>
          <cell r="B107" t="str">
            <v>Nicotine Dependence</v>
          </cell>
          <cell r="C107" t="str">
            <v>Local Authority</v>
          </cell>
        </row>
        <row r="108">
          <cell r="A108" t="str">
            <v>Nicorette_QuickMist Oromucosal P/Spy</v>
          </cell>
          <cell r="B108" t="str">
            <v>Nicotine Dependence</v>
          </cell>
          <cell r="C108" t="str">
            <v>Local Authority</v>
          </cell>
        </row>
        <row r="109">
          <cell r="A109" t="str">
            <v>Nicorette_Inhalator + Inh Cart 15mg</v>
          </cell>
          <cell r="B109" t="str">
            <v>Nicotine Dependence</v>
          </cell>
          <cell r="C109" t="str">
            <v>Local Authority</v>
          </cell>
        </row>
        <row r="110">
          <cell r="A110" t="str">
            <v>Nicorette_Cools Loz 2mg</v>
          </cell>
          <cell r="B110" t="str">
            <v>Nicotine Dependence</v>
          </cell>
          <cell r="C110" t="str">
            <v>Local Authority</v>
          </cell>
        </row>
        <row r="111">
          <cell r="A111" t="str">
            <v>Nicorette_Cools Loz 4mg</v>
          </cell>
          <cell r="B111" t="str">
            <v>Nicotine Dependence</v>
          </cell>
          <cell r="C111" t="str">
            <v>Local Authority</v>
          </cell>
        </row>
        <row r="112">
          <cell r="A112" t="str">
            <v>Nicotinell TTS 10_Patch 7mg/24hrs</v>
          </cell>
          <cell r="B112" t="str">
            <v>Nicotine Dependence</v>
          </cell>
          <cell r="C112" t="str">
            <v>Local Authority</v>
          </cell>
        </row>
        <row r="113">
          <cell r="A113" t="str">
            <v>Nicotinell TTS 20_Patch 14mg/24hrs</v>
          </cell>
          <cell r="B113" t="str">
            <v>Nicotine Dependence</v>
          </cell>
          <cell r="C113" t="str">
            <v>Local Authority</v>
          </cell>
        </row>
        <row r="114">
          <cell r="A114" t="str">
            <v>Nicotinell TTS 30_Patch 21mg/24hrs</v>
          </cell>
          <cell r="B114" t="str">
            <v>Nicotine Dependence</v>
          </cell>
          <cell r="C114" t="str">
            <v>Local Authority</v>
          </cell>
        </row>
        <row r="115">
          <cell r="A115" t="str">
            <v>Nicotinell_Loz 1mg S/F (Mint)</v>
          </cell>
          <cell r="B115" t="str">
            <v>Nicotine Dependence</v>
          </cell>
          <cell r="C115" t="str">
            <v>Local Authority</v>
          </cell>
        </row>
        <row r="116">
          <cell r="A116" t="str">
            <v>Nicotinell_Chewing Gum 2mg S/F (Mint)</v>
          </cell>
          <cell r="B116" t="str">
            <v>Nicotine Dependence</v>
          </cell>
          <cell r="C116" t="str">
            <v>Local Authority</v>
          </cell>
        </row>
        <row r="117">
          <cell r="A117" t="str">
            <v>Nicotinell_Chewing Gum 2mg S/F (Fruit)</v>
          </cell>
          <cell r="B117" t="str">
            <v>Nicotine Dependence</v>
          </cell>
          <cell r="C117" t="str">
            <v>Local Authority</v>
          </cell>
        </row>
        <row r="118">
          <cell r="A118" t="str">
            <v>Nicotinell_Chewing Gum 4mg S/F (Mint)</v>
          </cell>
          <cell r="B118" t="str">
            <v>Nicotine Dependence</v>
          </cell>
          <cell r="C118" t="str">
            <v>Local Authority</v>
          </cell>
        </row>
        <row r="119">
          <cell r="A119" t="str">
            <v>Nicotinell_Chewing Gum 4mg S/F (Fruit)</v>
          </cell>
          <cell r="B119" t="str">
            <v>Nicotine Dependence</v>
          </cell>
          <cell r="C119" t="str">
            <v>Local Authority</v>
          </cell>
        </row>
        <row r="120">
          <cell r="A120" t="str">
            <v>Nicotinell_Chewing Gum 2mg S/F(Liquorice</v>
          </cell>
          <cell r="B120" t="str">
            <v>Nicotine Dependence</v>
          </cell>
          <cell r="C120" t="str">
            <v>Local Authority</v>
          </cell>
        </row>
        <row r="121">
          <cell r="A121" t="str">
            <v>Nicotinell_Chewing Gum 4mg S/F(Liquorice</v>
          </cell>
          <cell r="B121" t="str">
            <v>Nicotine Dependence</v>
          </cell>
          <cell r="C121" t="str">
            <v>Local Authority</v>
          </cell>
        </row>
        <row r="122">
          <cell r="A122" t="str">
            <v>Nicotinell_Loz 2mg S/F (Mint)</v>
          </cell>
          <cell r="B122" t="str">
            <v>Nicotine Dependence</v>
          </cell>
          <cell r="C122" t="str">
            <v>Local Authority</v>
          </cell>
        </row>
        <row r="123">
          <cell r="A123" t="str">
            <v>Nicotinell Classic_Chewing Gum 2mg S/F</v>
          </cell>
          <cell r="B123" t="str">
            <v>Nicotine Dependence</v>
          </cell>
          <cell r="C123" t="str">
            <v>Local Authority</v>
          </cell>
        </row>
        <row r="124">
          <cell r="A124" t="str">
            <v>Nicotinell Classic_Chewing Gum 4mg S/F</v>
          </cell>
          <cell r="B124" t="str">
            <v>Nicotine Dependence</v>
          </cell>
          <cell r="C124" t="str">
            <v>Local Authority</v>
          </cell>
        </row>
        <row r="125">
          <cell r="A125" t="str">
            <v>Nicotinell_Chewing Gum 4mg S/F (Icemint)</v>
          </cell>
          <cell r="B125" t="str">
            <v>Nicotine Dependence</v>
          </cell>
          <cell r="C125" t="str">
            <v>Local Authority</v>
          </cell>
        </row>
        <row r="126">
          <cell r="A126" t="str">
            <v>Nicotinell_Chewing Gum 2mg S/F (Icemint)</v>
          </cell>
          <cell r="B126" t="str">
            <v>Nicotine Dependence</v>
          </cell>
          <cell r="C126" t="str">
            <v>Local Authority</v>
          </cell>
        </row>
        <row r="127">
          <cell r="A127" t="str">
            <v>NiQuitin_Patch 21mg/24hrs (Step 1)</v>
          </cell>
          <cell r="B127" t="str">
            <v>Nicotine Dependence</v>
          </cell>
          <cell r="C127" t="str">
            <v>Local Authority</v>
          </cell>
        </row>
        <row r="128">
          <cell r="A128" t="str">
            <v>NiQuitin_Patch 14mg/24hrs (Step 2)</v>
          </cell>
          <cell r="B128" t="str">
            <v>Nicotine Dependence</v>
          </cell>
          <cell r="C128" t="str">
            <v>Local Authority</v>
          </cell>
        </row>
        <row r="129">
          <cell r="A129" t="str">
            <v>NiQuitin_Patch 7mg/24hrs (Step 3)</v>
          </cell>
          <cell r="B129" t="str">
            <v>Nicotine Dependence</v>
          </cell>
          <cell r="C129" t="str">
            <v>Local Authority</v>
          </cell>
        </row>
        <row r="130">
          <cell r="A130" t="str">
            <v>NiQuitin Clr_Patch 21mg/24hrs(Step 1)</v>
          </cell>
          <cell r="B130" t="str">
            <v>Nicotine Dependence</v>
          </cell>
          <cell r="C130" t="str">
            <v>Local Authority</v>
          </cell>
        </row>
        <row r="131">
          <cell r="A131" t="str">
            <v>NiQuitin Clr_Patch 14mg/24hrs(Step 2)</v>
          </cell>
          <cell r="B131" t="str">
            <v>Nicotine Dependence</v>
          </cell>
          <cell r="C131" t="str">
            <v>Local Authority</v>
          </cell>
        </row>
        <row r="132">
          <cell r="A132" t="str">
            <v>NiQuitin Clr_Patch 7mg/24hrs (Step 3)</v>
          </cell>
          <cell r="B132" t="str">
            <v>Nicotine Dependence</v>
          </cell>
          <cell r="C132" t="str">
            <v>Local Authority</v>
          </cell>
        </row>
        <row r="133">
          <cell r="A133" t="str">
            <v>NiQuitin_Loz 2mg S/F</v>
          </cell>
          <cell r="B133" t="str">
            <v>Nicotine Dependence</v>
          </cell>
          <cell r="C133" t="str">
            <v>Local Authority</v>
          </cell>
        </row>
        <row r="134">
          <cell r="A134" t="str">
            <v>NiQuitin_Loz 4mg S/F</v>
          </cell>
          <cell r="B134" t="str">
            <v>Nicotine Dependence</v>
          </cell>
          <cell r="C134" t="str">
            <v>Local Authority</v>
          </cell>
        </row>
        <row r="135">
          <cell r="A135" t="str">
            <v>NiQuitin_Chewing Gum 2mg S/F (Mint)</v>
          </cell>
          <cell r="B135" t="str">
            <v>Nicotine Dependence</v>
          </cell>
          <cell r="C135" t="str">
            <v>Local Authority</v>
          </cell>
        </row>
        <row r="136">
          <cell r="A136" t="str">
            <v>NiQuitin_Chewing Gum 4mg S/F (Mint)</v>
          </cell>
          <cell r="B136" t="str">
            <v>Nicotine Dependence</v>
          </cell>
          <cell r="C136" t="str">
            <v>Local Authority</v>
          </cell>
        </row>
        <row r="137">
          <cell r="A137" t="str">
            <v>NiQuitin Mint_Loz 2mg S/F</v>
          </cell>
          <cell r="B137" t="str">
            <v>Nicotine Dependence</v>
          </cell>
          <cell r="C137" t="str">
            <v>Local Authority</v>
          </cell>
        </row>
        <row r="138">
          <cell r="A138" t="str">
            <v>NiQuitin Mint_Loz 4mg S/F</v>
          </cell>
          <cell r="B138" t="str">
            <v>Nicotine Dependence</v>
          </cell>
          <cell r="C138" t="str">
            <v>Local Authority</v>
          </cell>
        </row>
        <row r="139">
          <cell r="A139" t="str">
            <v>NiQuitin Pre-Quit_Mint Loz 4mg S/F</v>
          </cell>
          <cell r="B139" t="str">
            <v>Nicotine Dependence</v>
          </cell>
          <cell r="C139" t="str">
            <v>Local Authority</v>
          </cell>
        </row>
        <row r="140">
          <cell r="A140" t="str">
            <v>NiQuitin Minis Mint_Loz 4mg S/F</v>
          </cell>
          <cell r="B140" t="str">
            <v>Nicotine Dependence</v>
          </cell>
          <cell r="C140" t="str">
            <v>Local Authority</v>
          </cell>
        </row>
        <row r="141">
          <cell r="A141" t="str">
            <v>NiQuitin Minis Mint_Loz 1.5mg S/F</v>
          </cell>
          <cell r="B141" t="str">
            <v>Nicotine Dependence</v>
          </cell>
          <cell r="C141" t="str">
            <v>Local Authority</v>
          </cell>
        </row>
        <row r="142">
          <cell r="A142" t="str">
            <v>NiQuitin Minis Cherry_Loz 1.5mg S/F</v>
          </cell>
          <cell r="B142" t="str">
            <v>Nicotine Dependence</v>
          </cell>
          <cell r="C142" t="str">
            <v>Local Authority</v>
          </cell>
        </row>
        <row r="143">
          <cell r="A143" t="str">
            <v>NiQuitin Pre-Quit_Clr Patch 21mg/24hrs</v>
          </cell>
          <cell r="B143" t="str">
            <v>Nicotine Dependence</v>
          </cell>
          <cell r="C143" t="str">
            <v>Local Authority</v>
          </cell>
        </row>
        <row r="144">
          <cell r="A144" t="str">
            <v>NiQuitin Strips Mint_Oral Film 2.5mg</v>
          </cell>
          <cell r="B144" t="str">
            <v>Nicotine Dependence</v>
          </cell>
          <cell r="C144" t="str">
            <v>Local Authority</v>
          </cell>
        </row>
        <row r="145">
          <cell r="A145" t="str">
            <v>NiQuitin Minis Orange_Loz 1.5mg S/F</v>
          </cell>
          <cell r="B145" t="str">
            <v>Nicotine Dependence</v>
          </cell>
          <cell r="C145" t="str">
            <v>Local Authority</v>
          </cell>
        </row>
        <row r="146">
          <cell r="A146" t="str">
            <v>Stoppers_Loz</v>
          </cell>
          <cell r="B146" t="str">
            <v>Nicotine Dependence</v>
          </cell>
          <cell r="C146" t="str">
            <v>Local Authority</v>
          </cell>
        </row>
        <row r="147">
          <cell r="A147" t="str">
            <v>Stubit_Smoker's Loz</v>
          </cell>
          <cell r="B147" t="str">
            <v>Nicotine Dependence</v>
          </cell>
          <cell r="C147" t="str">
            <v>Local Authority</v>
          </cell>
        </row>
        <row r="148">
          <cell r="A148" t="str">
            <v>Nicabate_Patch 7mg/24hrs</v>
          </cell>
          <cell r="B148" t="str">
            <v>Nicotine Dependence</v>
          </cell>
          <cell r="C148" t="str">
            <v>Local Authority</v>
          </cell>
        </row>
        <row r="149">
          <cell r="A149" t="str">
            <v>Nicabate_Patch 14mg/24hrs</v>
          </cell>
          <cell r="B149" t="str">
            <v>Nicotine Dependence</v>
          </cell>
          <cell r="C149" t="str">
            <v>Local Authority</v>
          </cell>
        </row>
        <row r="150">
          <cell r="A150" t="str">
            <v>Nicabate_Patch 21mg/24hrs</v>
          </cell>
          <cell r="B150" t="str">
            <v>Nicotine Dependence</v>
          </cell>
          <cell r="C150" t="str">
            <v>Local Authority</v>
          </cell>
        </row>
        <row r="151">
          <cell r="A151" t="str">
            <v>Boots_NRT Patch 10mg/16hrs</v>
          </cell>
          <cell r="B151" t="str">
            <v>Nicotine Dependence</v>
          </cell>
          <cell r="C151" t="str">
            <v>Local Authority</v>
          </cell>
        </row>
        <row r="152">
          <cell r="A152" t="str">
            <v>Boots_Nicotine Inhalator + Inh Cart 10mg</v>
          </cell>
          <cell r="B152" t="str">
            <v>Nicotine Dependence</v>
          </cell>
          <cell r="C152" t="str">
            <v>Local Authority</v>
          </cell>
        </row>
        <row r="153">
          <cell r="A153" t="str">
            <v>Boots_NRT Patch 21mg/24hrs</v>
          </cell>
          <cell r="B153" t="str">
            <v>Nicotine Dependence</v>
          </cell>
          <cell r="C153" t="str">
            <v>Local Authority</v>
          </cell>
        </row>
        <row r="154">
          <cell r="A154" t="str">
            <v>Boots_NRT Patch 14mg/24hrs</v>
          </cell>
          <cell r="B154" t="str">
            <v>Nicotine Dependence</v>
          </cell>
          <cell r="C154" t="str">
            <v>Local Authority</v>
          </cell>
        </row>
        <row r="155">
          <cell r="A155" t="str">
            <v>Boots_NRT Patch 7mg/24hrs</v>
          </cell>
          <cell r="B155" t="str">
            <v>Nicotine Dependence</v>
          </cell>
          <cell r="C155" t="str">
            <v>Local Authority</v>
          </cell>
        </row>
        <row r="156">
          <cell r="A156" t="str">
            <v>Boots_Nicotine Chewing Gum 4mg S/F(Mint)</v>
          </cell>
          <cell r="B156" t="str">
            <v>Nicotine Dependence</v>
          </cell>
          <cell r="C156" t="str">
            <v>Local Authority</v>
          </cell>
        </row>
        <row r="157">
          <cell r="A157" t="str">
            <v>Boots_Nicotine Chewing Gum 2mg S/F(Mint)</v>
          </cell>
          <cell r="B157" t="str">
            <v>Nicotine Dependence</v>
          </cell>
          <cell r="C157" t="str">
            <v>Local Authority</v>
          </cell>
        </row>
        <row r="158">
          <cell r="A158" t="str">
            <v>Boots_NicAssist Subling Tab 2mg</v>
          </cell>
          <cell r="B158" t="str">
            <v>Nicotine Dependence</v>
          </cell>
          <cell r="C158" t="str">
            <v>Local Authority</v>
          </cell>
        </row>
        <row r="159">
          <cell r="A159" t="str">
            <v>Boots_NicAssist Chewing Gum 2mg S/F(Mint</v>
          </cell>
          <cell r="B159" t="str">
            <v>Nicotine Dependence</v>
          </cell>
          <cell r="C159" t="str">
            <v>Local Authority</v>
          </cell>
        </row>
        <row r="160">
          <cell r="A160" t="str">
            <v>Boots_NicAssist Chewing Gum 4mg S/F(Mint</v>
          </cell>
          <cell r="B160" t="str">
            <v>Nicotine Dependence</v>
          </cell>
          <cell r="C160" t="str">
            <v>Local Authority</v>
          </cell>
        </row>
        <row r="161">
          <cell r="A161" t="str">
            <v>Boots_NicAssist Patch 5mg/16hrs</v>
          </cell>
          <cell r="B161" t="str">
            <v>Nicotine Dependence</v>
          </cell>
          <cell r="C161" t="str">
            <v>Local Authority</v>
          </cell>
        </row>
        <row r="162">
          <cell r="A162" t="str">
            <v>Boots_NicAssist Patch 10mg/16hrs</v>
          </cell>
          <cell r="B162" t="str">
            <v>Nicotine Dependence</v>
          </cell>
          <cell r="C162" t="str">
            <v>Local Authority</v>
          </cell>
        </row>
        <row r="163">
          <cell r="A163" t="str">
            <v>Boots_NicAssist Patch 15mg/16hrs</v>
          </cell>
          <cell r="B163" t="str">
            <v>Nicotine Dependence</v>
          </cell>
          <cell r="C163" t="str">
            <v>Local Authority</v>
          </cell>
        </row>
        <row r="164">
          <cell r="A164" t="str">
            <v>Boots_NicAssist Inhalator +Inh Cart 10mg</v>
          </cell>
          <cell r="B164" t="str">
            <v>Nicotine Dependence</v>
          </cell>
          <cell r="C164" t="str">
            <v>Local Authority</v>
          </cell>
        </row>
        <row r="165">
          <cell r="A165" t="str">
            <v>Nicopatch_Patch 7mg/24hrs</v>
          </cell>
          <cell r="B165" t="str">
            <v>Nicotine Dependence</v>
          </cell>
          <cell r="C165" t="str">
            <v>Local Authority</v>
          </cell>
        </row>
        <row r="166">
          <cell r="A166" t="str">
            <v>Nicopatch_Patch 14mg/24hrs</v>
          </cell>
          <cell r="B166" t="str">
            <v>Nicotine Dependence</v>
          </cell>
          <cell r="C166" t="str">
            <v>Local Authority</v>
          </cell>
        </row>
        <row r="167">
          <cell r="A167" t="str">
            <v>Nicopatch_Patch 21mg/24hrs</v>
          </cell>
          <cell r="B167" t="str">
            <v>Nicotine Dependence</v>
          </cell>
          <cell r="C167" t="str">
            <v>Local Authority</v>
          </cell>
        </row>
        <row r="168">
          <cell r="A168" t="str">
            <v>Nicopass_Loz 1.5mg S/F (Fresh Mint)</v>
          </cell>
          <cell r="B168" t="str">
            <v>Nicotine Dependence</v>
          </cell>
          <cell r="C168" t="str">
            <v>Local Authority</v>
          </cell>
        </row>
        <row r="169">
          <cell r="A169" t="str">
            <v>Nicopass_Loz 1.5mg S/F (Liquorice Mint)</v>
          </cell>
          <cell r="B169" t="str">
            <v>Nicotine Dependence</v>
          </cell>
          <cell r="C169" t="str">
            <v>Local Authority</v>
          </cell>
        </row>
        <row r="170">
          <cell r="A170" t="str">
            <v>Nicobrevin_Cap</v>
          </cell>
          <cell r="B170" t="str">
            <v>Nicotine Dependence</v>
          </cell>
          <cell r="C170" t="str">
            <v>Local Authority</v>
          </cell>
        </row>
        <row r="171">
          <cell r="A171" t="str">
            <v>Boots_For M1779 Mix</v>
          </cell>
          <cell r="B171" t="str">
            <v>Nicotine Dependence</v>
          </cell>
          <cell r="C171" t="str">
            <v>Local Authority</v>
          </cell>
        </row>
        <row r="172">
          <cell r="A172" t="str">
            <v>Varenicline Tart_Tab 0.5mg</v>
          </cell>
          <cell r="B172" t="str">
            <v>Nicotine Dependence</v>
          </cell>
          <cell r="C172" t="str">
            <v>Local Authority</v>
          </cell>
        </row>
        <row r="173">
          <cell r="A173" t="str">
            <v>Varenicline Tart_Tab 1mg</v>
          </cell>
          <cell r="B173" t="str">
            <v>Nicotine Dependence</v>
          </cell>
          <cell r="C173" t="str">
            <v>Local Authority</v>
          </cell>
        </row>
        <row r="174">
          <cell r="A174" t="str">
            <v>Varenicline Tart_Ti/P (Tab 0.5mg/1mg)</v>
          </cell>
          <cell r="B174" t="str">
            <v>Nicotine Dependence</v>
          </cell>
          <cell r="C174" t="str">
            <v>Local Authority</v>
          </cell>
        </row>
        <row r="175">
          <cell r="A175" t="str">
            <v>Champix_Tab 0.5mg</v>
          </cell>
          <cell r="B175" t="str">
            <v>Nicotine Dependence</v>
          </cell>
          <cell r="C175" t="str">
            <v>Local Authority</v>
          </cell>
        </row>
        <row r="176">
          <cell r="A176" t="str">
            <v>Champix_Tab 1mg</v>
          </cell>
          <cell r="B176" t="str">
            <v>Nicotine Dependence</v>
          </cell>
          <cell r="C176" t="str">
            <v>Local Authority</v>
          </cell>
        </row>
        <row r="177">
          <cell r="A177" t="str">
            <v>Champix_Titration Pack (Tab 0.5mg/1mg)</v>
          </cell>
          <cell r="B177" t="str">
            <v>Nicotine Dependence</v>
          </cell>
          <cell r="C177" t="str">
            <v>Local Authority</v>
          </cell>
        </row>
        <row r="178">
          <cell r="A178" t="str">
            <v>Nicotine Bitartrate_Loz 2mg S/F (Mint)</v>
          </cell>
          <cell r="B178" t="str">
            <v>Nicotine Dependence</v>
          </cell>
          <cell r="C178" t="str">
            <v>Local Authority</v>
          </cell>
        </row>
        <row r="179">
          <cell r="A179" t="str">
            <v>Nicotine Bitartrate_Loz 1mg S/F (Mint)</v>
          </cell>
          <cell r="B179" t="str">
            <v>Nicotine Dependence</v>
          </cell>
          <cell r="C179" t="str">
            <v>Local Authority</v>
          </cell>
        </row>
        <row r="180">
          <cell r="A180" t="str">
            <v>Nicotine Bitartrate_Loz 2mg S/F (F/Mint)</v>
          </cell>
          <cell r="B180" t="str">
            <v>Nicotine Dependence</v>
          </cell>
          <cell r="C180" t="str">
            <v>Local Authority</v>
          </cell>
        </row>
        <row r="181">
          <cell r="A181" t="str">
            <v>Nicotinell_Loz 2mg S/F (Mint)</v>
          </cell>
          <cell r="B181" t="str">
            <v>Nicotine Dependence</v>
          </cell>
          <cell r="C181" t="str">
            <v>Local Authority</v>
          </cell>
        </row>
        <row r="182">
          <cell r="A182" t="str">
            <v>Nicotinell_Loz 1mg S/F (Mint)</v>
          </cell>
          <cell r="B182" t="str">
            <v>Nicotine Dependence</v>
          </cell>
          <cell r="C182" t="str">
            <v>Local Authority</v>
          </cell>
        </row>
        <row r="183">
          <cell r="A183" t="str">
            <v>Nicorette_Loz 2mg S/F (Freshmint)</v>
          </cell>
          <cell r="B183" t="str">
            <v>Nicotine Dependence</v>
          </cell>
          <cell r="C183" t="str">
            <v>Local Authority</v>
          </cell>
        </row>
        <row r="184">
          <cell r="A184" t="str">
            <v>Boots_Nicotine Loz 1mg S/F (Mint)</v>
          </cell>
          <cell r="B184" t="str">
            <v>Nicotine Dependence</v>
          </cell>
          <cell r="C184" t="str">
            <v>Local Authority</v>
          </cell>
        </row>
        <row r="185">
          <cell r="A185" t="str">
            <v>Buprenorphine_Tab Subling 2mg @gn</v>
          </cell>
          <cell r="B185" t="str">
            <v>Opioid Dependence</v>
          </cell>
          <cell r="C185" t="str">
            <v>Local Authority</v>
          </cell>
        </row>
        <row r="186">
          <cell r="A186" t="str">
            <v>Buprenorphine_Tab Subling 8mg @gn</v>
          </cell>
          <cell r="B186" t="str">
            <v>Opioid Dependence</v>
          </cell>
          <cell r="C186" t="str">
            <v>Local Authority</v>
          </cell>
        </row>
        <row r="187">
          <cell r="A187" t="str">
            <v>Buprenorphine_Tab Subling 400mcg S/F</v>
          </cell>
          <cell r="B187" t="str">
            <v>Opioid Dependence</v>
          </cell>
          <cell r="C187" t="str">
            <v>Local Authority</v>
          </cell>
        </row>
        <row r="188">
          <cell r="A188" t="str">
            <v>Buprenorphine_Tab Subling 2mg S/F</v>
          </cell>
          <cell r="B188" t="str">
            <v>Opioid Dependence</v>
          </cell>
          <cell r="C188" t="str">
            <v>Local Authority</v>
          </cell>
        </row>
        <row r="189">
          <cell r="A189" t="str">
            <v>Buprenorphine_Tab Subling 8mg S/F</v>
          </cell>
          <cell r="B189" t="str">
            <v>Opioid Dependence</v>
          </cell>
          <cell r="C189" t="str">
            <v>Local Authority</v>
          </cell>
        </row>
        <row r="190">
          <cell r="A190" t="str">
            <v>Buprenorphine_Tab Subling 400mcg S/F @gn</v>
          </cell>
          <cell r="B190" t="str">
            <v>Opioid Dependence</v>
          </cell>
          <cell r="C190" t="str">
            <v>Local Authority</v>
          </cell>
        </row>
        <row r="191">
          <cell r="A191" t="str">
            <v>Buprenorphine_Tab Subling 2mg S/F @gn</v>
          </cell>
          <cell r="B191" t="str">
            <v>Opioid Dependence</v>
          </cell>
          <cell r="C191" t="str">
            <v>Local Authority</v>
          </cell>
        </row>
        <row r="192">
          <cell r="A192" t="str">
            <v>Buprenorphine_Tab Subling 8mg S/F @gn</v>
          </cell>
          <cell r="B192" t="str">
            <v>Opioid Dependence</v>
          </cell>
          <cell r="C192" t="str">
            <v>Local Authority</v>
          </cell>
        </row>
        <row r="193">
          <cell r="A193" t="str">
            <v>Subutex_Tab Subling 400mcg</v>
          </cell>
          <cell r="B193" t="str">
            <v>Opioid Dependence</v>
          </cell>
          <cell r="C193" t="str">
            <v>Local Authority</v>
          </cell>
        </row>
        <row r="194">
          <cell r="A194" t="str">
            <v>Subutex_Tab Subling 2mg</v>
          </cell>
          <cell r="B194" t="str">
            <v>Opioid Dependence</v>
          </cell>
          <cell r="C194" t="str">
            <v>Local Authority</v>
          </cell>
        </row>
        <row r="195">
          <cell r="A195" t="str">
            <v>Subutex_Tab Subling 8mg</v>
          </cell>
          <cell r="B195" t="str">
            <v>Opioid Dependence</v>
          </cell>
          <cell r="C195" t="str">
            <v>Local Authority</v>
          </cell>
        </row>
        <row r="196">
          <cell r="A196" t="str">
            <v>Prefibin_Tab Subling 400mcg</v>
          </cell>
          <cell r="B196" t="str">
            <v>Opioid Dependence</v>
          </cell>
          <cell r="C196" t="str">
            <v>Local Authority</v>
          </cell>
        </row>
        <row r="197">
          <cell r="A197" t="str">
            <v>Prefibin_Tab Subling 2mg</v>
          </cell>
          <cell r="B197" t="str">
            <v>Opioid Dependence</v>
          </cell>
          <cell r="C197" t="str">
            <v>Local Authority</v>
          </cell>
        </row>
        <row r="198">
          <cell r="A198" t="str">
            <v>Prefibin_Tab Subling 8mg</v>
          </cell>
          <cell r="B198" t="str">
            <v>Opioid Dependence</v>
          </cell>
          <cell r="C198" t="str">
            <v>Local Authority</v>
          </cell>
        </row>
        <row r="199">
          <cell r="A199" t="str">
            <v>Natzon_Tab Subling 2mg</v>
          </cell>
          <cell r="B199" t="str">
            <v>Opioid Dependence</v>
          </cell>
          <cell r="C199" t="str">
            <v>Local Authority</v>
          </cell>
        </row>
        <row r="200">
          <cell r="A200" t="str">
            <v>Natzon_Tab Subling 8mg</v>
          </cell>
          <cell r="B200" t="str">
            <v>Opioid Dependence</v>
          </cell>
          <cell r="C200" t="str">
            <v>Local Authority</v>
          </cell>
        </row>
        <row r="201">
          <cell r="A201" t="str">
            <v>Natzon_Tab Subling 0.4mg</v>
          </cell>
          <cell r="B201" t="str">
            <v>Opioid Dependence</v>
          </cell>
          <cell r="C201" t="str">
            <v>Local Authority</v>
          </cell>
        </row>
        <row r="202">
          <cell r="A202" t="str">
            <v>Buprenorph/Naloxone_Tab Subling8mg/2mgSF</v>
          </cell>
          <cell r="B202" t="str">
            <v>Opioid Dependence</v>
          </cell>
          <cell r="C202" t="str">
            <v>Local Authority</v>
          </cell>
        </row>
        <row r="203">
          <cell r="A203" t="str">
            <v>Buprenorph/Naloxone_Tab Subling2/0.5mgSF</v>
          </cell>
          <cell r="B203" t="str">
            <v>Opioid Dependence</v>
          </cell>
          <cell r="C203" t="str">
            <v>Local Authority</v>
          </cell>
        </row>
        <row r="204">
          <cell r="A204" t="str">
            <v>Suboxone_Tab Subling 8mg/2mg</v>
          </cell>
          <cell r="B204" t="str">
            <v>Opioid Dependence</v>
          </cell>
          <cell r="C204" t="str">
            <v>Local Authority</v>
          </cell>
        </row>
        <row r="205">
          <cell r="A205" t="str">
            <v>Suboxone_Tab Subling 2mg/0.5mg</v>
          </cell>
          <cell r="B205" t="str">
            <v>Opioid Dependence</v>
          </cell>
          <cell r="C205" t="str">
            <v>Local Authority</v>
          </cell>
        </row>
        <row r="206">
          <cell r="A206" t="str">
            <v>Methadone HCl_Mix 1mg/1ml</v>
          </cell>
          <cell r="B206" t="str">
            <v>Opioid Dependence</v>
          </cell>
          <cell r="C206" t="str">
            <v>Local Authority</v>
          </cell>
        </row>
        <row r="207">
          <cell r="A207" t="str">
            <v>Methadone HCl_Mix 15mg/5ml</v>
          </cell>
          <cell r="B207" t="str">
            <v>Opioid Dependence</v>
          </cell>
          <cell r="C207" t="str">
            <v>Local Authority</v>
          </cell>
        </row>
        <row r="208">
          <cell r="A208" t="str">
            <v>Methadone HCl_Mix 10mg/5ml</v>
          </cell>
          <cell r="B208" t="str">
            <v>Opioid Dependence</v>
          </cell>
          <cell r="C208" t="str">
            <v>Local Authority</v>
          </cell>
        </row>
        <row r="209">
          <cell r="A209" t="str">
            <v>Methadone HCl_Mix 1mg/ml(MethylthionBlue</v>
          </cell>
          <cell r="B209" t="str">
            <v>Opioid Dependence</v>
          </cell>
          <cell r="C209" t="str">
            <v>Local Authority</v>
          </cell>
        </row>
        <row r="210">
          <cell r="A210" t="str">
            <v>Methadone HCl_Mix 1mg/1ml C/F</v>
          </cell>
          <cell r="B210" t="str">
            <v>Opioid Dependence</v>
          </cell>
          <cell r="C210" t="str">
            <v>Local Authority</v>
          </cell>
        </row>
        <row r="211">
          <cell r="A211" t="str">
            <v>Methadone HCl_Mix 1mg/1ml S/F</v>
          </cell>
          <cell r="B211" t="str">
            <v>Opioid Dependence</v>
          </cell>
          <cell r="C211" t="str">
            <v>Local Authority</v>
          </cell>
        </row>
        <row r="212">
          <cell r="A212" t="str">
            <v>Methadone HCl_Mix 25mg/5ml</v>
          </cell>
          <cell r="B212" t="str">
            <v>Opioid Dependence</v>
          </cell>
          <cell r="C212" t="str">
            <v>Local Authority</v>
          </cell>
        </row>
        <row r="213">
          <cell r="A213" t="str">
            <v>Methadone HCl_Mix 25mg/5ml S/F (Methylen</v>
          </cell>
          <cell r="B213" t="str">
            <v>Opioid Dependence</v>
          </cell>
          <cell r="C213" t="str">
            <v>Local Authority</v>
          </cell>
        </row>
        <row r="214">
          <cell r="A214" t="str">
            <v>Methadone HCl_Mix 25mg/5ml S/F</v>
          </cell>
          <cell r="B214" t="str">
            <v>Opioid Dependence</v>
          </cell>
          <cell r="C214" t="str">
            <v>Local Authority</v>
          </cell>
        </row>
        <row r="215">
          <cell r="A215" t="str">
            <v>Methadone HCl_Mix 1mg/1ml C/F S/F</v>
          </cell>
          <cell r="B215" t="str">
            <v>Opioid Dependence</v>
          </cell>
          <cell r="C215" t="str">
            <v>Local Authority</v>
          </cell>
        </row>
        <row r="216">
          <cell r="A216" t="str">
            <v>Methadone HCl_Mix 1mg/1ml C/F (Bnf For)</v>
          </cell>
          <cell r="B216" t="str">
            <v>Opioid Dependence</v>
          </cell>
          <cell r="C216" t="str">
            <v>Local Authority</v>
          </cell>
        </row>
        <row r="217">
          <cell r="A217" t="str">
            <v>Methadone HCl_Oral Liq @spec</v>
          </cell>
          <cell r="B217" t="str">
            <v>Opioid Dependence</v>
          </cell>
          <cell r="C217" t="str">
            <v>Local Authority</v>
          </cell>
        </row>
        <row r="218">
          <cell r="A218" t="str">
            <v>Methadone HCl_Liq Spec 50mg/5ml</v>
          </cell>
          <cell r="B218" t="str">
            <v>Opioid Dependence</v>
          </cell>
          <cell r="C218" t="str">
            <v>Local Authority</v>
          </cell>
        </row>
        <row r="219">
          <cell r="A219" t="str">
            <v>Methadone HCl_Mix 1mg/1ml (Uhw For)</v>
          </cell>
          <cell r="B219" t="str">
            <v>Opioid Dependence</v>
          </cell>
          <cell r="C219" t="str">
            <v>Local Authority</v>
          </cell>
        </row>
        <row r="220">
          <cell r="A220" t="str">
            <v>Methadone HCl_Liq Spec 20mg/5ml</v>
          </cell>
          <cell r="B220" t="str">
            <v>Opioid Dependence</v>
          </cell>
          <cell r="C220" t="str">
            <v>Local Authority</v>
          </cell>
        </row>
        <row r="221">
          <cell r="A221" t="str">
            <v>Methadone HCl_Liq Spec 10mg/5ml</v>
          </cell>
          <cell r="B221" t="str">
            <v>Opioid Dependence</v>
          </cell>
          <cell r="C221" t="str">
            <v>Local Authority</v>
          </cell>
        </row>
        <row r="222">
          <cell r="A222" t="str">
            <v>Methadone HCl_Liq Spec 25mg/5ml</v>
          </cell>
          <cell r="B222" t="str">
            <v>Opioid Dependence</v>
          </cell>
          <cell r="C222" t="str">
            <v>Local Authority</v>
          </cell>
        </row>
        <row r="223">
          <cell r="A223" t="str">
            <v>Methadone HCl_Liq Spec 2.33mg/5ml</v>
          </cell>
          <cell r="B223" t="str">
            <v>Opioid Dependence</v>
          </cell>
          <cell r="C223" t="str">
            <v>Local Authority</v>
          </cell>
        </row>
        <row r="224">
          <cell r="A224" t="str">
            <v>Methadone HCl_Liq Spec 1.67mg/5ml</v>
          </cell>
          <cell r="B224" t="str">
            <v>Opioid Dependence</v>
          </cell>
          <cell r="C224" t="str">
            <v>Local Authority</v>
          </cell>
        </row>
        <row r="225">
          <cell r="A225" t="str">
            <v>Methadone HCl_Liq Spec 1mg/5ml</v>
          </cell>
          <cell r="B225" t="str">
            <v>Opioid Dependence</v>
          </cell>
          <cell r="C225" t="str">
            <v>Local Authority</v>
          </cell>
        </row>
        <row r="226">
          <cell r="A226" t="str">
            <v>Methadone HCl_Liq Spec 4.5mg/5ml</v>
          </cell>
          <cell r="B226" t="str">
            <v>Opioid Dependence</v>
          </cell>
          <cell r="C226" t="str">
            <v>Local Authority</v>
          </cell>
        </row>
        <row r="227">
          <cell r="A227" t="str">
            <v>Methadone HCl_Liq Spec 4.33mg/5ml</v>
          </cell>
          <cell r="B227" t="str">
            <v>Opioid Dependence</v>
          </cell>
          <cell r="C227" t="str">
            <v>Local Authority</v>
          </cell>
        </row>
        <row r="228">
          <cell r="A228" t="str">
            <v>Methadone HCl_Liq Spec 3.67mg/5ml</v>
          </cell>
          <cell r="B228" t="str">
            <v>Opioid Dependence</v>
          </cell>
          <cell r="C228" t="str">
            <v>Local Authority</v>
          </cell>
        </row>
        <row r="229">
          <cell r="A229" t="str">
            <v>Methadone HCl_Liq Spec 3mg/5ml</v>
          </cell>
          <cell r="B229" t="str">
            <v>Opioid Dependence</v>
          </cell>
          <cell r="C229" t="str">
            <v>Local Authority</v>
          </cell>
        </row>
        <row r="230">
          <cell r="A230" t="str">
            <v>Methadone HCl_Liq Spec 4mg/5ml</v>
          </cell>
          <cell r="B230" t="str">
            <v>Opioid Dependence</v>
          </cell>
          <cell r="C230" t="str">
            <v>Local Authority</v>
          </cell>
        </row>
        <row r="231">
          <cell r="A231" t="str">
            <v>Methadone HCl_Oral Conc 10mg/1ml S/F</v>
          </cell>
          <cell r="B231" t="str">
            <v>Opioid Dependence</v>
          </cell>
          <cell r="C231" t="str">
            <v>Local Authority</v>
          </cell>
        </row>
        <row r="232">
          <cell r="A232" t="str">
            <v>Methadone HCl_Oral Conc 20mg/1ml S/F</v>
          </cell>
          <cell r="B232" t="str">
            <v>Opioid Dependence</v>
          </cell>
          <cell r="C232" t="str">
            <v>Local Authority</v>
          </cell>
        </row>
        <row r="233">
          <cell r="A233" t="str">
            <v>Methadone HCl_Liq Spec 3.5mg/5ml</v>
          </cell>
          <cell r="B233" t="str">
            <v>Opioid Dependence</v>
          </cell>
          <cell r="C233" t="str">
            <v>Local Authority</v>
          </cell>
        </row>
        <row r="234">
          <cell r="A234" t="str">
            <v>Methadone HCl_Mix 1mg/1ml S/F @gn</v>
          </cell>
          <cell r="B234" t="str">
            <v>Opioid Dependence</v>
          </cell>
          <cell r="C234" t="str">
            <v>Local Authority</v>
          </cell>
        </row>
        <row r="235">
          <cell r="A235" t="str">
            <v>Methadone HCl_Liq Spec 100mg/5ml</v>
          </cell>
          <cell r="B235" t="str">
            <v>Opioid Dependence</v>
          </cell>
          <cell r="C235" t="str">
            <v>Local Authority</v>
          </cell>
        </row>
        <row r="236">
          <cell r="A236" t="str">
            <v>Methadone HCl_Liq Spec 12.5mg/5ml</v>
          </cell>
          <cell r="B236" t="str">
            <v>Opioid Dependence</v>
          </cell>
          <cell r="C236" t="str">
            <v>Local Authority</v>
          </cell>
        </row>
        <row r="237">
          <cell r="A237" t="str">
            <v>Methadone HCl_Liq Spec 15mg/5ml</v>
          </cell>
          <cell r="B237" t="str">
            <v>Opioid Dependence</v>
          </cell>
          <cell r="C237" t="str">
            <v>Local Authority</v>
          </cell>
        </row>
        <row r="238">
          <cell r="A238" t="str">
            <v>Methadone HCl_Liq Spec 40mg/5ml</v>
          </cell>
          <cell r="B238" t="str">
            <v>Opioid Dependence</v>
          </cell>
          <cell r="C238" t="str">
            <v>Local Authority</v>
          </cell>
        </row>
        <row r="239">
          <cell r="A239" t="str">
            <v>Methadone HCl_Oral Conc 10mg/1ml S/F @gn</v>
          </cell>
          <cell r="B239" t="str">
            <v>Opioid Dependence</v>
          </cell>
          <cell r="C239" t="str">
            <v>Local Authority</v>
          </cell>
        </row>
        <row r="240">
          <cell r="A240" t="str">
            <v>Methadone HCl_Oral Conc 20mg/1ml S/F @gn</v>
          </cell>
          <cell r="B240" t="str">
            <v>Opioid Dependence</v>
          </cell>
          <cell r="C240" t="str">
            <v>Local Authority</v>
          </cell>
        </row>
        <row r="241">
          <cell r="A241" t="str">
            <v>Methadone HCl_Liq Spec 4.71mg/5ml</v>
          </cell>
          <cell r="B241" t="str">
            <v>Opioid Dependence</v>
          </cell>
          <cell r="C241" t="str">
            <v>Local Authority</v>
          </cell>
        </row>
        <row r="242">
          <cell r="A242" t="str">
            <v>Methadone HCl_Liq Spec 4.43mg/5ml</v>
          </cell>
          <cell r="B242" t="str">
            <v>Opioid Dependence</v>
          </cell>
          <cell r="C242" t="str">
            <v>Local Authority</v>
          </cell>
        </row>
        <row r="243">
          <cell r="A243" t="str">
            <v>Methadone HCl_Oral Soln 25mg/5ml</v>
          </cell>
          <cell r="B243" t="str">
            <v>Opioid Dependence</v>
          </cell>
          <cell r="C243" t="str">
            <v>Local Authority</v>
          </cell>
        </row>
        <row r="244">
          <cell r="A244" t="str">
            <v>Methadose_Oral Conc 10mg/1ml S/F</v>
          </cell>
          <cell r="B244" t="str">
            <v>Opioid Dependence</v>
          </cell>
          <cell r="C244" t="str">
            <v>Local Authority</v>
          </cell>
        </row>
        <row r="245">
          <cell r="A245" t="str">
            <v>Methadose_Oral Conc 20mg/1ml S/F</v>
          </cell>
          <cell r="B245" t="str">
            <v>Opioid Dependence</v>
          </cell>
          <cell r="C245" t="str">
            <v>Local Authority</v>
          </cell>
        </row>
        <row r="246">
          <cell r="A246" t="str">
            <v>Martindale_Methadone HCl Mix 1mg/1ml</v>
          </cell>
          <cell r="B246" t="str">
            <v>Opioid Dependence</v>
          </cell>
          <cell r="C246" t="str">
            <v>Local Authority</v>
          </cell>
        </row>
        <row r="247">
          <cell r="A247" t="str">
            <v>Martindale_Methadone HCl Mix 1mg/1ml S/F</v>
          </cell>
          <cell r="B247" t="str">
            <v>Opioid Dependence</v>
          </cell>
          <cell r="C247" t="str">
            <v>Local Authority</v>
          </cell>
        </row>
        <row r="248">
          <cell r="A248" t="str">
            <v>Methex_Mix 1mg/1ml</v>
          </cell>
          <cell r="B248" t="str">
            <v>Opioid Dependence</v>
          </cell>
          <cell r="C248" t="str">
            <v>Local Authority</v>
          </cell>
        </row>
        <row r="249">
          <cell r="A249" t="str">
            <v>Metharose_Oral Soln 1mg/1ml S/F</v>
          </cell>
          <cell r="B249" t="str">
            <v>Opioid Dependence</v>
          </cell>
          <cell r="C249" t="str">
            <v>Local Authority</v>
          </cell>
        </row>
        <row r="250">
          <cell r="A250" t="str">
            <v>Physeptone_Mix 1mg/1ml</v>
          </cell>
          <cell r="B250" t="str">
            <v>Opioid Dependence</v>
          </cell>
          <cell r="C250" t="str">
            <v>Local Authority</v>
          </cell>
        </row>
        <row r="251">
          <cell r="A251" t="str">
            <v>Physeptone_Mix 1mg/1ml S/F</v>
          </cell>
          <cell r="B251" t="str">
            <v>Opioid Dependence</v>
          </cell>
          <cell r="C251" t="str">
            <v>Local Authority</v>
          </cell>
        </row>
        <row r="252">
          <cell r="A252" t="str">
            <v>Pinadone_Mix 1mg/1ml S/F</v>
          </cell>
          <cell r="B252" t="str">
            <v>Opioid Dependence</v>
          </cell>
          <cell r="C252" t="str">
            <v>Local Authority</v>
          </cell>
        </row>
        <row r="253">
          <cell r="A253" t="str">
            <v>Eptadone_Oral Soln 5mg/1ml</v>
          </cell>
          <cell r="B253" t="str">
            <v>Opioid Dependence</v>
          </cell>
          <cell r="C253" t="str">
            <v>Local Authority</v>
          </cell>
        </row>
        <row r="254">
          <cell r="A254" t="str">
            <v>Eptadone_Oral Soln 1mg/1ml</v>
          </cell>
          <cell r="B254" t="str">
            <v>Opioid Dependence</v>
          </cell>
          <cell r="C254" t="str">
            <v>Local Authority</v>
          </cell>
        </row>
        <row r="255">
          <cell r="A255" t="str">
            <v>Lofexidine HCl_Tab 0.2mg</v>
          </cell>
          <cell r="B255" t="str">
            <v>Opioid Dependence</v>
          </cell>
          <cell r="C255" t="str">
            <v>Local Authority</v>
          </cell>
        </row>
        <row r="256">
          <cell r="A256" t="str">
            <v>Britlofex_Tab 0.2mg</v>
          </cell>
          <cell r="B256" t="str">
            <v>Opioid Dependence</v>
          </cell>
          <cell r="C256" t="str">
            <v>Local Authority</v>
          </cell>
        </row>
        <row r="257">
          <cell r="A257" t="str">
            <v>Naltrexone HCl_Tab 50mg</v>
          </cell>
          <cell r="B257" t="str">
            <v>Alcohol dependence</v>
          </cell>
          <cell r="C257" t="str">
            <v>Local Authority</v>
          </cell>
        </row>
        <row r="258">
          <cell r="A258" t="str">
            <v>Naltrexone HCl_Oral Liq @spec</v>
          </cell>
          <cell r="B258" t="str">
            <v>Alcohol dependence</v>
          </cell>
          <cell r="C258" t="str">
            <v>Local Authority</v>
          </cell>
        </row>
        <row r="259">
          <cell r="A259" t="str">
            <v>Naltrexone HCl_Liq Spec 12.5mg/5ml</v>
          </cell>
          <cell r="B259" t="str">
            <v>Alcohol dependence</v>
          </cell>
          <cell r="C259" t="str">
            <v>Local Authority</v>
          </cell>
        </row>
        <row r="260">
          <cell r="A260" t="str">
            <v>Naltrexone HCl_Liq Spec 2mg/5ml</v>
          </cell>
          <cell r="B260" t="str">
            <v>Alcohol dependence</v>
          </cell>
          <cell r="C260" t="str">
            <v>Local Authority</v>
          </cell>
        </row>
        <row r="261">
          <cell r="A261" t="str">
            <v>Naltrexone HCl_Cap 2.5mg</v>
          </cell>
          <cell r="B261" t="str">
            <v>Alcohol dependence</v>
          </cell>
          <cell r="C261" t="str">
            <v>Local Authority</v>
          </cell>
        </row>
        <row r="262">
          <cell r="A262" t="str">
            <v>Naltrexone HCl_Implant 1g</v>
          </cell>
          <cell r="B262" t="str">
            <v>Alcohol dependence</v>
          </cell>
          <cell r="C262" t="str">
            <v>Local Authority</v>
          </cell>
        </row>
        <row r="263">
          <cell r="A263" t="str">
            <v>Naltrexone HCl_Liq Spec 25mg/5ml</v>
          </cell>
          <cell r="B263" t="str">
            <v>Alcohol dependence</v>
          </cell>
          <cell r="C263" t="str">
            <v>Local Authority</v>
          </cell>
        </row>
        <row r="264">
          <cell r="A264" t="str">
            <v>Naltrexone HCl_Liq Spec 3mg/5ml</v>
          </cell>
          <cell r="B264" t="str">
            <v>Alcohol dependence</v>
          </cell>
          <cell r="C264" t="str">
            <v>Local Authority</v>
          </cell>
        </row>
        <row r="265">
          <cell r="A265" t="str">
            <v>Naltrexone HCl_Cap 3mg</v>
          </cell>
          <cell r="B265" t="str">
            <v>Alcohol dependence</v>
          </cell>
          <cell r="C265" t="str">
            <v>Local Authority</v>
          </cell>
        </row>
        <row r="266">
          <cell r="A266" t="str">
            <v>Naltrexone HCl_Liq Spec 1mg/5ml</v>
          </cell>
          <cell r="B266" t="str">
            <v>Alcohol dependence</v>
          </cell>
          <cell r="C266" t="str">
            <v>Local Authority</v>
          </cell>
        </row>
        <row r="267">
          <cell r="A267" t="str">
            <v>Naltrexone HCl_Cap 4.5mg</v>
          </cell>
          <cell r="B267" t="str">
            <v>Alcohol dependence</v>
          </cell>
          <cell r="C267" t="str">
            <v>Local Authority</v>
          </cell>
        </row>
        <row r="268">
          <cell r="A268" t="str">
            <v>Naltrexone HCl_Cap 4mg</v>
          </cell>
          <cell r="B268" t="str">
            <v>Alcohol dependence</v>
          </cell>
          <cell r="C268" t="str">
            <v>Local Authority</v>
          </cell>
        </row>
        <row r="269">
          <cell r="A269" t="str">
            <v>Naltrexone HCl_Cap 2mg</v>
          </cell>
          <cell r="B269" t="str">
            <v>Alcohol dependence</v>
          </cell>
          <cell r="C269" t="str">
            <v>Local Authority</v>
          </cell>
        </row>
        <row r="270">
          <cell r="A270" t="str">
            <v>Naltrexone HCl_Cap 1.5mg</v>
          </cell>
          <cell r="B270" t="str">
            <v>Alcohol dependence</v>
          </cell>
          <cell r="C270" t="str">
            <v>Local Authority</v>
          </cell>
        </row>
        <row r="271">
          <cell r="A271" t="str">
            <v>Naltrexone HCl_Cap 3.5mg</v>
          </cell>
          <cell r="B271" t="str">
            <v>Alcohol dependence</v>
          </cell>
          <cell r="C271" t="str">
            <v>Local Authority</v>
          </cell>
        </row>
        <row r="272">
          <cell r="A272" t="str">
            <v>Naltrexone HCl_Cap 1mg</v>
          </cell>
          <cell r="B272" t="str">
            <v>Alcohol dependence</v>
          </cell>
          <cell r="C272" t="str">
            <v>Local Authority</v>
          </cell>
        </row>
        <row r="273">
          <cell r="A273" t="str">
            <v>Naltrexone HCl_Liq Spec 5mg/5ml</v>
          </cell>
          <cell r="B273" t="str">
            <v>Alcohol dependence</v>
          </cell>
          <cell r="C273" t="str">
            <v>Local Authority</v>
          </cell>
        </row>
        <row r="274">
          <cell r="A274" t="str">
            <v>Naltrexone HCl_Cap 5mg</v>
          </cell>
          <cell r="B274" t="str">
            <v>Alcohol dependence</v>
          </cell>
          <cell r="C274" t="str">
            <v>Local Authority</v>
          </cell>
        </row>
        <row r="275">
          <cell r="A275" t="str">
            <v>Nalorex_Tab 50mg</v>
          </cell>
          <cell r="B275" t="str">
            <v>Opioid Dependence</v>
          </cell>
          <cell r="C275" t="str">
            <v>Local Authority</v>
          </cell>
        </row>
        <row r="276">
          <cell r="A276" t="str">
            <v>Opizone_Tab 50mg</v>
          </cell>
          <cell r="B276" t="str">
            <v>Opioid Dependence</v>
          </cell>
          <cell r="C276" t="str">
            <v>Local Authority</v>
          </cell>
        </row>
        <row r="277">
          <cell r="A277" t="str">
            <v>Revia_Tab 50mg</v>
          </cell>
          <cell r="B277" t="str">
            <v>Opioid Dependence</v>
          </cell>
          <cell r="C277" t="str">
            <v>Local Authority</v>
          </cell>
        </row>
        <row r="278">
          <cell r="A278" t="str">
            <v>Adepend_Tab 50mg</v>
          </cell>
          <cell r="B278" t="str">
            <v>Opioid Dependence</v>
          </cell>
          <cell r="C278" t="str">
            <v>Local Authority</v>
          </cell>
        </row>
        <row r="279">
          <cell r="A279" t="str">
            <v>Levacetylmethadol HCl_Soln 10mg/1ml S/F</v>
          </cell>
          <cell r="B279" t="str">
            <v>Opioid Dependence</v>
          </cell>
          <cell r="C279" t="str">
            <v>Local Authority</v>
          </cell>
        </row>
        <row r="280">
          <cell r="A280" t="str">
            <v>OrLAAM_Oral Soln 10mg/1ml S/F</v>
          </cell>
          <cell r="B280" t="str">
            <v>Opioid Dependence</v>
          </cell>
          <cell r="C280" t="str">
            <v>Local Authority</v>
          </cell>
        </row>
        <row r="281">
          <cell r="A281" t="str">
            <v>Etonogestrel_Implant 68mg</v>
          </cell>
          <cell r="B281" t="str">
            <v>Etonogestrel</v>
          </cell>
          <cell r="C281" t="str">
            <v>Local Authority</v>
          </cell>
        </row>
        <row r="282">
          <cell r="A282" t="str">
            <v>Implanon_Implant 68mg</v>
          </cell>
          <cell r="B282" t="str">
            <v>Etonogestrel</v>
          </cell>
          <cell r="C282" t="str">
            <v>Local Authority</v>
          </cell>
        </row>
        <row r="283">
          <cell r="A283" t="str">
            <v>Nexplanon_Implant 68mg</v>
          </cell>
          <cell r="B283" t="str">
            <v>Etonogestrel</v>
          </cell>
          <cell r="C283" t="str">
            <v>Local Authority</v>
          </cell>
        </row>
        <row r="284">
          <cell r="A284" t="str">
            <v>Naltrexone HCl_Oral Soln 5mg/5ml</v>
          </cell>
          <cell r="B284" t="str">
            <v>Opioid Dependence</v>
          </cell>
          <cell r="C284" t="str">
            <v>Local Authority</v>
          </cell>
        </row>
        <row r="285">
          <cell r="A285" t="str">
            <v>Champix</v>
          </cell>
          <cell r="B285" t="str">
            <v>Nicotine Dependence</v>
          </cell>
          <cell r="C285" t="str">
            <v>Local Authority</v>
          </cell>
        </row>
        <row r="286">
          <cell r="A286" t="str">
            <v>Jaydess_Intra-Uterine Device 13.5mg</v>
          </cell>
          <cell r="B286" t="str">
            <v>IUD Progestogen-only Device</v>
          </cell>
          <cell r="C286" t="str">
            <v>Local Authority</v>
          </cell>
        </row>
        <row r="287">
          <cell r="A287" t="str">
            <v>Levonorgest_Intra-Uterine Device 13.5mg</v>
          </cell>
          <cell r="B287" t="str">
            <v>IUD Progestogen-only Device</v>
          </cell>
          <cell r="C287" t="str">
            <v>Local Authority</v>
          </cell>
        </row>
        <row r="288">
          <cell r="A288" t="str">
            <v>Naltrexone HCl_Oral Susp 5mg/5ml</v>
          </cell>
          <cell r="B288" t="str">
            <v>IUD Progestogen-only Device</v>
          </cell>
          <cell r="C288" t="str">
            <v>Local Authority</v>
          </cell>
        </row>
        <row r="289">
          <cell r="A289" t="str">
            <v>Varenicline Tart</v>
          </cell>
          <cell r="B289" t="str">
            <v>Nicotine Dependence</v>
          </cell>
          <cell r="C289" t="str">
            <v>Local Authority</v>
          </cell>
        </row>
        <row r="290">
          <cell r="A290" t="str">
            <v>Nicorette_Chewing Gum 2mgS/F(Freshfruit)</v>
          </cell>
          <cell r="B290" t="str">
            <v>Nicotine Dependence</v>
          </cell>
          <cell r="C290" t="str">
            <v>Local Authority</v>
          </cell>
        </row>
        <row r="291">
          <cell r="A291" t="str">
            <v>Nicorette_Chewing Gum 4mgS/F(Freshfruit)</v>
          </cell>
          <cell r="B291" t="str">
            <v>Nicotine Dependence</v>
          </cell>
          <cell r="C291" t="str">
            <v>Local Authority</v>
          </cell>
        </row>
        <row r="292">
          <cell r="A292" t="str">
            <v>Acamprosate Calc_Tab E/C 333mg</v>
          </cell>
          <cell r="B292" t="str">
            <v>Alcohol dependence</v>
          </cell>
          <cell r="C292" t="str">
            <v>Local Authority</v>
          </cell>
        </row>
        <row r="293">
          <cell r="A293" t="str">
            <v>Agrippal_Vac 0.5ml Pfs</v>
          </cell>
          <cell r="B293" t="str">
            <v>Influenza</v>
          </cell>
          <cell r="C293" t="str">
            <v>NHS England</v>
          </cell>
        </row>
        <row r="294">
          <cell r="A294" t="str">
            <v>Enzira_Vac Inact 0.5ml Pfs</v>
          </cell>
          <cell r="B294" t="str">
            <v>Influenza</v>
          </cell>
          <cell r="C294" t="str">
            <v>NHS England</v>
          </cell>
        </row>
        <row r="295">
          <cell r="A295" t="str">
            <v>Fluarix Tetra_Vac 0.5ml Pfs</v>
          </cell>
          <cell r="B295" t="str">
            <v>Influenza</v>
          </cell>
          <cell r="C295" t="str">
            <v>NHS England</v>
          </cell>
        </row>
        <row r="296">
          <cell r="A296" t="str">
            <v>Fluenz_Tetra Vac Nsl Susp 0.2ml Ud</v>
          </cell>
          <cell r="B296" t="str">
            <v>Influenza</v>
          </cell>
          <cell r="C296" t="str">
            <v>NHS England</v>
          </cell>
        </row>
        <row r="297">
          <cell r="A297" t="str">
            <v>Gardasil_Vac 0.5ml Pfs</v>
          </cell>
          <cell r="B297" t="str">
            <v>Human Papillomavirus (Type 6,11,16,18)</v>
          </cell>
          <cell r="C297" t="str">
            <v>NHS England</v>
          </cell>
        </row>
        <row r="298">
          <cell r="A298" t="str">
            <v>Imuvac_Vac 0.5ml Pfs</v>
          </cell>
          <cell r="B298" t="str">
            <v>Influenza</v>
          </cell>
          <cell r="C298" t="str">
            <v>NHS England</v>
          </cell>
        </row>
        <row r="299">
          <cell r="A299" t="str">
            <v>Influenza_Vac Inact 0.5ml Pfs</v>
          </cell>
          <cell r="B299" t="str">
            <v>Influenza</v>
          </cell>
          <cell r="C299" t="str">
            <v>NHS England</v>
          </cell>
        </row>
        <row r="300">
          <cell r="A300" t="str">
            <v>Influvac Desu_Vac 0.5ml Pfs</v>
          </cell>
          <cell r="B300" t="str">
            <v>Influenza</v>
          </cell>
          <cell r="C300" t="str">
            <v>NHS England</v>
          </cell>
        </row>
        <row r="301">
          <cell r="A301" t="str">
            <v>Influvac Sub-Unit_Vac 0.5ml Pfs</v>
          </cell>
          <cell r="B301" t="str">
            <v>Influenza</v>
          </cell>
          <cell r="C301" t="str">
            <v>NHS England</v>
          </cell>
        </row>
        <row r="302">
          <cell r="A302" t="str">
            <v>Optaflu_Vac 0.5ml Pfs</v>
          </cell>
          <cell r="B302" t="str">
            <v>Influenza</v>
          </cell>
          <cell r="C302" t="str">
            <v>NHS England</v>
          </cell>
        </row>
        <row r="303">
          <cell r="A303" t="str">
            <v>Pneumococcal_Vac 0.5ml Vl (23 Valent)</v>
          </cell>
          <cell r="B303" t="str">
            <v>Pneumococcal</v>
          </cell>
          <cell r="C303" t="str">
            <v>NHS England</v>
          </cell>
        </row>
        <row r="304">
          <cell r="A304" t="str">
            <v>Pneumovax II_Vac 0.5ml Vl</v>
          </cell>
          <cell r="B304" t="str">
            <v>Pneumococcal</v>
          </cell>
          <cell r="C304" t="str">
            <v>NHS England</v>
          </cell>
        </row>
        <row r="305">
          <cell r="A305" t="str">
            <v>Levonorgest_Intra-Uterine Dev 20mcg/24hr</v>
          </cell>
          <cell r="B305" t="str">
            <v>IUD Progestogen-only Device</v>
          </cell>
          <cell r="C305" t="str">
            <v>Local Authority</v>
          </cell>
        </row>
        <row r="306">
          <cell r="A306" t="str">
            <v>Pnu-Imune_Vac 0.5ml Vl</v>
          </cell>
          <cell r="B306" t="str">
            <v>Pneumococcal</v>
          </cell>
          <cell r="C306" t="str">
            <v>NHS England</v>
          </cell>
        </row>
        <row r="307">
          <cell r="A307" t="str">
            <v>Levosert_Intra-Uterine Dev 20mcg/24hr</v>
          </cell>
          <cell r="B307" t="str">
            <v>IUD Progestogen-only Device</v>
          </cell>
          <cell r="C307" t="str">
            <v>Local Authority</v>
          </cell>
        </row>
        <row r="308">
          <cell r="A308" t="str">
            <v>Nicorette_Chewing Gum4mgS/F(Fruitfusion)</v>
          </cell>
          <cell r="B308" t="str">
            <v>Nicotine Dependence</v>
          </cell>
          <cell r="C308" t="str">
            <v>Local Authority</v>
          </cell>
        </row>
        <row r="309">
          <cell r="A309" t="str">
            <v>Nicorette_Chewing Gum2mgS/F(Fruitfusion)</v>
          </cell>
          <cell r="B309" t="str">
            <v>Nicotine Dependence</v>
          </cell>
          <cell r="C309" t="str">
            <v>Local Authority</v>
          </cell>
        </row>
        <row r="310">
          <cell r="A310" t="str">
            <v>Nicotinell_Loz 1mg S/F</v>
          </cell>
          <cell r="B310" t="str">
            <v>Nicotine Dependence</v>
          </cell>
          <cell r="C310" t="str">
            <v>Local Authority</v>
          </cell>
        </row>
        <row r="311">
          <cell r="A311" t="str">
            <v>Nicotine Bitartrate_Loz 1mg S/F</v>
          </cell>
          <cell r="B311" t="str">
            <v>Nicotine Dependence</v>
          </cell>
          <cell r="C311" t="str">
            <v>Local Authority</v>
          </cell>
        </row>
        <row r="312">
          <cell r="A312" t="str">
            <v>Cervarix_Vac 0.5ml Pfs</v>
          </cell>
          <cell r="B312" t="str">
            <v>Human Papillomavirus (Type 16,18)</v>
          </cell>
          <cell r="C312" t="str">
            <v>NHS England</v>
          </cell>
        </row>
        <row r="313">
          <cell r="A313" t="str">
            <v>HPV (Type 6,11,16,18)_Vac 0.5ml Pfs</v>
          </cell>
          <cell r="B313" t="str">
            <v>Human Papillomavirus (Type 16,18)</v>
          </cell>
          <cell r="C313" t="str">
            <v>NHS England</v>
          </cell>
        </row>
        <row r="314">
          <cell r="A314" t="str">
            <v>Champix_2Wk Tt Init Pack (Tab 0.5mg/1mg)</v>
          </cell>
          <cell r="B314" t="str">
            <v>Nicotine Dependence</v>
          </cell>
          <cell r="C314" t="str">
            <v>Local Authority</v>
          </cell>
        </row>
        <row r="315">
          <cell r="A315" t="str">
            <v>Varenicline Tart_2Wk Init(Tab 0.5mg/1mg)</v>
          </cell>
          <cell r="B315" t="str">
            <v>Nicotine Dependence</v>
          </cell>
          <cell r="C315" t="str">
            <v>Local Authority</v>
          </cell>
        </row>
        <row r="316">
          <cell r="A316" t="str">
            <v>NiQuitin_Chewing Gum 4mg S/F (Freshmint)</v>
          </cell>
          <cell r="B316" t="str">
            <v>Nicotine Dependence</v>
          </cell>
          <cell r="C316" t="str">
            <v>Local Authority</v>
          </cell>
        </row>
        <row r="317">
          <cell r="A317" t="str">
            <v>Buprenorphine_Tab Subling 4mg S/F</v>
          </cell>
          <cell r="B317" t="str">
            <v>Opioid Dependence</v>
          </cell>
          <cell r="C317" t="str">
            <v>Local Authority</v>
          </cell>
        </row>
        <row r="318">
          <cell r="A318" t="str">
            <v>Nicotinell_Loz 2mg S/F</v>
          </cell>
          <cell r="B318" t="str">
            <v>Nicotine Dependence</v>
          </cell>
          <cell r="C318" t="str">
            <v>Local Authority</v>
          </cell>
        </row>
        <row r="319">
          <cell r="A319" t="str">
            <v>Nova-T 380 Iucd</v>
          </cell>
          <cell r="B319" t="str">
            <v>Non Medicated Coils</v>
          </cell>
          <cell r="C319" t="str">
            <v>Local Authority</v>
          </cell>
        </row>
        <row r="320">
          <cell r="A320" t="str">
            <v>Novaplus T 380 Ag Iucd (Normal,Mini)</v>
          </cell>
          <cell r="B320" t="str">
            <v>Non Medicated Coils</v>
          </cell>
          <cell r="C320" t="str">
            <v>Local Authority</v>
          </cell>
        </row>
        <row r="321">
          <cell r="A321" t="str">
            <v>T-Safe 380A QL Iucd</v>
          </cell>
          <cell r="B321" t="str">
            <v>Non Medicated Coils</v>
          </cell>
          <cell r="C321" t="str">
            <v>Local Authority</v>
          </cell>
        </row>
        <row r="322">
          <cell r="A322" t="str">
            <v>Copper T380 A Iucd</v>
          </cell>
          <cell r="B322" t="str">
            <v>Non Medicated Coils</v>
          </cell>
          <cell r="C322" t="str">
            <v>Local Authority</v>
          </cell>
        </row>
        <row r="323">
          <cell r="A323" t="str">
            <v>TT380 Slimline Iucd</v>
          </cell>
          <cell r="B323" t="str">
            <v>Non Medicated Coils</v>
          </cell>
          <cell r="C323" t="str">
            <v>Local Authority</v>
          </cell>
        </row>
        <row r="324">
          <cell r="A324" t="str">
            <v>Mini TT380 Slimline Iucd</v>
          </cell>
          <cell r="B324" t="str">
            <v>Non Medicated Coils</v>
          </cell>
          <cell r="C324" t="str">
            <v>Local Authority</v>
          </cell>
        </row>
        <row r="325">
          <cell r="A325" t="str">
            <v>Prevenar 13_Vac 0.5ml Pfs</v>
          </cell>
          <cell r="B325" t="str">
            <v>Pneumococcal</v>
          </cell>
          <cell r="C325" t="str">
            <v>NHS England</v>
          </cell>
        </row>
        <row r="326">
          <cell r="A326" t="str">
            <v>Fluvirin_Vac 0.5ml Pfs</v>
          </cell>
          <cell r="B326" t="str">
            <v>Pneumococcal</v>
          </cell>
          <cell r="C326" t="str">
            <v>NHS England</v>
          </cell>
        </row>
        <row r="327">
          <cell r="A327" t="str">
            <v>Champix_4Wk Tt Init Pack (Tab 0.5mg/1mg)</v>
          </cell>
          <cell r="B327" t="str">
            <v>Nicotine Dependence</v>
          </cell>
          <cell r="C327" t="str">
            <v>Local Authority</v>
          </cell>
        </row>
        <row r="328">
          <cell r="A328" t="str">
            <v>Methadone HCl_Tab 5mg</v>
          </cell>
          <cell r="B328" t="str">
            <v>Opioid Dependence</v>
          </cell>
          <cell r="C328" t="str">
            <v>Local Authority</v>
          </cell>
        </row>
        <row r="329">
          <cell r="A329" t="str">
            <v>Buprenorphine_Oral Lyophilisate 2mg S/F</v>
          </cell>
          <cell r="B329" t="str">
            <v>Opioid Dependence</v>
          </cell>
          <cell r="C329" t="str">
            <v>Local Authority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BA48"/>
  <sheetViews>
    <sheetView tabSelected="1" zoomScale="90" zoomScaleNormal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/>
    </sheetView>
  </sheetViews>
  <sheetFormatPr defaultColWidth="11.5703125" defaultRowHeight="15" x14ac:dyDescent="0.25"/>
  <cols>
    <col min="1" max="1" width="5.140625" customWidth="1"/>
    <col min="2" max="2" width="11.5703125" customWidth="1"/>
    <col min="3" max="3" width="36" customWidth="1"/>
    <col min="4" max="4" width="11.5703125" style="18" customWidth="1"/>
    <col min="5" max="5" width="11.5703125" style="18" hidden="1" customWidth="1"/>
    <col min="6" max="7" width="15.7109375" hidden="1" customWidth="1"/>
    <col min="8" max="8" width="14.42578125" style="18" customWidth="1"/>
    <col min="9" max="10" width="11.5703125" style="2" customWidth="1"/>
    <col min="11" max="13" width="11.7109375" style="18" customWidth="1"/>
    <col min="14" max="15" width="11.7109375" style="18" hidden="1" customWidth="1"/>
    <col min="16" max="16" width="13.5703125" style="18" hidden="1" customWidth="1"/>
    <col min="17" max="25" width="11.7109375" style="18" hidden="1" customWidth="1"/>
    <col min="26" max="27" width="11.5703125" style="3" customWidth="1"/>
    <col min="28" max="31" width="11.5703125" customWidth="1"/>
    <col min="32" max="32" width="12.5703125" customWidth="1"/>
    <col min="33" max="40" width="11.5703125" customWidth="1"/>
    <col min="41" max="41" width="13.85546875" customWidth="1"/>
    <col min="42" max="44" width="11.5703125" customWidth="1"/>
    <col min="45" max="45" width="12" bestFit="1" customWidth="1"/>
    <col min="46" max="46" width="12.7109375" bestFit="1" customWidth="1"/>
    <col min="47" max="48" width="11.5703125" customWidth="1"/>
    <col min="49" max="49" width="21.140625" bestFit="1" customWidth="1"/>
    <col min="50" max="50" width="11.5703125" hidden="1" customWidth="1"/>
  </cols>
  <sheetData>
    <row r="1" spans="2:53" ht="23.25" x14ac:dyDescent="0.35">
      <c r="B1" s="1" t="s">
        <v>0</v>
      </c>
      <c r="C1" s="1"/>
      <c r="F1" s="1"/>
      <c r="G1" s="1"/>
      <c r="AC1" s="4"/>
      <c r="AQ1" s="5"/>
      <c r="AT1" s="5"/>
    </row>
    <row r="2" spans="2:53" ht="23.25" x14ac:dyDescent="0.35">
      <c r="B2" s="1" t="s">
        <v>78</v>
      </c>
      <c r="C2" s="1"/>
      <c r="F2" s="1"/>
      <c r="G2" s="1"/>
      <c r="N2" s="6">
        <v>8.2164846190741631E-2</v>
      </c>
      <c r="O2" s="6">
        <v>8.363214373679366E-2</v>
      </c>
      <c r="P2" s="6">
        <v>8.2505126975279036E-2</v>
      </c>
      <c r="Q2" s="6">
        <v>8.748551354014078E-2</v>
      </c>
      <c r="R2" s="6">
        <v>8.0096778626152096E-2</v>
      </c>
      <c r="S2" s="6">
        <v>8.2929243852166837E-2</v>
      </c>
      <c r="T2" s="6">
        <v>8.529337187747113E-2</v>
      </c>
      <c r="U2" s="6">
        <v>8.0046854461311101E-2</v>
      </c>
      <c r="V2" s="6">
        <v>8.9672718787674521E-2</v>
      </c>
      <c r="W2" s="6">
        <v>8.3511180824723572E-2</v>
      </c>
      <c r="X2" s="6">
        <v>7.7856081720485887E-2</v>
      </c>
      <c r="Y2" s="6">
        <v>8.4806118665819746E-2</v>
      </c>
      <c r="AB2" s="6">
        <v>8.2164846190741631E-2</v>
      </c>
      <c r="AC2" s="6">
        <v>8.363214373679366E-2</v>
      </c>
      <c r="AD2" s="6">
        <v>8.2505126975279036E-2</v>
      </c>
      <c r="AE2" s="6">
        <v>8.748551354014078E-2</v>
      </c>
      <c r="AF2" s="6">
        <v>8.0096778626152096E-2</v>
      </c>
      <c r="AG2" s="6">
        <v>8.2929243852166837E-2</v>
      </c>
      <c r="AH2" s="6">
        <v>8.529337187747113E-2</v>
      </c>
      <c r="AI2" s="6">
        <v>8.0046854461311101E-2</v>
      </c>
      <c r="AJ2" s="6">
        <v>8.9672718787674521E-2</v>
      </c>
      <c r="AK2" s="6">
        <v>8.3511180824723572E-2</v>
      </c>
      <c r="AL2" s="6">
        <v>7.7856081720485887E-2</v>
      </c>
      <c r="AM2" s="6">
        <v>8.4806118665819746E-2</v>
      </c>
      <c r="AN2" s="56"/>
      <c r="AO2" s="51">
        <v>12</v>
      </c>
      <c r="AQ2" s="7"/>
      <c r="AT2" s="7"/>
    </row>
    <row r="3" spans="2:53" x14ac:dyDescent="0.25">
      <c r="AG3" s="64"/>
      <c r="AH3" s="64"/>
      <c r="AI3" s="64"/>
      <c r="AJ3" s="43"/>
      <c r="AK3" s="43"/>
      <c r="AL3" s="43"/>
      <c r="AM3" s="43"/>
      <c r="AN3" s="28"/>
      <c r="AO3" s="36" t="s">
        <v>259</v>
      </c>
      <c r="AP3" s="37"/>
      <c r="AQ3" s="38"/>
      <c r="AR3" s="39"/>
    </row>
    <row r="4" spans="2:53" s="9" customFormat="1" ht="75" x14ac:dyDescent="0.25">
      <c r="B4" s="29" t="s">
        <v>1</v>
      </c>
      <c r="C4" s="30" t="s">
        <v>2</v>
      </c>
      <c r="D4" s="31" t="s">
        <v>67</v>
      </c>
      <c r="E4" s="8" t="s">
        <v>227</v>
      </c>
      <c r="F4" s="8" t="s">
        <v>94</v>
      </c>
      <c r="G4" s="8" t="s">
        <v>70</v>
      </c>
      <c r="H4" s="32" t="s">
        <v>76</v>
      </c>
      <c r="I4" s="33" t="s">
        <v>79</v>
      </c>
      <c r="J4" s="33" t="s">
        <v>229</v>
      </c>
      <c r="K4" s="34" t="s">
        <v>108</v>
      </c>
      <c r="L4" s="34" t="s">
        <v>95</v>
      </c>
      <c r="M4" s="34" t="s">
        <v>80</v>
      </c>
      <c r="N4" s="57" t="s">
        <v>96</v>
      </c>
      <c r="O4" s="57" t="s">
        <v>97</v>
      </c>
      <c r="P4" s="57" t="s">
        <v>98</v>
      </c>
      <c r="Q4" s="57" t="s">
        <v>99</v>
      </c>
      <c r="R4" s="57" t="s">
        <v>100</v>
      </c>
      <c r="S4" s="57" t="s">
        <v>101</v>
      </c>
      <c r="T4" s="57" t="s">
        <v>102</v>
      </c>
      <c r="U4" s="57" t="s">
        <v>103</v>
      </c>
      <c r="V4" s="57" t="s">
        <v>104</v>
      </c>
      <c r="W4" s="57" t="s">
        <v>105</v>
      </c>
      <c r="X4" s="57" t="s">
        <v>106</v>
      </c>
      <c r="Y4" s="57" t="s">
        <v>107</v>
      </c>
      <c r="Z4" s="35" t="s">
        <v>81</v>
      </c>
      <c r="AA4" s="35" t="s">
        <v>226</v>
      </c>
      <c r="AB4" s="44" t="s">
        <v>82</v>
      </c>
      <c r="AC4" s="44" t="s">
        <v>83</v>
      </c>
      <c r="AD4" s="44" t="s">
        <v>84</v>
      </c>
      <c r="AE4" s="45" t="s">
        <v>85</v>
      </c>
      <c r="AF4" s="44" t="s">
        <v>86</v>
      </c>
      <c r="AG4" s="45" t="s">
        <v>87</v>
      </c>
      <c r="AH4" s="45" t="s">
        <v>89</v>
      </c>
      <c r="AI4" s="45" t="s">
        <v>90</v>
      </c>
      <c r="AJ4" s="45" t="s">
        <v>91</v>
      </c>
      <c r="AK4" s="45" t="s">
        <v>88</v>
      </c>
      <c r="AL4" s="45" t="s">
        <v>92</v>
      </c>
      <c r="AM4" s="45" t="s">
        <v>93</v>
      </c>
      <c r="AN4" s="45" t="s">
        <v>69</v>
      </c>
      <c r="AO4" s="40" t="s">
        <v>4</v>
      </c>
      <c r="AP4" s="41" t="s">
        <v>3</v>
      </c>
      <c r="AQ4" s="40" t="s">
        <v>5</v>
      </c>
      <c r="AR4" s="40" t="s">
        <v>6</v>
      </c>
      <c r="AS4" s="42" t="s">
        <v>7</v>
      </c>
      <c r="AT4" s="42" t="s">
        <v>8</v>
      </c>
      <c r="AU4" s="42" t="s">
        <v>71</v>
      </c>
    </row>
    <row r="5" spans="2:53" x14ac:dyDescent="0.25">
      <c r="B5" s="10" t="s">
        <v>57</v>
      </c>
      <c r="C5" s="10" t="s">
        <v>58</v>
      </c>
      <c r="D5" s="13">
        <v>62225</v>
      </c>
      <c r="E5" s="13">
        <v>2313122.4651627457</v>
      </c>
      <c r="F5" s="13">
        <v>2675955.83</v>
      </c>
      <c r="G5" s="13">
        <v>-34389.33</v>
      </c>
      <c r="H5" s="13">
        <f t="shared" ref="H5:H31" si="0">F5+G5</f>
        <v>2641566.5</v>
      </c>
      <c r="I5" s="11">
        <f t="shared" ref="I5:I30" si="1">H5/D5</f>
        <v>42.451852149457615</v>
      </c>
      <c r="J5" s="11">
        <f t="shared" ref="J5:J30" si="2">RANK(I5,$I$5:$I$30,1)</f>
        <v>23</v>
      </c>
      <c r="K5" s="13">
        <f t="shared" ref="K5:K29" si="3">(50186625-59338)*(D5/$D$34)</f>
        <v>2412026.8684453908</v>
      </c>
      <c r="L5" s="46">
        <f t="shared" ref="L5:L29" si="4">$L$34/$D$34*D5</f>
        <v>-94960.954596983851</v>
      </c>
      <c r="M5" s="13">
        <f>K5+L5</f>
        <v>2317065.9138484071</v>
      </c>
      <c r="N5" s="13">
        <f t="shared" ref="N5:Y13" si="5">N$40/$D$34*$D5</f>
        <v>190381.36442516456</v>
      </c>
      <c r="O5" s="13">
        <f t="shared" si="5"/>
        <v>193781.18955459516</v>
      </c>
      <c r="P5" s="13">
        <f t="shared" si="5"/>
        <v>191169.81743215377</v>
      </c>
      <c r="Q5" s="13">
        <f t="shared" si="5"/>
        <v>202709.70137938348</v>
      </c>
      <c r="R5" s="13">
        <f t="shared" si="5"/>
        <v>185589.51556371871</v>
      </c>
      <c r="S5" s="13">
        <f t="shared" si="5"/>
        <v>192152.52419107826</v>
      </c>
      <c r="T5" s="13">
        <f t="shared" si="5"/>
        <v>197630.36465448467</v>
      </c>
      <c r="U5" s="13">
        <f t="shared" si="5"/>
        <v>185473.83798308825</v>
      </c>
      <c r="V5" s="13">
        <f t="shared" si="5"/>
        <v>207777.60010503427</v>
      </c>
      <c r="W5" s="13">
        <f t="shared" si="5"/>
        <v>193500.91051419766</v>
      </c>
      <c r="X5" s="13">
        <f t="shared" si="5"/>
        <v>180397.67314033385</v>
      </c>
      <c r="Y5" s="13">
        <f t="shared" si="5"/>
        <v>196501.36684635407</v>
      </c>
      <c r="Z5" s="12">
        <f t="shared" ref="Z5:Z28" si="6">((M5/H5)-1)</f>
        <v>-0.12284399660261924</v>
      </c>
      <c r="AA5" s="12">
        <f t="shared" ref="AA5:AA28" si="7">((M5/E5)-1)</f>
        <v>1.7048162149011503E-3</v>
      </c>
      <c r="AB5" s="13">
        <v>212496.87</v>
      </c>
      <c r="AC5" s="13">
        <v>205796.77</v>
      </c>
      <c r="AD5" s="13">
        <v>201779.68</v>
      </c>
      <c r="AE5" s="13">
        <v>220938.72</v>
      </c>
      <c r="AF5" s="13">
        <v>214837.52</v>
      </c>
      <c r="AG5" s="14">
        <v>213456.07</v>
      </c>
      <c r="AH5" s="14">
        <v>201404.74</v>
      </c>
      <c r="AI5" s="14">
        <v>224962.6</v>
      </c>
      <c r="AJ5" s="14">
        <v>226183.56</v>
      </c>
      <c r="AK5" s="14">
        <v>200561.73</v>
      </c>
      <c r="AL5" s="14">
        <v>193026.45</v>
      </c>
      <c r="AM5" s="14">
        <v>213861.07</v>
      </c>
      <c r="AN5" s="46">
        <f>-SUMIFS('LA Income'!E:E,'LA Income'!B:B,C5,'LA Income'!I:I,"Yes")</f>
        <v>-28314.420000000006</v>
      </c>
      <c r="AO5" s="13">
        <f>SUM(N5:INDEX(N5:Y5,0,$AO$2))</f>
        <v>2317065.8657895867</v>
      </c>
      <c r="AP5" s="14">
        <f>SUM(AB5:AN5)</f>
        <v>2500991.3600000003</v>
      </c>
      <c r="AQ5" s="46">
        <f>AO5-AP5</f>
        <v>-183925.49421041366</v>
      </c>
      <c r="AR5" s="49">
        <f>IFERROR(AQ5/AO5," ")</f>
        <v>-7.9378621439290573E-2</v>
      </c>
      <c r="AS5" s="15">
        <f>AP5/SUM($AB$2:$AM$2)</f>
        <v>2500991.4118736638</v>
      </c>
      <c r="AT5" s="46">
        <f>M5-AS5</f>
        <v>-183925.49802525667</v>
      </c>
      <c r="AU5" s="11">
        <f t="shared" ref="AU5:AU30" si="8">AS5/D5</f>
        <v>40.192710516250123</v>
      </c>
      <c r="AW5" s="16"/>
      <c r="AX5" s="17"/>
      <c r="BA5" s="18"/>
    </row>
    <row r="6" spans="2:53" x14ac:dyDescent="0.25">
      <c r="B6" s="10" t="s">
        <v>39</v>
      </c>
      <c r="C6" s="10" t="s">
        <v>40</v>
      </c>
      <c r="D6" s="13">
        <v>30228</v>
      </c>
      <c r="E6" s="13">
        <v>1117501.6587173704</v>
      </c>
      <c r="F6" s="13">
        <v>1099311.3800000001</v>
      </c>
      <c r="G6" s="13">
        <v>-13713.84</v>
      </c>
      <c r="H6" s="13">
        <f t="shared" si="0"/>
        <v>1085597.54</v>
      </c>
      <c r="I6" s="11">
        <f t="shared" si="1"/>
        <v>35.913640995103876</v>
      </c>
      <c r="J6" s="11">
        <f t="shared" si="2"/>
        <v>11</v>
      </c>
      <c r="K6" s="13">
        <f t="shared" si="3"/>
        <v>1171727.5721875015</v>
      </c>
      <c r="L6" s="46">
        <f t="shared" si="4"/>
        <v>-46130.65063170153</v>
      </c>
      <c r="M6" s="13">
        <f t="shared" ref="M6:M31" si="9">K6+L6</f>
        <v>1125596.9215557999</v>
      </c>
      <c r="N6" s="13">
        <f t="shared" si="5"/>
        <v>92484.497932404571</v>
      </c>
      <c r="O6" s="13">
        <f t="shared" si="5"/>
        <v>94136.083533247132</v>
      </c>
      <c r="P6" s="13">
        <f t="shared" si="5"/>
        <v>92867.516935944455</v>
      </c>
      <c r="Q6" s="13">
        <f t="shared" si="5"/>
        <v>98473.424721510717</v>
      </c>
      <c r="R6" s="13">
        <f t="shared" si="5"/>
        <v>90156.687448133205</v>
      </c>
      <c r="S6" s="13">
        <f t="shared" si="5"/>
        <v>93344.9015869492</v>
      </c>
      <c r="T6" s="13">
        <f t="shared" si="5"/>
        <v>96005.95681439554</v>
      </c>
      <c r="U6" s="13">
        <f t="shared" si="5"/>
        <v>90100.492961876924</v>
      </c>
      <c r="V6" s="13">
        <f t="shared" si="5"/>
        <v>100935.33621494538</v>
      </c>
      <c r="W6" s="13">
        <f t="shared" si="5"/>
        <v>93999.92805179859</v>
      </c>
      <c r="X6" s="13">
        <f t="shared" si="5"/>
        <v>87634.565908975666</v>
      </c>
      <c r="Y6" s="13">
        <f t="shared" si="5"/>
        <v>95457.506099342558</v>
      </c>
      <c r="Z6" s="12">
        <f t="shared" si="6"/>
        <v>3.6845497601072141E-2</v>
      </c>
      <c r="AA6" s="12">
        <f t="shared" si="7"/>
        <v>7.2440723244393546E-3</v>
      </c>
      <c r="AB6" s="13">
        <v>94284.7</v>
      </c>
      <c r="AC6" s="13">
        <v>87546.13</v>
      </c>
      <c r="AD6" s="13">
        <v>85247.2</v>
      </c>
      <c r="AE6" s="13">
        <v>91940.17</v>
      </c>
      <c r="AF6" s="13">
        <v>87303.31</v>
      </c>
      <c r="AG6" s="14">
        <v>84689</v>
      </c>
      <c r="AH6" s="14">
        <v>97936.28</v>
      </c>
      <c r="AI6" s="14">
        <v>83028.66</v>
      </c>
      <c r="AJ6" s="14">
        <v>97849.36</v>
      </c>
      <c r="AK6" s="14">
        <v>83420.05</v>
      </c>
      <c r="AL6" s="14">
        <v>82202.73</v>
      </c>
      <c r="AM6" s="14">
        <v>94446.09</v>
      </c>
      <c r="AN6" s="46">
        <f>-SUMIFS('LA Income'!E:E,'LA Income'!B:B,C6,'LA Income'!I:I,"Yes")</f>
        <v>-9753.4100000000035</v>
      </c>
      <c r="AO6" s="13">
        <f>SUM(N6:INDEX(N6:Y6,0,$AO$2))</f>
        <v>1125596.8982095239</v>
      </c>
      <c r="AP6" s="14">
        <f t="shared" ref="AP6:AP28" si="10">SUM(AB6:AN6)</f>
        <v>1060140.2700000003</v>
      </c>
      <c r="AQ6" s="46">
        <f t="shared" ref="AQ6:AQ31" si="11">AO6-AP6</f>
        <v>65456.628209523624</v>
      </c>
      <c r="AR6" s="49">
        <f t="shared" ref="AR6:AR28" si="12">IFERROR(AQ6/AO6," ")</f>
        <v>5.8152815020763519E-2</v>
      </c>
      <c r="AS6" s="15">
        <f t="shared" ref="AS6:AS33" si="13">AP6/SUM($AB$2:$AM$2)</f>
        <v>1060140.2919886245</v>
      </c>
      <c r="AT6" s="46">
        <f t="shared" ref="AT6:AT31" si="14">M6-AS6</f>
        <v>65456.629567175405</v>
      </c>
      <c r="AU6" s="11">
        <f t="shared" si="8"/>
        <v>35.071466586893756</v>
      </c>
      <c r="AW6" s="16"/>
      <c r="AX6" s="17"/>
      <c r="AY6" s="2"/>
      <c r="BA6" s="18"/>
    </row>
    <row r="7" spans="2:53" x14ac:dyDescent="0.25">
      <c r="B7" s="10" t="s">
        <v>11</v>
      </c>
      <c r="C7" s="10" t="s">
        <v>12</v>
      </c>
      <c r="D7" s="13">
        <v>9281</v>
      </c>
      <c r="E7" s="13">
        <v>345010.74334514985</v>
      </c>
      <c r="F7" s="13">
        <v>293975.13</v>
      </c>
      <c r="G7" s="13">
        <v>-5892.63</v>
      </c>
      <c r="H7" s="13">
        <f t="shared" si="0"/>
        <v>288082.5</v>
      </c>
      <c r="I7" s="11">
        <f t="shared" si="1"/>
        <v>31.040028014222607</v>
      </c>
      <c r="J7" s="11">
        <f t="shared" si="2"/>
        <v>2</v>
      </c>
      <c r="K7" s="13">
        <f t="shared" si="3"/>
        <v>359759.28270054917</v>
      </c>
      <c r="L7" s="46">
        <f t="shared" si="4"/>
        <v>-14163.641938362509</v>
      </c>
      <c r="M7" s="13">
        <f t="shared" si="9"/>
        <v>345595.64076218667</v>
      </c>
      <c r="N7" s="13">
        <f t="shared" si="5"/>
        <v>28395.812667415867</v>
      </c>
      <c r="O7" s="13">
        <f t="shared" si="5"/>
        <v>28902.904303032505</v>
      </c>
      <c r="P7" s="13">
        <f t="shared" si="5"/>
        <v>28513.41222318713</v>
      </c>
      <c r="Q7" s="13">
        <f t="shared" si="5"/>
        <v>30234.612109313912</v>
      </c>
      <c r="R7" s="13">
        <f t="shared" si="5"/>
        <v>27681.097532292057</v>
      </c>
      <c r="S7" s="13">
        <f t="shared" si="5"/>
        <v>28659.985167013216</v>
      </c>
      <c r="T7" s="13">
        <f t="shared" si="5"/>
        <v>29477.017506762109</v>
      </c>
      <c r="U7" s="13">
        <f t="shared" si="5"/>
        <v>27663.843958554309</v>
      </c>
      <c r="V7" s="13">
        <f t="shared" si="5"/>
        <v>30990.50070831375</v>
      </c>
      <c r="W7" s="13">
        <f t="shared" si="5"/>
        <v>28861.100047927175</v>
      </c>
      <c r="X7" s="13">
        <f t="shared" si="5"/>
        <v>26906.72244942448</v>
      </c>
      <c r="Y7" s="13">
        <f t="shared" si="5"/>
        <v>29308.624920868013</v>
      </c>
      <c r="Z7" s="12">
        <f t="shared" si="6"/>
        <v>0.19964121653410616</v>
      </c>
      <c r="AA7" s="12">
        <f t="shared" si="7"/>
        <v>1.6953020400634067E-3</v>
      </c>
      <c r="AB7" s="13">
        <v>25231.65</v>
      </c>
      <c r="AC7" s="13">
        <v>23640.41</v>
      </c>
      <c r="AD7" s="13">
        <v>24099.18</v>
      </c>
      <c r="AE7" s="13">
        <v>22975.54</v>
      </c>
      <c r="AF7" s="13">
        <v>24457.14</v>
      </c>
      <c r="AG7" s="14">
        <v>24892.400000000001</v>
      </c>
      <c r="AH7" s="14">
        <v>22515.07</v>
      </c>
      <c r="AI7" s="14">
        <v>24245.41</v>
      </c>
      <c r="AJ7" s="14">
        <v>22742.85</v>
      </c>
      <c r="AK7" s="14">
        <v>22147.24</v>
      </c>
      <c r="AL7" s="14">
        <v>19174.32</v>
      </c>
      <c r="AM7" s="14">
        <v>21842.89</v>
      </c>
      <c r="AN7" s="46">
        <f>-SUMIFS('LA Income'!E:E,'LA Income'!B:B,C7,'LA Income'!I:I,"Yes")</f>
        <v>-3060.2199999999993</v>
      </c>
      <c r="AO7" s="13">
        <f>SUM(N7:INDEX(N7:Y7,0,$AO$2))</f>
        <v>345595.63359410455</v>
      </c>
      <c r="AP7" s="14">
        <f>SUM(AB7:AN7)</f>
        <v>274903.88000000006</v>
      </c>
      <c r="AQ7" s="46">
        <f t="shared" si="11"/>
        <v>70691.753594104492</v>
      </c>
      <c r="AR7" s="49">
        <f t="shared" si="12"/>
        <v>0.20455048247840596</v>
      </c>
      <c r="AS7" s="15">
        <f t="shared" si="13"/>
        <v>274903.88570184755</v>
      </c>
      <c r="AT7" s="46">
        <f t="shared" si="14"/>
        <v>70691.755060339114</v>
      </c>
      <c r="AU7" s="11">
        <f t="shared" si="8"/>
        <v>29.620071727383639</v>
      </c>
      <c r="AW7" s="16"/>
      <c r="AX7" s="17"/>
      <c r="AY7" s="2"/>
      <c r="BA7" s="18"/>
    </row>
    <row r="8" spans="2:53" x14ac:dyDescent="0.25">
      <c r="B8" s="10" t="s">
        <v>33</v>
      </c>
      <c r="C8" s="10" t="s">
        <v>34</v>
      </c>
      <c r="D8" s="13">
        <v>29020</v>
      </c>
      <c r="E8" s="13">
        <v>1077010.58214631</v>
      </c>
      <c r="F8" s="13">
        <v>968602.29999999993</v>
      </c>
      <c r="G8" s="13">
        <v>-8932.76</v>
      </c>
      <c r="H8" s="13">
        <f t="shared" si="0"/>
        <v>959669.53999999992</v>
      </c>
      <c r="I8" s="11">
        <f t="shared" si="1"/>
        <v>33.069246726395583</v>
      </c>
      <c r="J8" s="11">
        <f t="shared" si="2"/>
        <v>6</v>
      </c>
      <c r="K8" s="13">
        <f t="shared" si="3"/>
        <v>1124901.8838454841</v>
      </c>
      <c r="L8" s="46">
        <f t="shared" si="4"/>
        <v>-44287.133827311714</v>
      </c>
      <c r="M8" s="13">
        <f t="shared" si="9"/>
        <v>1080614.7500181724</v>
      </c>
      <c r="N8" s="13">
        <f t="shared" si="5"/>
        <v>88788.544726689841</v>
      </c>
      <c r="O8" s="13">
        <f t="shared" si="5"/>
        <v>90374.128097619148</v>
      </c>
      <c r="P8" s="13">
        <f t="shared" si="5"/>
        <v>89156.257161608723</v>
      </c>
      <c r="Q8" s="13">
        <f t="shared" si="5"/>
        <v>94538.136344390659</v>
      </c>
      <c r="R8" s="13">
        <f t="shared" si="5"/>
        <v>86553.76041236025</v>
      </c>
      <c r="S8" s="13">
        <f t="shared" si="5"/>
        <v>89614.56411450528</v>
      </c>
      <c r="T8" s="13">
        <f t="shared" si="5"/>
        <v>92169.275729580477</v>
      </c>
      <c r="U8" s="13">
        <f t="shared" si="5"/>
        <v>86499.811623450718</v>
      </c>
      <c r="V8" s="13">
        <f t="shared" si="5"/>
        <v>96901.662596192764</v>
      </c>
      <c r="W8" s="13">
        <f t="shared" si="5"/>
        <v>90243.413790631035</v>
      </c>
      <c r="X8" s="13">
        <f t="shared" si="5"/>
        <v>84132.430285777227</v>
      </c>
      <c r="Y8" s="13">
        <f t="shared" si="5"/>
        <v>91642.742722076262</v>
      </c>
      <c r="Z8" s="12">
        <f t="shared" si="6"/>
        <v>0.12602797627417917</v>
      </c>
      <c r="AA8" s="12">
        <f t="shared" si="7"/>
        <v>3.3464553938549191E-3</v>
      </c>
      <c r="AB8" s="13">
        <v>79911.759999999995</v>
      </c>
      <c r="AC8" s="13">
        <v>75901.34</v>
      </c>
      <c r="AD8" s="13">
        <v>90717.16</v>
      </c>
      <c r="AE8" s="13">
        <v>80597.64</v>
      </c>
      <c r="AF8" s="13">
        <v>88395.73</v>
      </c>
      <c r="AG8" s="14">
        <v>80196.33</v>
      </c>
      <c r="AH8" s="14">
        <v>79832.39</v>
      </c>
      <c r="AI8" s="14">
        <v>85101.440000000002</v>
      </c>
      <c r="AJ8" s="14">
        <v>96628.93</v>
      </c>
      <c r="AK8" s="14">
        <v>97575.88</v>
      </c>
      <c r="AL8" s="14">
        <v>71323.41</v>
      </c>
      <c r="AM8" s="14">
        <v>89118.04</v>
      </c>
      <c r="AN8" s="46">
        <f>-SUMIFS('LA Income'!E:E,'LA Income'!B:B,C8,'LA Income'!I:I,"Yes")</f>
        <v>-144.54000000000002</v>
      </c>
      <c r="AO8" s="13">
        <f>SUM(N8:INDEX(N8:Y8,0,$AO$2))</f>
        <v>1080614.7276048823</v>
      </c>
      <c r="AP8" s="14">
        <f>SUM(AB8:AN8)</f>
        <v>1015155.51</v>
      </c>
      <c r="AQ8" s="46">
        <f t="shared" si="11"/>
        <v>65459.217604882317</v>
      </c>
      <c r="AR8" s="49">
        <f t="shared" si="12"/>
        <v>6.0575907335604008E-2</v>
      </c>
      <c r="AS8" s="15">
        <f t="shared" si="13"/>
        <v>1015155.5310555845</v>
      </c>
      <c r="AT8" s="46">
        <f>M8-AS8</f>
        <v>65459.218962587882</v>
      </c>
      <c r="AU8" s="11">
        <f t="shared" si="8"/>
        <v>34.981238148021518</v>
      </c>
      <c r="AW8" s="16"/>
      <c r="AX8" s="17"/>
      <c r="AY8" s="2"/>
      <c r="BA8" s="18"/>
    </row>
    <row r="9" spans="2:53" x14ac:dyDescent="0.25">
      <c r="B9" s="10" t="s">
        <v>25</v>
      </c>
      <c r="C9" s="10" t="s">
        <v>26</v>
      </c>
      <c r="D9" s="13">
        <v>23709</v>
      </c>
      <c r="E9" s="13">
        <v>872175.55842732836</v>
      </c>
      <c r="F9" s="13">
        <v>767976.55999999994</v>
      </c>
      <c r="G9" s="13">
        <v>-10524.009999999997</v>
      </c>
      <c r="H9" s="13">
        <f t="shared" si="0"/>
        <v>757452.54999999993</v>
      </c>
      <c r="I9" s="11">
        <f t="shared" si="1"/>
        <v>31.947891096208188</v>
      </c>
      <c r="J9" s="11">
        <f t="shared" si="2"/>
        <v>4</v>
      </c>
      <c r="K9" s="13">
        <f t="shared" si="3"/>
        <v>919031.65968616761</v>
      </c>
      <c r="L9" s="46">
        <f t="shared" si="4"/>
        <v>-36182.069466289919</v>
      </c>
      <c r="M9" s="13">
        <f t="shared" si="9"/>
        <v>882849.59021987766</v>
      </c>
      <c r="N9" s="13">
        <f t="shared" si="5"/>
        <v>72539.200789975512</v>
      </c>
      <c r="O9" s="13">
        <f t="shared" si="5"/>
        <v>73834.603827238199</v>
      </c>
      <c r="P9" s="13">
        <f t="shared" si="5"/>
        <v>72839.617541164058</v>
      </c>
      <c r="Q9" s="13">
        <f t="shared" si="5"/>
        <v>77236.549779088833</v>
      </c>
      <c r="R9" s="13">
        <f t="shared" si="5"/>
        <v>70713.408188030648</v>
      </c>
      <c r="S9" s="13">
        <f t="shared" si="5"/>
        <v>73214.048952129771</v>
      </c>
      <c r="T9" s="13">
        <f t="shared" si="5"/>
        <v>75301.218410497022</v>
      </c>
      <c r="U9" s="13">
        <f t="shared" si="5"/>
        <v>70669.332659558684</v>
      </c>
      <c r="V9" s="13">
        <f t="shared" si="5"/>
        <v>79167.523035600767</v>
      </c>
      <c r="W9" s="13">
        <f t="shared" si="5"/>
        <v>73727.811769885288</v>
      </c>
      <c r="X9" s="13">
        <f t="shared" si="5"/>
        <v>68735.209843056247</v>
      </c>
      <c r="Y9" s="13">
        <f t="shared" si="5"/>
        <v>74871.047112257278</v>
      </c>
      <c r="Z9" s="12">
        <f t="shared" si="6"/>
        <v>0.16555101731438859</v>
      </c>
      <c r="AA9" s="12">
        <f t="shared" si="7"/>
        <v>1.2238398209411194E-2</v>
      </c>
      <c r="AB9" s="13">
        <v>63156.18</v>
      </c>
      <c r="AC9" s="13">
        <v>60423.75</v>
      </c>
      <c r="AD9" s="13">
        <v>66037.119999999995</v>
      </c>
      <c r="AE9" s="13">
        <v>66041.899999999994</v>
      </c>
      <c r="AF9" s="13">
        <v>61246.14</v>
      </c>
      <c r="AG9" s="14">
        <v>69605.679999999993</v>
      </c>
      <c r="AH9" s="14">
        <v>57350.48</v>
      </c>
      <c r="AI9" s="14">
        <v>66935.13</v>
      </c>
      <c r="AJ9" s="14">
        <v>68973.31</v>
      </c>
      <c r="AK9" s="14">
        <v>59942.2</v>
      </c>
      <c r="AL9" s="14">
        <v>61061.8</v>
      </c>
      <c r="AM9" s="14">
        <v>62407.66</v>
      </c>
      <c r="AN9" s="46">
        <f>-SUMIFS('LA Income'!E:E,'LA Income'!B:B,C9,'LA Income'!I:I,"Yes")</f>
        <v>-10164.670000000002</v>
      </c>
      <c r="AO9" s="13">
        <f>SUM(N9:INDEX(N9:Y9,0,$AO$2))</f>
        <v>882849.57190848235</v>
      </c>
      <c r="AP9" s="14">
        <f>SUM(AB9:AN9)</f>
        <v>753016.67999999993</v>
      </c>
      <c r="AQ9" s="46">
        <f t="shared" si="11"/>
        <v>129832.89190848242</v>
      </c>
      <c r="AR9" s="49">
        <f t="shared" si="12"/>
        <v>0.14706117105297878</v>
      </c>
      <c r="AS9" s="15">
        <f t="shared" si="13"/>
        <v>753016.6956185</v>
      </c>
      <c r="AT9" s="46">
        <f t="shared" si="14"/>
        <v>129832.89460137766</v>
      </c>
      <c r="AU9" s="11">
        <f t="shared" si="8"/>
        <v>31.76079529370703</v>
      </c>
      <c r="AW9" s="16"/>
      <c r="AX9" s="17"/>
      <c r="AY9" s="2"/>
      <c r="BA9" s="18"/>
    </row>
    <row r="10" spans="2:53" x14ac:dyDescent="0.25">
      <c r="B10" s="10" t="s">
        <v>21</v>
      </c>
      <c r="C10" s="10" t="s">
        <v>22</v>
      </c>
      <c r="D10" s="13">
        <v>31068</v>
      </c>
      <c r="E10" s="13">
        <v>1152006.4512407347</v>
      </c>
      <c r="F10" s="13">
        <v>1200722.6300000001</v>
      </c>
      <c r="G10" s="13">
        <v>-19836.169999999998</v>
      </c>
      <c r="H10" s="13">
        <f t="shared" si="0"/>
        <v>1180886.4600000002</v>
      </c>
      <c r="I10" s="11">
        <f>H10/D10</f>
        <v>38.009735419080734</v>
      </c>
      <c r="J10" s="11">
        <f t="shared" si="2"/>
        <v>16</v>
      </c>
      <c r="K10" s="13">
        <f t="shared" si="3"/>
        <v>1204288.4812995004</v>
      </c>
      <c r="L10" s="46">
        <f t="shared" si="4"/>
        <v>-47412.566290383198</v>
      </c>
      <c r="M10" s="13">
        <f t="shared" si="9"/>
        <v>1156875.9150091172</v>
      </c>
      <c r="N10" s="13">
        <f t="shared" si="5"/>
        <v>95054.531618497596</v>
      </c>
      <c r="O10" s="13">
        <f t="shared" si="5"/>
        <v>96752.01280967718</v>
      </c>
      <c r="P10" s="13">
        <f t="shared" si="5"/>
        <v>95448.194262469318</v>
      </c>
      <c r="Q10" s="13">
        <f t="shared" si="5"/>
        <v>101209.88352679287</v>
      </c>
      <c r="R10" s="13">
        <f t="shared" si="5"/>
        <v>92662.034062412422</v>
      </c>
      <c r="S10" s="13">
        <f t="shared" si="5"/>
        <v>95938.84486248967</v>
      </c>
      <c r="T10" s="13">
        <f t="shared" si="5"/>
        <v>98673.847634962309</v>
      </c>
      <c r="U10" s="13">
        <f t="shared" si="5"/>
        <v>92604.277998530903</v>
      </c>
      <c r="V10" s="13">
        <f t="shared" si="5"/>
        <v>103740.20859884621</v>
      </c>
      <c r="W10" s="13">
        <f t="shared" si="5"/>
        <v>96612.073730093907</v>
      </c>
      <c r="X10" s="13">
        <f t="shared" si="5"/>
        <v>90069.82577941168</v>
      </c>
      <c r="Y10" s="13">
        <f t="shared" si="5"/>
        <v>98110.156129891984</v>
      </c>
      <c r="Z10" s="12">
        <f t="shared" si="6"/>
        <v>-2.0332644842826819E-2</v>
      </c>
      <c r="AA10" s="12">
        <f t="shared" si="7"/>
        <v>4.2269414056996801E-3</v>
      </c>
      <c r="AB10" s="13">
        <v>100494.28</v>
      </c>
      <c r="AC10" s="13">
        <v>94241.93</v>
      </c>
      <c r="AD10" s="13">
        <v>97794</v>
      </c>
      <c r="AE10" s="13">
        <v>94085.170000000013</v>
      </c>
      <c r="AF10" s="13">
        <v>93650.3</v>
      </c>
      <c r="AG10" s="14">
        <v>97368.97</v>
      </c>
      <c r="AH10" s="14">
        <v>93526.299999999988</v>
      </c>
      <c r="AI10" s="14">
        <v>98413.78</v>
      </c>
      <c r="AJ10" s="14">
        <v>96471.39</v>
      </c>
      <c r="AK10" s="14">
        <v>91833.35</v>
      </c>
      <c r="AL10" s="14">
        <v>83695.8</v>
      </c>
      <c r="AM10" s="14">
        <v>93995.36</v>
      </c>
      <c r="AN10" s="46">
        <f>'Beech Grove &amp; Front Street Merg'!AN8</f>
        <v>-8543.5099999999984</v>
      </c>
      <c r="AO10" s="13">
        <f>SUM(N10:INDEX(N10:Y10,0,$AO$2))</f>
        <v>1156875.8910140761</v>
      </c>
      <c r="AP10" s="14">
        <f t="shared" si="10"/>
        <v>1127027.1200000001</v>
      </c>
      <c r="AQ10" s="46">
        <f t="shared" si="11"/>
        <v>29848.771014075959</v>
      </c>
      <c r="AR10" s="49">
        <f t="shared" si="12"/>
        <v>2.580118683942112E-2</v>
      </c>
      <c r="AS10" s="15">
        <f t="shared" si="13"/>
        <v>1127027.1433759406</v>
      </c>
      <c r="AT10" s="46">
        <f t="shared" si="14"/>
        <v>29848.771633176599</v>
      </c>
      <c r="AU10" s="11">
        <f t="shared" si="8"/>
        <v>36.276140832237047</v>
      </c>
      <c r="AW10" s="16"/>
      <c r="AX10" s="17"/>
      <c r="AY10" s="2"/>
      <c r="BA10" s="18"/>
    </row>
    <row r="11" spans="2:53" x14ac:dyDescent="0.25">
      <c r="B11" s="10" t="s">
        <v>63</v>
      </c>
      <c r="C11" s="10" t="s">
        <v>64</v>
      </c>
      <c r="D11" s="13">
        <v>143583</v>
      </c>
      <c r="E11" s="13">
        <v>5326491.4363519177</v>
      </c>
      <c r="F11" s="13">
        <v>5973991.0099999998</v>
      </c>
      <c r="G11" s="13">
        <v>-87855.1</v>
      </c>
      <c r="H11" s="13">
        <f t="shared" si="0"/>
        <v>5886135.9100000001</v>
      </c>
      <c r="I11" s="11">
        <f t="shared" si="1"/>
        <v>40.994657515165443</v>
      </c>
      <c r="J11" s="11">
        <f t="shared" si="2"/>
        <v>19</v>
      </c>
      <c r="K11" s="13">
        <f t="shared" si="3"/>
        <v>5565705.9678906314</v>
      </c>
      <c r="L11" s="46">
        <f t="shared" si="4"/>
        <v>-219120.59050058227</v>
      </c>
      <c r="M11" s="13">
        <f t="shared" si="9"/>
        <v>5346585.3773900494</v>
      </c>
      <c r="N11" s="13">
        <f t="shared" si="5"/>
        <v>439301.36517892173</v>
      </c>
      <c r="O11" s="13">
        <f t="shared" si="5"/>
        <v>447146.39678292384</v>
      </c>
      <c r="P11" s="13">
        <f t="shared" si="5"/>
        <v>441120.70544573618</v>
      </c>
      <c r="Q11" s="13">
        <f t="shared" si="5"/>
        <v>467748.76742717589</v>
      </c>
      <c r="R11" s="13">
        <f t="shared" si="5"/>
        <v>428244.26537863276</v>
      </c>
      <c r="S11" s="13">
        <f t="shared" si="5"/>
        <v>443388.2825380087</v>
      </c>
      <c r="T11" s="13">
        <f t="shared" si="5"/>
        <v>456028.29486837884</v>
      </c>
      <c r="U11" s="13">
        <f t="shared" si="5"/>
        <v>427977.34156891535</v>
      </c>
      <c r="V11" s="13">
        <f t="shared" si="5"/>
        <v>479442.84702099056</v>
      </c>
      <c r="W11" s="13">
        <f t="shared" si="5"/>
        <v>446499.65824604325</v>
      </c>
      <c r="X11" s="13">
        <f t="shared" si="5"/>
        <v>416264.18806763447</v>
      </c>
      <c r="Y11" s="13">
        <f t="shared" si="5"/>
        <v>453423.15397187718</v>
      </c>
      <c r="Z11" s="12">
        <f t="shared" si="6"/>
        <v>-9.1664640582509227E-2</v>
      </c>
      <c r="AA11" s="12">
        <f t="shared" si="7"/>
        <v>3.7724534580110269E-3</v>
      </c>
      <c r="AB11" s="13">
        <v>519347.98</v>
      </c>
      <c r="AC11" s="13">
        <v>491247.48</v>
      </c>
      <c r="AD11" s="13">
        <v>493351.84</v>
      </c>
      <c r="AE11" s="13">
        <v>506581.78</v>
      </c>
      <c r="AF11" s="13">
        <v>503389.45</v>
      </c>
      <c r="AG11" s="14">
        <v>492101.45</v>
      </c>
      <c r="AH11" s="14">
        <v>523673.19</v>
      </c>
      <c r="AI11" s="14">
        <v>506884.75</v>
      </c>
      <c r="AJ11" s="14">
        <v>515741.59</v>
      </c>
      <c r="AK11" s="14">
        <v>499676.35</v>
      </c>
      <c r="AL11" s="14">
        <v>460347.48</v>
      </c>
      <c r="AM11" s="14">
        <v>534599.61</v>
      </c>
      <c r="AN11" s="46">
        <f>-SUMIFS('LA Income'!E:E,'LA Income'!B:B,C11,'LA Income'!I:I,"Yes")</f>
        <v>-51154.04</v>
      </c>
      <c r="AO11" s="13">
        <f>SUM(N11:INDEX(N11:Y11,0,$AO$2))</f>
        <v>5346585.266495239</v>
      </c>
      <c r="AP11" s="14">
        <f t="shared" si="10"/>
        <v>5995788.9100000001</v>
      </c>
      <c r="AQ11" s="46">
        <f t="shared" si="11"/>
        <v>-649203.64350476116</v>
      </c>
      <c r="AR11" s="49">
        <f t="shared" si="12"/>
        <v>-0.12142397645335284</v>
      </c>
      <c r="AS11" s="15">
        <f t="shared" si="13"/>
        <v>5995789.0343600996</v>
      </c>
      <c r="AT11" s="46">
        <f t="shared" si="14"/>
        <v>-649203.65697005019</v>
      </c>
      <c r="AU11" s="11">
        <f t="shared" si="8"/>
        <v>41.758349068901609</v>
      </c>
      <c r="AW11" s="16"/>
      <c r="AX11" s="17"/>
      <c r="AY11" s="2"/>
      <c r="BA11" s="18"/>
    </row>
    <row r="12" spans="2:53" x14ac:dyDescent="0.25">
      <c r="B12" s="10" t="s">
        <v>19</v>
      </c>
      <c r="C12" s="10" t="s">
        <v>20</v>
      </c>
      <c r="D12" s="13">
        <v>14666</v>
      </c>
      <c r="E12" s="13">
        <v>541926.02481469547</v>
      </c>
      <c r="F12" s="13">
        <v>512185.22000000003</v>
      </c>
      <c r="G12" s="13">
        <v>-7504.83</v>
      </c>
      <c r="H12" s="13">
        <f t="shared" si="0"/>
        <v>504680.39</v>
      </c>
      <c r="I12" s="11">
        <f t="shared" si="1"/>
        <v>34.411590754125186</v>
      </c>
      <c r="J12" s="11">
        <f t="shared" si="2"/>
        <v>9</v>
      </c>
      <c r="K12" s="13">
        <f t="shared" si="3"/>
        <v>568497.96790068469</v>
      </c>
      <c r="L12" s="46">
        <f t="shared" si="4"/>
        <v>-22381.63696455388</v>
      </c>
      <c r="M12" s="13">
        <f t="shared" si="9"/>
        <v>546116.33093613083</v>
      </c>
      <c r="N12" s="13">
        <f t="shared" si="5"/>
        <v>44871.564333619339</v>
      </c>
      <c r="O12" s="13">
        <f t="shared" si="5"/>
        <v>45672.879485860867</v>
      </c>
      <c r="P12" s="13">
        <f t="shared" si="5"/>
        <v>45057.397227158974</v>
      </c>
      <c r="Q12" s="13">
        <f t="shared" si="5"/>
        <v>47777.267664604871</v>
      </c>
      <c r="R12" s="13">
        <f t="shared" si="5"/>
        <v>43742.158863117693</v>
      </c>
      <c r="S12" s="13">
        <f t="shared" si="5"/>
        <v>45289.014379853019</v>
      </c>
      <c r="T12" s="13">
        <f t="shared" si="5"/>
        <v>46580.103302895499</v>
      </c>
      <c r="U12" s="13">
        <f t="shared" si="5"/>
        <v>43714.894461389667</v>
      </c>
      <c r="V12" s="13">
        <f t="shared" si="5"/>
        <v>48971.73616939225</v>
      </c>
      <c r="W12" s="13">
        <f t="shared" si="5"/>
        <v>45606.819664141789</v>
      </c>
      <c r="X12" s="13">
        <f t="shared" si="5"/>
        <v>42518.477690255299</v>
      </c>
      <c r="Y12" s="13">
        <f t="shared" si="5"/>
        <v>46314.00636671159</v>
      </c>
      <c r="Z12" s="12">
        <f t="shared" si="6"/>
        <v>8.2103330656716933E-2</v>
      </c>
      <c r="AA12" s="12">
        <f t="shared" si="7"/>
        <v>7.7322474462602209E-3</v>
      </c>
      <c r="AB12" s="13">
        <v>43431.17</v>
      </c>
      <c r="AC12" s="13">
        <v>44930.99</v>
      </c>
      <c r="AD12" s="13">
        <v>36289.160000000003</v>
      </c>
      <c r="AE12" s="13">
        <v>39508.19</v>
      </c>
      <c r="AF12" s="13">
        <v>43946.03</v>
      </c>
      <c r="AG12" s="14">
        <v>41733.9</v>
      </c>
      <c r="AH12" s="14">
        <v>39516.43</v>
      </c>
      <c r="AI12" s="14">
        <v>46047.27</v>
      </c>
      <c r="AJ12" s="14">
        <v>44752.61</v>
      </c>
      <c r="AK12" s="14">
        <v>38548.1</v>
      </c>
      <c r="AL12" s="14">
        <v>27736.31</v>
      </c>
      <c r="AM12" s="14">
        <v>46314.28</v>
      </c>
      <c r="AN12" s="46">
        <f>-SUMIFS('LA Income'!E:E,'LA Income'!B:B,C12,'LA Income'!I:I,"Yes")</f>
        <v>-7247.2900000000009</v>
      </c>
      <c r="AO12" s="13">
        <f>SUM(N12:INDEX(N12:Y12,0,$AO$2))</f>
        <v>546116.31960900093</v>
      </c>
      <c r="AP12" s="14">
        <f t="shared" si="10"/>
        <v>485507.14999999997</v>
      </c>
      <c r="AQ12" s="46">
        <f t="shared" si="11"/>
        <v>60609.169609000965</v>
      </c>
      <c r="AR12" s="49">
        <f t="shared" si="12"/>
        <v>0.11098216155194719</v>
      </c>
      <c r="AS12" s="15">
        <f t="shared" si="13"/>
        <v>485507.16007002053</v>
      </c>
      <c r="AT12" s="46">
        <f t="shared" si="14"/>
        <v>60609.170866110304</v>
      </c>
      <c r="AU12" s="11">
        <f t="shared" si="8"/>
        <v>33.104265653212913</v>
      </c>
      <c r="AW12" s="16"/>
      <c r="AX12" s="17"/>
      <c r="AY12" s="2"/>
      <c r="BA12" s="18"/>
    </row>
    <row r="13" spans="2:53" x14ac:dyDescent="0.25">
      <c r="B13" s="10" t="s">
        <v>49</v>
      </c>
      <c r="C13" s="10" t="s">
        <v>50</v>
      </c>
      <c r="D13" s="13">
        <v>67252</v>
      </c>
      <c r="E13" s="13">
        <v>2528926.1459877538</v>
      </c>
      <c r="F13" s="13">
        <v>2320729.2300000004</v>
      </c>
      <c r="G13" s="13">
        <v>-37893.689999999995</v>
      </c>
      <c r="H13" s="13">
        <f t="shared" si="0"/>
        <v>2282835.5400000005</v>
      </c>
      <c r="I13" s="11">
        <f t="shared" si="1"/>
        <v>33.944500386605611</v>
      </c>
      <c r="J13" s="11">
        <f t="shared" si="2"/>
        <v>8</v>
      </c>
      <c r="K13" s="13">
        <f t="shared" si="3"/>
        <v>2606888.4042858887</v>
      </c>
      <c r="L13" s="46">
        <f t="shared" si="4"/>
        <v>-102632.60937816565</v>
      </c>
      <c r="M13" s="13">
        <f t="shared" si="9"/>
        <v>2504255.7949077231</v>
      </c>
      <c r="N13" s="13">
        <f t="shared" si="5"/>
        <v>205761.79221086649</v>
      </c>
      <c r="O13" s="13">
        <f t="shared" si="5"/>
        <v>209436.28059342119</v>
      </c>
      <c r="P13" s="13">
        <f t="shared" si="5"/>
        <v>206613.94233744001</v>
      </c>
      <c r="Q13" s="13">
        <f t="shared" si="5"/>
        <v>219086.10425337561</v>
      </c>
      <c r="R13" s="13">
        <f t="shared" si="5"/>
        <v>200582.8220279825</v>
      </c>
      <c r="S13" s="13">
        <f t="shared" si="5"/>
        <v>207676.0394841044</v>
      </c>
      <c r="T13" s="13">
        <f t="shared" si="5"/>
        <v>213596.4207913765</v>
      </c>
      <c r="U13" s="13">
        <f t="shared" si="5"/>
        <v>200457.79914887346</v>
      </c>
      <c r="V13" s="13">
        <f t="shared" si="5"/>
        <v>224563.42566916457</v>
      </c>
      <c r="W13" s="13">
        <f t="shared" si="5"/>
        <v>209133.35851990071</v>
      </c>
      <c r="X13" s="13">
        <f t="shared" si="5"/>
        <v>194971.54381733597</v>
      </c>
      <c r="Y13" s="13">
        <f t="shared" si="5"/>
        <v>212376.21411251111</v>
      </c>
      <c r="Z13" s="12">
        <f t="shared" si="6"/>
        <v>9.6993520132301114E-2</v>
      </c>
      <c r="AA13" s="12">
        <f t="shared" si="7"/>
        <v>-9.7552675150958112E-3</v>
      </c>
      <c r="AB13" s="13">
        <v>184192.16</v>
      </c>
      <c r="AC13" s="13">
        <v>175268.53</v>
      </c>
      <c r="AD13" s="13">
        <v>183454.72</v>
      </c>
      <c r="AE13" s="13">
        <v>182569.28</v>
      </c>
      <c r="AF13" s="13">
        <v>175923.63</v>
      </c>
      <c r="AG13" s="14">
        <v>178840.31</v>
      </c>
      <c r="AH13" s="14">
        <v>181401.16</v>
      </c>
      <c r="AI13" s="14">
        <v>179852.7</v>
      </c>
      <c r="AJ13" s="14">
        <v>181694.34</v>
      </c>
      <c r="AK13" s="14">
        <v>170172.55</v>
      </c>
      <c r="AL13" s="14">
        <v>169596.88</v>
      </c>
      <c r="AM13" s="14">
        <v>174150.14</v>
      </c>
      <c r="AN13" s="46">
        <f>-SUMIFS('LA Income'!E:E,'LA Income'!B:B,C13,'LA Income'!I:I,"Yes")</f>
        <v>-20646.64</v>
      </c>
      <c r="AO13" s="13">
        <f>SUM(N13:INDEX(N13:Y13,0,$AO$2))</f>
        <v>2504255.742966352</v>
      </c>
      <c r="AP13" s="14">
        <f t="shared" si="10"/>
        <v>2116469.7600000002</v>
      </c>
      <c r="AQ13" s="46">
        <f t="shared" si="11"/>
        <v>387785.98296635179</v>
      </c>
      <c r="AR13" s="49">
        <f t="shared" si="12"/>
        <v>0.15485079112048269</v>
      </c>
      <c r="AS13" s="15">
        <f t="shared" si="13"/>
        <v>2116469.8038982083</v>
      </c>
      <c r="AT13" s="46">
        <f t="shared" si="14"/>
        <v>387785.99100951478</v>
      </c>
      <c r="AU13" s="11">
        <f t="shared" si="8"/>
        <v>31.470734013831681</v>
      </c>
      <c r="AW13" s="16"/>
      <c r="AX13" s="17"/>
      <c r="AY13" s="2"/>
      <c r="BA13" s="18"/>
    </row>
    <row r="14" spans="2:53" x14ac:dyDescent="0.25">
      <c r="B14" s="10" t="s">
        <v>31</v>
      </c>
      <c r="C14" s="10" t="s">
        <v>32</v>
      </c>
      <c r="D14" s="13">
        <v>27424</v>
      </c>
      <c r="E14" s="13">
        <v>1011793.5497260715</v>
      </c>
      <c r="F14" s="13">
        <v>902581.55</v>
      </c>
      <c r="G14" s="13">
        <v>-18174.16</v>
      </c>
      <c r="H14" s="13">
        <f t="shared" si="0"/>
        <v>884407.39</v>
      </c>
      <c r="I14" s="11">
        <f t="shared" si="1"/>
        <v>32.24939432613769</v>
      </c>
      <c r="J14" s="11">
        <f t="shared" si="2"/>
        <v>5</v>
      </c>
      <c r="K14" s="13">
        <f t="shared" si="3"/>
        <v>1063036.1565326862</v>
      </c>
      <c r="L14" s="46">
        <f t="shared" si="4"/>
        <v>-41851.494075816554</v>
      </c>
      <c r="M14" s="13">
        <f t="shared" si="9"/>
        <v>1021184.6624568696</v>
      </c>
      <c r="N14" s="13">
        <f t="shared" ref="N14:Y23" si="15">N$40/$D$34*$D14</f>
        <v>83905.480723113098</v>
      </c>
      <c r="O14" s="13">
        <f t="shared" si="15"/>
        <v>85403.862472402048</v>
      </c>
      <c r="P14" s="13">
        <f t="shared" si="15"/>
        <v>84252.970241211486</v>
      </c>
      <c r="Q14" s="13">
        <f t="shared" si="15"/>
        <v>89338.864614354563</v>
      </c>
      <c r="R14" s="13">
        <f t="shared" si="15"/>
        <v>81793.601845229758</v>
      </c>
      <c r="S14" s="13">
        <f t="shared" si="15"/>
        <v>84686.07189097839</v>
      </c>
      <c r="T14" s="13">
        <f t="shared" si="15"/>
        <v>87100.283170503622</v>
      </c>
      <c r="U14" s="13">
        <f t="shared" si="15"/>
        <v>81742.620053808147</v>
      </c>
      <c r="V14" s="13">
        <f t="shared" si="15"/>
        <v>91572.405066781197</v>
      </c>
      <c r="W14" s="13">
        <f t="shared" si="15"/>
        <v>85280.337001869935</v>
      </c>
      <c r="X14" s="13">
        <f t="shared" si="15"/>
        <v>79505.436531948813</v>
      </c>
      <c r="Y14" s="13">
        <f t="shared" si="15"/>
        <v>86602.707664032365</v>
      </c>
      <c r="Z14" s="12">
        <f t="shared" si="6"/>
        <v>0.15465414921156362</v>
      </c>
      <c r="AA14" s="12">
        <f t="shared" si="7"/>
        <v>9.2816491401239709E-3</v>
      </c>
      <c r="AB14" s="13">
        <v>76302.44</v>
      </c>
      <c r="AC14" s="13">
        <v>69461.2</v>
      </c>
      <c r="AD14" s="13">
        <v>73360.320000000007</v>
      </c>
      <c r="AE14" s="13">
        <v>73745.27</v>
      </c>
      <c r="AF14" s="13">
        <v>74976.17</v>
      </c>
      <c r="AG14" s="14">
        <v>76993.02</v>
      </c>
      <c r="AH14" s="14">
        <v>80889.22</v>
      </c>
      <c r="AI14" s="14">
        <v>82999.399999999994</v>
      </c>
      <c r="AJ14" s="14">
        <v>82180.259999999995</v>
      </c>
      <c r="AK14" s="14">
        <v>70695.28</v>
      </c>
      <c r="AL14" s="14">
        <v>64648.160000000003</v>
      </c>
      <c r="AM14" s="14">
        <v>78567.22</v>
      </c>
      <c r="AN14" s="46">
        <f>-SUMIFS('LA Income'!E:E,'LA Income'!B:B,C14,'LA Income'!I:I,"Yes")</f>
        <v>-23525.829999999994</v>
      </c>
      <c r="AO14" s="13">
        <f>SUM(N14:INDEX(N14:Y14,0,$AO$2))</f>
        <v>1021184.6412762335</v>
      </c>
      <c r="AP14" s="14">
        <f t="shared" si="10"/>
        <v>881292.13000000012</v>
      </c>
      <c r="AQ14" s="46">
        <f t="shared" si="11"/>
        <v>139892.51127623336</v>
      </c>
      <c r="AR14" s="49">
        <f t="shared" si="12"/>
        <v>0.13699041840406218</v>
      </c>
      <c r="AS14" s="15">
        <f t="shared" si="13"/>
        <v>881292.14827909216</v>
      </c>
      <c r="AT14" s="46">
        <f t="shared" si="14"/>
        <v>139892.51417777746</v>
      </c>
      <c r="AU14" s="11">
        <f t="shared" si="8"/>
        <v>32.135798872487314</v>
      </c>
      <c r="AW14" s="16"/>
      <c r="AX14" s="17"/>
      <c r="AY14" s="2"/>
      <c r="BA14" s="18"/>
    </row>
    <row r="15" spans="2:53" x14ac:dyDescent="0.25">
      <c r="B15" s="10" t="s">
        <v>35</v>
      </c>
      <c r="C15" s="10" t="s">
        <v>36</v>
      </c>
      <c r="D15" s="13">
        <v>30562</v>
      </c>
      <c r="E15" s="13">
        <v>1120736.4830164358</v>
      </c>
      <c r="F15" s="13">
        <v>1140664.1800000002</v>
      </c>
      <c r="G15" s="13">
        <v>-18221.360000000004</v>
      </c>
      <c r="H15" s="13">
        <f t="shared" si="0"/>
        <v>1122442.82</v>
      </c>
      <c r="I15" s="11">
        <f t="shared" si="1"/>
        <v>36.726746286237812</v>
      </c>
      <c r="J15" s="11">
        <f t="shared" si="2"/>
        <v>13</v>
      </c>
      <c r="K15" s="13">
        <f t="shared" si="3"/>
        <v>1184674.4098582247</v>
      </c>
      <c r="L15" s="46">
        <f t="shared" si="4"/>
        <v>-46640.364715034477</v>
      </c>
      <c r="M15" s="13">
        <f t="shared" si="9"/>
        <v>1138034.0451431903</v>
      </c>
      <c r="N15" s="13">
        <f t="shared" si="15"/>
        <v>93506.392279017746</v>
      </c>
      <c r="O15" s="13">
        <f t="shared" si="15"/>
        <v>95176.226840780029</v>
      </c>
      <c r="P15" s="13">
        <f t="shared" si="15"/>
        <v>93893.643396729341</v>
      </c>
      <c r="Q15" s="13">
        <f t="shared" si="15"/>
        <v>99561.492865515756</v>
      </c>
      <c r="R15" s="13">
        <f t="shared" si="15"/>
        <v>91152.860982858518</v>
      </c>
      <c r="S15" s="13">
        <f t="shared" si="15"/>
        <v>94376.302841747442</v>
      </c>
      <c r="T15" s="13">
        <f t="shared" si="15"/>
        <v>97066.7610216209</v>
      </c>
      <c r="U15" s="13">
        <f t="shared" si="15"/>
        <v>91096.045583594096</v>
      </c>
      <c r="V15" s="13">
        <f t="shared" si="15"/>
        <v>102050.60690092499</v>
      </c>
      <c r="W15" s="13">
        <f t="shared" si="15"/>
        <v>95038.566928644577</v>
      </c>
      <c r="X15" s="13">
        <f t="shared" si="15"/>
        <v>88602.871619363315</v>
      </c>
      <c r="Y15" s="13">
        <f t="shared" si="15"/>
        <v>96512.250278156265</v>
      </c>
      <c r="Z15" s="12">
        <f t="shared" si="6"/>
        <v>1.3890440444164653E-2</v>
      </c>
      <c r="AA15" s="12">
        <f t="shared" si="7"/>
        <v>1.5434102832271979E-2</v>
      </c>
      <c r="AB15" s="13">
        <v>94417.87</v>
      </c>
      <c r="AC15" s="13">
        <v>93879.83</v>
      </c>
      <c r="AD15" s="13">
        <v>91136.59</v>
      </c>
      <c r="AE15" s="13">
        <v>99218.96</v>
      </c>
      <c r="AF15" s="13">
        <v>94701</v>
      </c>
      <c r="AG15" s="14">
        <v>103140.33</v>
      </c>
      <c r="AH15" s="14">
        <v>96614.97</v>
      </c>
      <c r="AI15" s="14">
        <v>86945.17</v>
      </c>
      <c r="AJ15" s="14">
        <v>97686.8</v>
      </c>
      <c r="AK15" s="14">
        <v>88946.84</v>
      </c>
      <c r="AL15" s="14">
        <v>89473.74</v>
      </c>
      <c r="AM15" s="14">
        <v>94166.35</v>
      </c>
      <c r="AN15" s="46">
        <f>-SUMIFS('LA Income'!E:E,'LA Income'!B:B,C15,'LA Income'!I:I,"Yes")</f>
        <v>-19650.580000000009</v>
      </c>
      <c r="AO15" s="13">
        <f>SUM(N15:INDEX(N15:Y15,0,$AO$2))</f>
        <v>1138034.0215389531</v>
      </c>
      <c r="AP15" s="14">
        <f t="shared" si="10"/>
        <v>1110677.8700000001</v>
      </c>
      <c r="AQ15" s="46">
        <f t="shared" si="11"/>
        <v>27356.151538952952</v>
      </c>
      <c r="AR15" s="49">
        <f t="shared" si="12"/>
        <v>2.4038078845797138E-2</v>
      </c>
      <c r="AS15" s="15">
        <f t="shared" si="13"/>
        <v>1110677.893036837</v>
      </c>
      <c r="AT15" s="46">
        <f t="shared" si="14"/>
        <v>27356.152106353315</v>
      </c>
      <c r="AU15" s="11">
        <f t="shared" si="8"/>
        <v>36.341793502939503</v>
      </c>
      <c r="AW15" s="16"/>
      <c r="AX15" s="17"/>
      <c r="AY15" s="2"/>
      <c r="BA15" s="18"/>
    </row>
    <row r="16" spans="2:53" x14ac:dyDescent="0.25">
      <c r="B16" s="10" t="s">
        <v>61</v>
      </c>
      <c r="C16" s="10" t="s">
        <v>62</v>
      </c>
      <c r="D16" s="13">
        <v>75418</v>
      </c>
      <c r="E16" s="13">
        <v>2761201.4034160487</v>
      </c>
      <c r="F16" s="13">
        <v>2652549.4099999997</v>
      </c>
      <c r="G16" s="13">
        <v>-41168.050000000003</v>
      </c>
      <c r="H16" s="13">
        <f t="shared" si="0"/>
        <v>2611381.36</v>
      </c>
      <c r="I16" s="11">
        <f t="shared" si="1"/>
        <v>34.625439019862633</v>
      </c>
      <c r="J16" s="11">
        <f t="shared" si="2"/>
        <v>10</v>
      </c>
      <c r="K16" s="13">
        <f t="shared" si="3"/>
        <v>2923426.9564389633</v>
      </c>
      <c r="L16" s="46">
        <f t="shared" si="4"/>
        <v>-115094.66088863525</v>
      </c>
      <c r="M16" s="13">
        <f t="shared" si="9"/>
        <v>2808332.2955503282</v>
      </c>
      <c r="N16" s="13">
        <f t="shared" si="15"/>
        <v>230746.19111638507</v>
      </c>
      <c r="O16" s="13">
        <f t="shared" si="15"/>
        <v>234866.85020214476</v>
      </c>
      <c r="P16" s="13">
        <f t="shared" si="15"/>
        <v>231701.81263315666</v>
      </c>
      <c r="Q16" s="13">
        <f t="shared" si="15"/>
        <v>245688.39306758286</v>
      </c>
      <c r="R16" s="13">
        <f t="shared" si="15"/>
        <v>224938.37018536823</v>
      </c>
      <c r="S16" s="13">
        <f t="shared" si="15"/>
        <v>232892.87375560854</v>
      </c>
      <c r="T16" s="13">
        <f t="shared" si="15"/>
        <v>239532.13083988629</v>
      </c>
      <c r="U16" s="13">
        <f t="shared" si="15"/>
        <v>224798.16654091681</v>
      </c>
      <c r="V16" s="13">
        <f t="shared" si="15"/>
        <v>251830.79220122902</v>
      </c>
      <c r="W16" s="13">
        <f t="shared" si="15"/>
        <v>234527.14614961445</v>
      </c>
      <c r="X16" s="13">
        <f t="shared" si="15"/>
        <v>218645.74870064601</v>
      </c>
      <c r="Y16" s="13">
        <f t="shared" si="15"/>
        <v>238163.76190949508</v>
      </c>
      <c r="Z16" s="12">
        <f t="shared" si="6"/>
        <v>7.5420211910499413E-2</v>
      </c>
      <c r="AA16" s="12">
        <f t="shared" si="7"/>
        <v>1.7068980218527763E-2</v>
      </c>
      <c r="AB16" s="13">
        <v>221321.24</v>
      </c>
      <c r="AC16" s="13">
        <v>220032.91</v>
      </c>
      <c r="AD16" s="13">
        <v>220166.76</v>
      </c>
      <c r="AE16" s="13">
        <v>215589.28</v>
      </c>
      <c r="AF16" s="13">
        <v>217424.91</v>
      </c>
      <c r="AG16" s="14">
        <v>234113.25</v>
      </c>
      <c r="AH16" s="14">
        <v>238735.34</v>
      </c>
      <c r="AI16" s="14">
        <v>220881.16</v>
      </c>
      <c r="AJ16" s="14">
        <v>240317.05</v>
      </c>
      <c r="AK16" s="14">
        <v>224310.43</v>
      </c>
      <c r="AL16" s="14">
        <v>200747.89</v>
      </c>
      <c r="AM16" s="14">
        <v>237594.44</v>
      </c>
      <c r="AN16" s="46">
        <f>-SUMIFS('LA Income'!E:E,'LA Income'!B:B,C16,'LA Income'!I:I,"Yes")</f>
        <v>-28220.62</v>
      </c>
      <c r="AO16" s="13">
        <f>SUM(N16:INDEX(N16:Y16,0,$AO$2))</f>
        <v>2808332.2373020342</v>
      </c>
      <c r="AP16" s="14">
        <f t="shared" si="10"/>
        <v>2663014.04</v>
      </c>
      <c r="AQ16" s="46">
        <f t="shared" si="11"/>
        <v>145318.19730203412</v>
      </c>
      <c r="AR16" s="49">
        <f t="shared" si="12"/>
        <v>5.1745372350118155E-2</v>
      </c>
      <c r="AS16" s="15">
        <f t="shared" si="13"/>
        <v>2663014.0952342148</v>
      </c>
      <c r="AT16" s="46">
        <f t="shared" si="14"/>
        <v>145318.20031611342</v>
      </c>
      <c r="AU16" s="11">
        <f t="shared" si="8"/>
        <v>35.310059869450463</v>
      </c>
      <c r="AW16" s="16"/>
      <c r="AX16" s="17"/>
      <c r="AY16" s="2"/>
      <c r="BA16" s="18"/>
    </row>
    <row r="17" spans="2:53" x14ac:dyDescent="0.25">
      <c r="B17" s="10" t="s">
        <v>51</v>
      </c>
      <c r="C17" s="10" t="s">
        <v>52</v>
      </c>
      <c r="D17" s="13">
        <v>48403</v>
      </c>
      <c r="E17" s="13">
        <v>1780268.8211408313</v>
      </c>
      <c r="F17" s="13">
        <v>2012401.4300000002</v>
      </c>
      <c r="G17" s="13">
        <v>-41153.019999999997</v>
      </c>
      <c r="H17" s="13">
        <f t="shared" si="0"/>
        <v>1971248.4100000001</v>
      </c>
      <c r="I17" s="11">
        <f t="shared" si="1"/>
        <v>40.725748610623313</v>
      </c>
      <c r="J17" s="11">
        <f t="shared" si="2"/>
        <v>18</v>
      </c>
      <c r="K17" s="13">
        <f t="shared" si="3"/>
        <v>1876244.8616048575</v>
      </c>
      <c r="L17" s="46">
        <f t="shared" si="4"/>
        <v>-73867.337651391077</v>
      </c>
      <c r="M17" s="13">
        <f t="shared" si="9"/>
        <v>1802377.5239534664</v>
      </c>
      <c r="N17" s="13">
        <f t="shared" si="15"/>
        <v>148092.0720332863</v>
      </c>
      <c r="O17" s="13">
        <f t="shared" si="15"/>
        <v>150736.69615124259</v>
      </c>
      <c r="P17" s="13">
        <f t="shared" si="15"/>
        <v>148705.38647116977</v>
      </c>
      <c r="Q17" s="13">
        <f t="shared" si="15"/>
        <v>157681.92327627639</v>
      </c>
      <c r="R17" s="13">
        <f t="shared" si="15"/>
        <v>144364.63353685298</v>
      </c>
      <c r="S17" s="13">
        <f t="shared" si="15"/>
        <v>149469.80519760164</v>
      </c>
      <c r="T17" s="13">
        <f t="shared" si="15"/>
        <v>153730.85641415865</v>
      </c>
      <c r="U17" s="13">
        <f t="shared" si="15"/>
        <v>144274.65134424137</v>
      </c>
      <c r="V17" s="13">
        <f t="shared" si="15"/>
        <v>161624.09285470427</v>
      </c>
      <c r="W17" s="13">
        <f t="shared" si="15"/>
        <v>150518.67531729545</v>
      </c>
      <c r="X17" s="13">
        <f t="shared" si="15"/>
        <v>140326.05179608805</v>
      </c>
      <c r="Y17" s="13">
        <f t="shared" si="15"/>
        <v>152852.64217700405</v>
      </c>
      <c r="Z17" s="12">
        <f t="shared" si="6"/>
        <v>-8.566697387800748E-2</v>
      </c>
      <c r="AA17" s="12">
        <f t="shared" si="7"/>
        <v>1.2418744040277874E-2</v>
      </c>
      <c r="AB17" s="13">
        <v>163442.98000000001</v>
      </c>
      <c r="AC17" s="13">
        <v>164340.54999999999</v>
      </c>
      <c r="AD17" s="13">
        <v>159517.4</v>
      </c>
      <c r="AE17" s="13">
        <v>159905.01999999999</v>
      </c>
      <c r="AF17" s="13">
        <v>159919.96</v>
      </c>
      <c r="AG17" s="14">
        <v>164533.44</v>
      </c>
      <c r="AH17" s="14">
        <v>171325.91</v>
      </c>
      <c r="AI17" s="14">
        <v>165501.13</v>
      </c>
      <c r="AJ17" s="14">
        <v>160284.14000000001</v>
      </c>
      <c r="AK17" s="14">
        <v>150594.01</v>
      </c>
      <c r="AL17" s="14">
        <v>159398.34</v>
      </c>
      <c r="AM17" s="14">
        <v>170684.46</v>
      </c>
      <c r="AN17" s="46">
        <f>-SUMIFS('LA Income'!E:E,'LA Income'!B:B,C17,'LA Income'!I:I,"Yes")</f>
        <v>-40118.819999999985</v>
      </c>
      <c r="AO17" s="13">
        <f>SUM(N17:INDEX(N17:Y17,0,$AO$2))</f>
        <v>1802377.4865699215</v>
      </c>
      <c r="AP17" s="14">
        <f t="shared" si="10"/>
        <v>1909328.5200000003</v>
      </c>
      <c r="AQ17" s="46">
        <f t="shared" si="11"/>
        <v>-106951.03343007877</v>
      </c>
      <c r="AR17" s="49">
        <f t="shared" si="12"/>
        <v>-5.9338864487048011E-2</v>
      </c>
      <c r="AS17" s="15">
        <f t="shared" si="13"/>
        <v>1909328.5596018422</v>
      </c>
      <c r="AT17" s="46">
        <f t="shared" si="14"/>
        <v>-106951.03564837575</v>
      </c>
      <c r="AU17" s="11">
        <f t="shared" si="8"/>
        <v>39.446492151350995</v>
      </c>
      <c r="AW17" s="16"/>
      <c r="AX17" s="17"/>
      <c r="AY17" s="2"/>
      <c r="BA17" s="18"/>
    </row>
    <row r="18" spans="2:53" x14ac:dyDescent="0.25">
      <c r="B18" s="10" t="s">
        <v>59</v>
      </c>
      <c r="C18" s="10" t="s">
        <v>60</v>
      </c>
      <c r="D18" s="13">
        <v>64180</v>
      </c>
      <c r="E18" s="13">
        <v>2360231.9178859168</v>
      </c>
      <c r="F18" s="13">
        <v>2360350.5999999996</v>
      </c>
      <c r="G18" s="13">
        <v>-29615.420000000002</v>
      </c>
      <c r="H18" s="13">
        <f t="shared" si="0"/>
        <v>2330735.1799999997</v>
      </c>
      <c r="I18" s="11">
        <f t="shared" si="1"/>
        <v>36.315599563727012</v>
      </c>
      <c r="J18" s="11">
        <f t="shared" si="2"/>
        <v>12</v>
      </c>
      <c r="K18" s="13">
        <f t="shared" si="3"/>
        <v>2487808.5081048645</v>
      </c>
      <c r="L18" s="46">
        <f t="shared" si="4"/>
        <v>-97944.460683558442</v>
      </c>
      <c r="M18" s="13">
        <f t="shared" si="9"/>
        <v>2389864.0474213059</v>
      </c>
      <c r="N18" s="13">
        <f t="shared" si="15"/>
        <v>196362.81187315486</v>
      </c>
      <c r="O18" s="13">
        <f t="shared" si="15"/>
        <v>199869.45352533413</v>
      </c>
      <c r="P18" s="13">
        <f t="shared" si="15"/>
        <v>197176.03668614911</v>
      </c>
      <c r="Q18" s="13">
        <f t="shared" si="15"/>
        <v>209078.48347977232</v>
      </c>
      <c r="R18" s="13">
        <f t="shared" si="15"/>
        <v>191420.41155290423</v>
      </c>
      <c r="S18" s="13">
        <f t="shared" si="15"/>
        <v>198189.61836212783</v>
      </c>
      <c r="T18" s="13">
        <f t="shared" si="15"/>
        <v>203839.56293330377</v>
      </c>
      <c r="U18" s="13">
        <f t="shared" si="15"/>
        <v>191301.09958625317</v>
      </c>
      <c r="V18" s="13">
        <f t="shared" si="15"/>
        <v>214305.6066651844</v>
      </c>
      <c r="W18" s="13">
        <f t="shared" si="15"/>
        <v>199580.36861070641</v>
      </c>
      <c r="X18" s="13">
        <f t="shared" si="15"/>
        <v>186065.45057688429</v>
      </c>
      <c r="Y18" s="13">
        <f t="shared" si="15"/>
        <v>202675.09400078753</v>
      </c>
      <c r="Z18" s="12">
        <f t="shared" si="6"/>
        <v>2.5369191630473464E-2</v>
      </c>
      <c r="AA18" s="12">
        <f t="shared" si="7"/>
        <v>1.2554753332007618E-2</v>
      </c>
      <c r="AB18" s="13">
        <v>212941.51</v>
      </c>
      <c r="AC18" s="13">
        <v>195565.06</v>
      </c>
      <c r="AD18" s="13">
        <v>201081.57</v>
      </c>
      <c r="AE18" s="13">
        <v>199958.24</v>
      </c>
      <c r="AF18" s="13">
        <v>204112.28</v>
      </c>
      <c r="AG18" s="14">
        <v>214263.19</v>
      </c>
      <c r="AH18" s="14">
        <v>211261.95</v>
      </c>
      <c r="AI18" s="14">
        <v>203921.83</v>
      </c>
      <c r="AJ18" s="14">
        <v>216001.47</v>
      </c>
      <c r="AK18" s="14">
        <v>196060.96</v>
      </c>
      <c r="AL18" s="14">
        <v>181785.11</v>
      </c>
      <c r="AM18" s="14">
        <v>209271.49</v>
      </c>
      <c r="AN18" s="46">
        <f>-SUMIFS('LA Income'!E:E,'LA Income'!B:B,C18,'LA Income'!I:I,"Yes")</f>
        <v>-27433.379999999997</v>
      </c>
      <c r="AO18" s="13">
        <f>SUM(N18:INDEX(N18:Y18,0,$AO$2))</f>
        <v>2389863.997852562</v>
      </c>
      <c r="AP18" s="14">
        <f t="shared" si="10"/>
        <v>2418791.2800000003</v>
      </c>
      <c r="AQ18" s="46">
        <f t="shared" si="11"/>
        <v>-28927.282147438265</v>
      </c>
      <c r="AR18" s="49">
        <f t="shared" si="12"/>
        <v>-1.2104154116481601E-2</v>
      </c>
      <c r="AS18" s="15">
        <f t="shared" si="13"/>
        <v>2418791.330168732</v>
      </c>
      <c r="AT18" s="46">
        <f t="shared" si="14"/>
        <v>-28927.28274742607</v>
      </c>
      <c r="AU18" s="11">
        <f t="shared" si="8"/>
        <v>37.687618107957803</v>
      </c>
      <c r="AW18" s="16"/>
      <c r="AX18" s="17"/>
      <c r="AY18" s="2"/>
      <c r="BA18" s="18"/>
    </row>
    <row r="19" spans="2:53" x14ac:dyDescent="0.25">
      <c r="B19" s="10" t="s">
        <v>55</v>
      </c>
      <c r="C19" s="10" t="s">
        <v>56</v>
      </c>
      <c r="D19" s="13">
        <v>60948</v>
      </c>
      <c r="E19" s="13">
        <v>2243406.4242346114</v>
      </c>
      <c r="F19" s="13">
        <v>2549635.2200000002</v>
      </c>
      <c r="G19" s="13">
        <v>-41477.350000000006</v>
      </c>
      <c r="H19" s="13">
        <f t="shared" si="0"/>
        <v>2508157.87</v>
      </c>
      <c r="I19" s="11">
        <f t="shared" si="1"/>
        <v>41.152422885082366</v>
      </c>
      <c r="J19" s="11">
        <f t="shared" si="2"/>
        <v>21</v>
      </c>
      <c r="K19" s="13">
        <f t="shared" si="3"/>
        <v>2362526.5339977453</v>
      </c>
      <c r="L19" s="46">
        <f t="shared" si="4"/>
        <v>-93012.137577773756</v>
      </c>
      <c r="M19" s="13">
        <f t="shared" si="9"/>
        <v>2269514.3964199717</v>
      </c>
      <c r="N19" s="13">
        <f t="shared" si="15"/>
        <v>186474.30130952076</v>
      </c>
      <c r="O19" s="13">
        <f t="shared" si="15"/>
        <v>189804.35421411757</v>
      </c>
      <c r="P19" s="13">
        <f t="shared" si="15"/>
        <v>187246.57344885348</v>
      </c>
      <c r="Q19" s="13">
        <f t="shared" si="15"/>
        <v>198549.63245754383</v>
      </c>
      <c r="R19" s="13">
        <f t="shared" si="15"/>
        <v>181780.79219891567</v>
      </c>
      <c r="S19" s="13">
        <f t="shared" si="15"/>
        <v>188209.11280671495</v>
      </c>
      <c r="T19" s="13">
        <f t="shared" si="15"/>
        <v>193574.53539512306</v>
      </c>
      <c r="U19" s="13">
        <f t="shared" si="15"/>
        <v>181667.48858807975</v>
      </c>
      <c r="V19" s="13">
        <f t="shared" si="15"/>
        <v>203513.52625474695</v>
      </c>
      <c r="W19" s="13">
        <f t="shared" si="15"/>
        <v>189529.82714374157</v>
      </c>
      <c r="X19" s="13">
        <f t="shared" si="15"/>
        <v>176695.49831349243</v>
      </c>
      <c r="Y19" s="13">
        <f t="shared" si="15"/>
        <v>192468.70721657836</v>
      </c>
      <c r="Z19" s="12">
        <f t="shared" si="6"/>
        <v>-9.5146910979741595E-2</v>
      </c>
      <c r="AA19" s="12">
        <f t="shared" si="7"/>
        <v>1.1637647063557743E-2</v>
      </c>
      <c r="AB19" s="13">
        <v>210021.67</v>
      </c>
      <c r="AC19" s="13">
        <v>207421.86</v>
      </c>
      <c r="AD19" s="13">
        <v>200303.87</v>
      </c>
      <c r="AE19" s="13">
        <v>200357.94</v>
      </c>
      <c r="AF19" s="13">
        <v>195831.53</v>
      </c>
      <c r="AG19" s="14">
        <v>213307.03</v>
      </c>
      <c r="AH19" s="14">
        <v>218644.95</v>
      </c>
      <c r="AI19" s="14">
        <v>243589.49</v>
      </c>
      <c r="AJ19" s="14">
        <v>231111.26</v>
      </c>
      <c r="AK19" s="14">
        <v>183523.52</v>
      </c>
      <c r="AL19" s="14">
        <v>194571.61</v>
      </c>
      <c r="AM19" s="14">
        <v>205218.21</v>
      </c>
      <c r="AN19" s="46">
        <f>-SUMIFS('LA Income'!E:E,'LA Income'!B:B,C19,'LA Income'!I:I,"Yes")</f>
        <v>-47118.239999999998</v>
      </c>
      <c r="AO19" s="13">
        <f>SUM(N19:INDEX(N19:Y19,0,$AO$2))</f>
        <v>2269514.3493474289</v>
      </c>
      <c r="AP19" s="14">
        <f t="shared" si="10"/>
        <v>2456784.6999999997</v>
      </c>
      <c r="AQ19" s="46">
        <f t="shared" si="11"/>
        <v>-187270.35065257084</v>
      </c>
      <c r="AR19" s="49">
        <f t="shared" si="12"/>
        <v>-8.2515605467054276E-2</v>
      </c>
      <c r="AS19" s="15">
        <f t="shared" si="13"/>
        <v>2456784.7509567621</v>
      </c>
      <c r="AT19" s="46">
        <f t="shared" si="14"/>
        <v>-187270.3545367904</v>
      </c>
      <c r="AU19" s="11">
        <f t="shared" si="8"/>
        <v>40.309522067282963</v>
      </c>
      <c r="AW19" s="16"/>
      <c r="AX19" s="17"/>
      <c r="AY19" s="2"/>
      <c r="BA19" s="18"/>
    </row>
    <row r="20" spans="2:53" x14ac:dyDescent="0.25">
      <c r="B20" s="10" t="s">
        <v>65</v>
      </c>
      <c r="C20" s="10" t="s">
        <v>66</v>
      </c>
      <c r="D20" s="13">
        <v>186330</v>
      </c>
      <c r="E20" s="13">
        <v>6877124.9141475987</v>
      </c>
      <c r="F20" s="13">
        <v>7764484.5099999998</v>
      </c>
      <c r="G20" s="13">
        <v>-115597.87999999999</v>
      </c>
      <c r="H20" s="13">
        <f t="shared" si="0"/>
        <v>7648886.6299999999</v>
      </c>
      <c r="I20" s="11">
        <f t="shared" si="1"/>
        <v>41.050215370579082</v>
      </c>
      <c r="J20" s="11">
        <f t="shared" si="2"/>
        <v>20</v>
      </c>
      <c r="K20" s="13">
        <f t="shared" si="3"/>
        <v>7222707.3748080302</v>
      </c>
      <c r="L20" s="46">
        <f t="shared" si="4"/>
        <v>-284356.36271685018</v>
      </c>
      <c r="M20" s="13">
        <f t="shared" si="9"/>
        <v>6938351.0120911803</v>
      </c>
      <c r="N20" s="13">
        <f t="shared" si="15"/>
        <v>570088.54372584831</v>
      </c>
      <c r="O20" s="13">
        <f t="shared" si="15"/>
        <v>580269.16913953738</v>
      </c>
      <c r="P20" s="13">
        <f t="shared" si="15"/>
        <v>572449.53125163855</v>
      </c>
      <c r="Q20" s="13">
        <f t="shared" si="15"/>
        <v>607005.2014145524</v>
      </c>
      <c r="R20" s="13">
        <f t="shared" si="15"/>
        <v>555739.56504600577</v>
      </c>
      <c r="S20" s="13">
        <f t="shared" si="15"/>
        <v>575392.2030136378</v>
      </c>
      <c r="T20" s="13">
        <f t="shared" si="15"/>
        <v>591795.3530907213</v>
      </c>
      <c r="U20" s="13">
        <f t="shared" si="15"/>
        <v>555393.17366635322</v>
      </c>
      <c r="V20" s="13">
        <f t="shared" si="15"/>
        <v>622180.79915742925</v>
      </c>
      <c r="W20" s="13">
        <f t="shared" si="15"/>
        <v>579429.88599615032</v>
      </c>
      <c r="X20" s="13">
        <f t="shared" si="15"/>
        <v>540192.82340278674</v>
      </c>
      <c r="Y20" s="13">
        <f t="shared" si="15"/>
        <v>588414.61927651509</v>
      </c>
      <c r="Z20" s="12">
        <f t="shared" si="6"/>
        <v>-9.2893992587365526E-2</v>
      </c>
      <c r="AA20" s="12">
        <f t="shared" si="7"/>
        <v>8.9028625636313752E-3</v>
      </c>
      <c r="AB20" s="13">
        <v>661084.93000000005</v>
      </c>
      <c r="AC20" s="13">
        <v>637249.53</v>
      </c>
      <c r="AD20" s="13">
        <v>650821.81000000006</v>
      </c>
      <c r="AE20" s="13">
        <v>646934.38</v>
      </c>
      <c r="AF20" s="13">
        <v>674082.03</v>
      </c>
      <c r="AG20" s="14">
        <v>659981.85</v>
      </c>
      <c r="AH20" s="14">
        <v>661578.41</v>
      </c>
      <c r="AI20" s="14">
        <v>671301.63</v>
      </c>
      <c r="AJ20" s="14">
        <v>636347.31000000006</v>
      </c>
      <c r="AK20" s="14">
        <v>614389.5</v>
      </c>
      <c r="AL20" s="14">
        <v>591358.03</v>
      </c>
      <c r="AM20" s="14">
        <v>663942.24</v>
      </c>
      <c r="AN20" s="46">
        <f>-SUMIFS('LA Income'!E:E,'LA Income'!B:B,C20,'LA Income'!I:I,"Yes")</f>
        <v>-48835.239999999976</v>
      </c>
      <c r="AO20" s="13">
        <f>SUM(N20:INDEX(N20:Y20,0,$AO$2))</f>
        <v>6938350.8681811774</v>
      </c>
      <c r="AP20" s="14">
        <f t="shared" si="10"/>
        <v>7720236.4099999992</v>
      </c>
      <c r="AQ20" s="46">
        <f t="shared" si="11"/>
        <v>-781885.5418188218</v>
      </c>
      <c r="AR20" s="49">
        <f t="shared" si="12"/>
        <v>-0.11269040102951519</v>
      </c>
      <c r="AS20" s="15">
        <f t="shared" si="13"/>
        <v>7720236.5701272795</v>
      </c>
      <c r="AT20" s="46">
        <f t="shared" si="14"/>
        <v>-781885.55803609919</v>
      </c>
      <c r="AU20" s="11">
        <f t="shared" si="8"/>
        <v>41.433137820679868</v>
      </c>
      <c r="AW20" s="16"/>
      <c r="AX20" s="17"/>
      <c r="AY20" s="2"/>
      <c r="BA20" s="18"/>
    </row>
    <row r="21" spans="2:53" x14ac:dyDescent="0.25">
      <c r="B21" s="10" t="s">
        <v>45</v>
      </c>
      <c r="C21" s="10" t="s">
        <v>46</v>
      </c>
      <c r="D21" s="13">
        <v>33751</v>
      </c>
      <c r="E21" s="13">
        <v>1255892.6476957784</v>
      </c>
      <c r="F21" s="13">
        <v>1433959.84</v>
      </c>
      <c r="G21" s="13">
        <v>-36831.049999999996</v>
      </c>
      <c r="H21" s="13">
        <f t="shared" si="0"/>
        <v>1397128.79</v>
      </c>
      <c r="I21" s="11">
        <f t="shared" si="1"/>
        <v>41.395182068679446</v>
      </c>
      <c r="J21" s="11">
        <f t="shared" si="2"/>
        <v>22</v>
      </c>
      <c r="K21" s="13">
        <f t="shared" si="3"/>
        <v>1308289.5755227061</v>
      </c>
      <c r="L21" s="46">
        <f t="shared" si="4"/>
        <v>-51507.065947815216</v>
      </c>
      <c r="M21" s="13">
        <f t="shared" si="9"/>
        <v>1256782.5095748908</v>
      </c>
      <c r="N21" s="13">
        <f t="shared" si="15"/>
        <v>103263.34159443517</v>
      </c>
      <c r="O21" s="13">
        <f t="shared" si="15"/>
        <v>105107.41548665555</v>
      </c>
      <c r="P21" s="13">
        <f t="shared" si="15"/>
        <v>103691.0005327862</v>
      </c>
      <c r="Q21" s="13">
        <f t="shared" si="15"/>
        <v>109950.26325842623</v>
      </c>
      <c r="R21" s="13">
        <f t="shared" si="15"/>
        <v>100664.23045063994</v>
      </c>
      <c r="S21" s="13">
        <f t="shared" si="15"/>
        <v>104224.0232056743</v>
      </c>
      <c r="T21" s="13">
        <f t="shared" si="15"/>
        <v>107195.21795827259</v>
      </c>
      <c r="U21" s="13">
        <f t="shared" si="15"/>
        <v>100601.48663346261</v>
      </c>
      <c r="V21" s="13">
        <f t="shared" si="15"/>
        <v>112699.10455837705</v>
      </c>
      <c r="W21" s="13">
        <f t="shared" si="15"/>
        <v>104955.39141445859</v>
      </c>
      <c r="X21" s="13">
        <f t="shared" si="15"/>
        <v>97848.161770340012</v>
      </c>
      <c r="Y21" s="13">
        <f t="shared" si="15"/>
        <v>106582.84664413493</v>
      </c>
      <c r="Z21" s="12">
        <f t="shared" si="6"/>
        <v>-0.1004533593678999</v>
      </c>
      <c r="AA21" s="12">
        <f t="shared" si="7"/>
        <v>7.0854931808472799E-4</v>
      </c>
      <c r="AB21" s="13">
        <v>120461.28</v>
      </c>
      <c r="AC21" s="13">
        <v>112207.41</v>
      </c>
      <c r="AD21" s="13">
        <v>124310.46</v>
      </c>
      <c r="AE21" s="13">
        <v>112839.93</v>
      </c>
      <c r="AF21" s="13">
        <v>120766.31</v>
      </c>
      <c r="AG21" s="14">
        <v>119150.42</v>
      </c>
      <c r="AH21" s="14">
        <v>122120.25</v>
      </c>
      <c r="AI21" s="14">
        <v>114730.19</v>
      </c>
      <c r="AJ21" s="14">
        <v>121844.52</v>
      </c>
      <c r="AK21" s="14">
        <v>105871.8</v>
      </c>
      <c r="AL21" s="14">
        <v>102528.79</v>
      </c>
      <c r="AM21" s="14">
        <v>122945.96</v>
      </c>
      <c r="AN21" s="46">
        <f>-SUMIFS('LA Income'!E:E,'LA Income'!B:B,C21,'LA Income'!I:I,"Yes")</f>
        <v>-34248.340000000004</v>
      </c>
      <c r="AO21" s="13">
        <f>SUM(N21:INDEX(N21:Y21,0,$AO$2))</f>
        <v>1256782.483507663</v>
      </c>
      <c r="AP21" s="14">
        <f t="shared" si="10"/>
        <v>1365528.98</v>
      </c>
      <c r="AQ21" s="46">
        <f t="shared" si="11"/>
        <v>-108746.49649233697</v>
      </c>
      <c r="AR21" s="49">
        <f t="shared" si="12"/>
        <v>-8.6527699040510941E-2</v>
      </c>
      <c r="AS21" s="15">
        <f t="shared" si="13"/>
        <v>1365529.0083227649</v>
      </c>
      <c r="AT21" s="46">
        <f t="shared" si="14"/>
        <v>-108746.49874787405</v>
      </c>
      <c r="AU21" s="11">
        <f t="shared" si="8"/>
        <v>40.458919982304671</v>
      </c>
      <c r="AW21" s="16"/>
      <c r="AX21" s="17"/>
      <c r="AY21" s="2"/>
      <c r="BA21" s="18"/>
    </row>
    <row r="22" spans="2:53" x14ac:dyDescent="0.25">
      <c r="B22" s="10" t="s">
        <v>41</v>
      </c>
      <c r="C22" s="10" t="s">
        <v>42</v>
      </c>
      <c r="D22" s="13">
        <v>32705</v>
      </c>
      <c r="E22" s="13">
        <v>1209229.3776345472</v>
      </c>
      <c r="F22" s="13">
        <v>1414969.4400000002</v>
      </c>
      <c r="G22" s="13">
        <v>-22524.799999999999</v>
      </c>
      <c r="H22" s="13">
        <f t="shared" si="0"/>
        <v>1392444.6400000001</v>
      </c>
      <c r="I22" s="11">
        <f t="shared" si="1"/>
        <v>42.575894817306228</v>
      </c>
      <c r="J22" s="11">
        <f t="shared" si="2"/>
        <v>24</v>
      </c>
      <c r="K22" s="13">
        <f t="shared" si="3"/>
        <v>1267743.4910808599</v>
      </c>
      <c r="L22" s="46">
        <f t="shared" si="4"/>
        <v>-49910.77573474258</v>
      </c>
      <c r="M22" s="13">
        <f t="shared" si="9"/>
        <v>1217832.7153461173</v>
      </c>
      <c r="N22" s="13">
        <f t="shared" si="15"/>
        <v>100063.03774246697</v>
      </c>
      <c r="O22" s="13">
        <f t="shared" si="15"/>
        <v>101849.96069719622</v>
      </c>
      <c r="P22" s="13">
        <f t="shared" si="15"/>
        <v>100477.44281428025</v>
      </c>
      <c r="Q22" s="13">
        <f t="shared" si="15"/>
        <v>106542.72050803916</v>
      </c>
      <c r="R22" s="13">
        <f t="shared" si="15"/>
        <v>97544.477404763689</v>
      </c>
      <c r="S22" s="13">
        <f t="shared" si="15"/>
        <v>100993.9462220846</v>
      </c>
      <c r="T22" s="13">
        <f t="shared" si="15"/>
        <v>103873.05867456684</v>
      </c>
      <c r="U22" s="13">
        <f t="shared" si="15"/>
        <v>97483.678123533959</v>
      </c>
      <c r="V22" s="13">
        <f t="shared" si="15"/>
        <v>109206.37061366245</v>
      </c>
      <c r="W22" s="13">
        <f t="shared" si="15"/>
        <v>101702.64810553371</v>
      </c>
      <c r="X22" s="13">
        <f t="shared" si="15"/>
        <v>94815.683407868506</v>
      </c>
      <c r="Y22" s="13">
        <f t="shared" si="15"/>
        <v>103279.6657727603</v>
      </c>
      <c r="Z22" s="12">
        <f t="shared" si="6"/>
        <v>-0.12539954525867747</v>
      </c>
      <c r="AA22" s="12">
        <f t="shared" si="7"/>
        <v>7.1147276692860029E-3</v>
      </c>
      <c r="AB22" s="13">
        <v>117945.87</v>
      </c>
      <c r="AC22" s="13">
        <v>112425.57</v>
      </c>
      <c r="AD22" s="13">
        <v>116578.06</v>
      </c>
      <c r="AE22" s="13">
        <v>116389.49</v>
      </c>
      <c r="AF22" s="13">
        <v>119726.79</v>
      </c>
      <c r="AG22" s="14">
        <v>118673.57</v>
      </c>
      <c r="AH22" s="14">
        <v>120320.41</v>
      </c>
      <c r="AI22" s="14">
        <v>110881.64</v>
      </c>
      <c r="AJ22" s="14">
        <v>120321.49</v>
      </c>
      <c r="AK22" s="14">
        <v>115634.77</v>
      </c>
      <c r="AL22" s="14">
        <v>105174.23</v>
      </c>
      <c r="AM22" s="14">
        <v>118304.38</v>
      </c>
      <c r="AN22" s="46">
        <f>-SUMIFS('LA Income'!E:E,'LA Income'!B:B,C22,'LA Income'!I:I,"Yes")</f>
        <v>-18417.860000000008</v>
      </c>
      <c r="AO22" s="13">
        <f>SUM(N22:INDEX(N22:Y22,0,$AO$2))</f>
        <v>1217832.6900867566</v>
      </c>
      <c r="AP22" s="14">
        <f t="shared" si="10"/>
        <v>1373958.41</v>
      </c>
      <c r="AQ22" s="46">
        <f t="shared" si="11"/>
        <v>-156125.71991324332</v>
      </c>
      <c r="AR22" s="49">
        <f t="shared" si="12"/>
        <v>-0.12819964612883003</v>
      </c>
      <c r="AS22" s="15">
        <f t="shared" si="13"/>
        <v>1373958.4384976018</v>
      </c>
      <c r="AT22" s="46">
        <f t="shared" si="14"/>
        <v>-156125.7231514845</v>
      </c>
      <c r="AU22" s="11">
        <f t="shared" si="8"/>
        <v>42.010653982498141</v>
      </c>
      <c r="AW22" s="16"/>
      <c r="AX22" s="17"/>
      <c r="AY22" s="2"/>
      <c r="BA22" s="18"/>
    </row>
    <row r="23" spans="2:53" x14ac:dyDescent="0.25">
      <c r="B23" s="10" t="s">
        <v>47</v>
      </c>
      <c r="C23" s="10" t="s">
        <v>48</v>
      </c>
      <c r="D23" s="13">
        <v>36636</v>
      </c>
      <c r="E23" s="13">
        <v>1365690.7644215275</v>
      </c>
      <c r="F23" s="13">
        <v>1591579.58</v>
      </c>
      <c r="G23" s="13">
        <v>-19839.360000000004</v>
      </c>
      <c r="H23" s="13">
        <f t="shared" si="0"/>
        <v>1571740.22</v>
      </c>
      <c r="I23" s="11">
        <f t="shared" si="1"/>
        <v>42.90152363795174</v>
      </c>
      <c r="J23" s="11">
        <f t="shared" si="2"/>
        <v>25</v>
      </c>
      <c r="K23" s="13">
        <f t="shared" si="3"/>
        <v>1420120.7931276071</v>
      </c>
      <c r="L23" s="46">
        <f t="shared" si="4"/>
        <v>-55909.835799358785</v>
      </c>
      <c r="M23" s="13">
        <f t="shared" si="9"/>
        <v>1364210.9573282483</v>
      </c>
      <c r="N23" s="13">
        <f t="shared" si="15"/>
        <v>112090.1834805999</v>
      </c>
      <c r="O23" s="13">
        <f t="shared" si="15"/>
        <v>114091.88687058495</v>
      </c>
      <c r="P23" s="13">
        <f t="shared" si="15"/>
        <v>112554.39825543408</v>
      </c>
      <c r="Q23" s="13">
        <f t="shared" si="15"/>
        <v>119348.69617894887</v>
      </c>
      <c r="R23" s="13">
        <f t="shared" si="15"/>
        <v>109268.90304849175</v>
      </c>
      <c r="S23" s="13">
        <f t="shared" si="15"/>
        <v>113132.98314607222</v>
      </c>
      <c r="T23" s="13">
        <f t="shared" si="15"/>
        <v>116358.15250271917</v>
      </c>
      <c r="U23" s="13">
        <f t="shared" si="15"/>
        <v>109200.79595578017</v>
      </c>
      <c r="V23" s="13">
        <f t="shared" si="15"/>
        <v>122332.50554356024</v>
      </c>
      <c r="W23" s="13">
        <f t="shared" si="15"/>
        <v>113926.86794050857</v>
      </c>
      <c r="X23" s="13">
        <f t="shared" si="15"/>
        <v>106212.11977773035</v>
      </c>
      <c r="Y23" s="13">
        <f t="shared" si="15"/>
        <v>115693.43633239096</v>
      </c>
      <c r="Z23" s="12">
        <f t="shared" si="6"/>
        <v>-0.13203789025119661</v>
      </c>
      <c r="AA23" s="12">
        <f t="shared" si="7"/>
        <v>-1.083559420500313E-3</v>
      </c>
      <c r="AB23" s="13">
        <v>126356.76</v>
      </c>
      <c r="AC23" s="13">
        <v>122405.61</v>
      </c>
      <c r="AD23" s="13">
        <v>120488.33</v>
      </c>
      <c r="AE23" s="13">
        <v>129972.16</v>
      </c>
      <c r="AF23" s="13">
        <v>120508.44</v>
      </c>
      <c r="AG23" s="14">
        <v>127096</v>
      </c>
      <c r="AH23" s="14">
        <v>116563.17</v>
      </c>
      <c r="AI23" s="14">
        <v>124957.29</v>
      </c>
      <c r="AJ23" s="14">
        <v>135175.34</v>
      </c>
      <c r="AK23" s="14">
        <v>114526.3</v>
      </c>
      <c r="AL23" s="14">
        <v>108023.71</v>
      </c>
      <c r="AM23" s="14">
        <v>127551.52</v>
      </c>
      <c r="AN23" s="46">
        <f>-SUMIFS('LA Income'!E:E,'LA Income'!B:B,C23,'LA Income'!I:I,"Yes")</f>
        <v>-21779.699999999993</v>
      </c>
      <c r="AO23" s="13">
        <f>SUM(N23:INDEX(N23:Y23,0,$AO$2))</f>
        <v>1364210.9290328212</v>
      </c>
      <c r="AP23" s="14">
        <f t="shared" si="10"/>
        <v>1451844.9300000002</v>
      </c>
      <c r="AQ23" s="46">
        <f>AO23-AP23</f>
        <v>-87634.000967178959</v>
      </c>
      <c r="AR23" s="49">
        <f t="shared" si="12"/>
        <v>-6.4237867548318547E-2</v>
      </c>
      <c r="AS23" s="15">
        <f t="shared" si="13"/>
        <v>1451844.9601130651</v>
      </c>
      <c r="AT23" s="46">
        <f t="shared" si="14"/>
        <v>-87634.002784816781</v>
      </c>
      <c r="AU23" s="11">
        <f>AS23/D23</f>
        <v>39.628915823590596</v>
      </c>
      <c r="AW23" s="16"/>
      <c r="AX23" s="17"/>
      <c r="AY23" s="2"/>
      <c r="BA23" s="18"/>
    </row>
    <row r="24" spans="2:53" x14ac:dyDescent="0.25">
      <c r="B24" s="10" t="s">
        <v>13</v>
      </c>
      <c r="C24" s="10" t="s">
        <v>14</v>
      </c>
      <c r="D24" s="13">
        <v>15010</v>
      </c>
      <c r="E24" s="13">
        <v>555274.32278440217</v>
      </c>
      <c r="F24" s="13">
        <v>577687.81000000006</v>
      </c>
      <c r="G24" s="13">
        <v>-8987.4200000000019</v>
      </c>
      <c r="H24" s="13">
        <f t="shared" si="0"/>
        <v>568700.39</v>
      </c>
      <c r="I24" s="11">
        <f t="shared" si="1"/>
        <v>37.888100599600264</v>
      </c>
      <c r="J24" s="11">
        <f t="shared" si="2"/>
        <v>15</v>
      </c>
      <c r="K24" s="13">
        <f t="shared" si="3"/>
        <v>581832.43544178898</v>
      </c>
      <c r="L24" s="46">
        <f t="shared" si="4"/>
        <v>-22906.611948585418</v>
      </c>
      <c r="M24" s="13">
        <f t="shared" si="9"/>
        <v>558925.82349320361</v>
      </c>
      <c r="N24" s="13">
        <f t="shared" ref="N24:Y30" si="16">N$40/$D$34*$D24</f>
        <v>45924.054319352676</v>
      </c>
      <c r="O24" s="13">
        <f t="shared" si="16"/>
        <v>46744.164808589368</v>
      </c>
      <c r="P24" s="13">
        <f t="shared" si="16"/>
        <v>46114.246037069155</v>
      </c>
      <c r="Q24" s="13">
        <f t="shared" si="16"/>
        <v>48897.91269914899</v>
      </c>
      <c r="R24" s="13">
        <f t="shared" si="16"/>
        <v>44768.157952774898</v>
      </c>
      <c r="S24" s="13">
        <f t="shared" si="16"/>
        <v>46351.295911741021</v>
      </c>
      <c r="T24" s="13">
        <f t="shared" si="16"/>
        <v>47672.668115127599</v>
      </c>
      <c r="U24" s="13">
        <f t="shared" si="16"/>
        <v>44740.254047828916</v>
      </c>
      <c r="V24" s="13">
        <f t="shared" si="16"/>
        <v>50120.398193275447</v>
      </c>
      <c r="W24" s="13">
        <f t="shared" si="16"/>
        <v>46676.555513348445</v>
      </c>
      <c r="X24" s="13">
        <f t="shared" si="16"/>
        <v>43515.774589576715</v>
      </c>
      <c r="Y24" s="13">
        <f t="shared" si="16"/>
        <v>47400.329712555642</v>
      </c>
      <c r="Z24" s="12">
        <f t="shared" si="6"/>
        <v>-1.7187550208636937E-2</v>
      </c>
      <c r="AA24" s="12">
        <f t="shared" si="7"/>
        <v>6.5760301871895521E-3</v>
      </c>
      <c r="AB24" s="13">
        <v>46344.87</v>
      </c>
      <c r="AC24" s="13">
        <v>46919.88</v>
      </c>
      <c r="AD24" s="13">
        <v>48615.66</v>
      </c>
      <c r="AE24" s="13">
        <v>49363.65</v>
      </c>
      <c r="AF24" s="13">
        <v>46589.09</v>
      </c>
      <c r="AG24" s="14">
        <v>50627.09</v>
      </c>
      <c r="AH24" s="14">
        <v>47739.08</v>
      </c>
      <c r="AI24" s="14">
        <v>48710.400000000001</v>
      </c>
      <c r="AJ24" s="14">
        <v>48273.599999999999</v>
      </c>
      <c r="AK24" s="14">
        <v>44624.03</v>
      </c>
      <c r="AL24" s="14">
        <v>40500.39</v>
      </c>
      <c r="AM24" s="14">
        <v>45259.18</v>
      </c>
      <c r="AN24" s="46">
        <f>-SUMIFS('LA Income'!E:E,'LA Income'!B:B,C24,'LA Income'!I:I,"Yes")</f>
        <v>-9898.5499999999956</v>
      </c>
      <c r="AO24" s="13">
        <f>SUM(N24:INDEX(N24:Y24,0,$AO$2))</f>
        <v>558925.8119003888</v>
      </c>
      <c r="AP24" s="14">
        <f t="shared" si="10"/>
        <v>553668.37</v>
      </c>
      <c r="AQ24" s="46">
        <f t="shared" si="11"/>
        <v>5257.4419003888033</v>
      </c>
      <c r="AR24" s="49">
        <f t="shared" si="12"/>
        <v>9.4063322688803987E-3</v>
      </c>
      <c r="AS24" s="15">
        <f t="shared" si="13"/>
        <v>553668.38148376881</v>
      </c>
      <c r="AT24" s="46">
        <f t="shared" si="14"/>
        <v>5257.4420094348025</v>
      </c>
      <c r="AU24" s="11">
        <f t="shared" si="8"/>
        <v>36.886634342689462</v>
      </c>
      <c r="AW24" s="16"/>
      <c r="AX24" s="17"/>
      <c r="AY24" s="2"/>
      <c r="BA24" s="18"/>
    </row>
    <row r="25" spans="2:53" x14ac:dyDescent="0.25">
      <c r="B25" s="10" t="s">
        <v>43</v>
      </c>
      <c r="C25" s="10" t="s">
        <v>44</v>
      </c>
      <c r="D25" s="13">
        <v>32918</v>
      </c>
      <c r="E25" s="13">
        <v>1209117.8319690621</v>
      </c>
      <c r="F25" s="13">
        <v>1315021.3500000001</v>
      </c>
      <c r="G25" s="13">
        <v>-25450.039999999997</v>
      </c>
      <c r="H25" s="13">
        <f t="shared" si="0"/>
        <v>1289571.31</v>
      </c>
      <c r="I25" s="11">
        <f t="shared" si="1"/>
        <v>39.175263077951271</v>
      </c>
      <c r="J25" s="11">
        <f t="shared" si="2"/>
        <v>17</v>
      </c>
      <c r="K25" s="13">
        <f t="shared" si="3"/>
        <v>1276000.007319974</v>
      </c>
      <c r="L25" s="46">
        <f t="shared" si="4"/>
        <v>-50235.832919622568</v>
      </c>
      <c r="M25" s="13">
        <f t="shared" si="9"/>
        <v>1225764.1744003515</v>
      </c>
      <c r="N25" s="13">
        <f t="shared" si="16"/>
        <v>100714.72485572626</v>
      </c>
      <c r="O25" s="13">
        <f t="shared" si="16"/>
        <v>102513.28562086241</v>
      </c>
      <c r="P25" s="13">
        <f t="shared" si="16"/>
        <v>101131.82885064906</v>
      </c>
      <c r="Q25" s="13">
        <f t="shared" si="16"/>
        <v>107236.60827652142</v>
      </c>
      <c r="R25" s="13">
        <f t="shared" si="16"/>
        <v>98179.761724813055</v>
      </c>
      <c r="S25" s="13">
        <f t="shared" si="16"/>
        <v>101651.69612409666</v>
      </c>
      <c r="T25" s="13">
        <f t="shared" si="16"/>
        <v>104549.55956121055</v>
      </c>
      <c r="U25" s="13">
        <f t="shared" si="16"/>
        <v>98118.566472114078</v>
      </c>
      <c r="V25" s="13">
        <f t="shared" si="16"/>
        <v>109917.60611100873</v>
      </c>
      <c r="W25" s="13">
        <f t="shared" si="16"/>
        <v>102365.01361681573</v>
      </c>
      <c r="X25" s="13">
        <f t="shared" si="16"/>
        <v>95433.195732157648</v>
      </c>
      <c r="Y25" s="13">
        <f t="shared" si="16"/>
        <v>103952.30203050676</v>
      </c>
      <c r="Z25" s="12">
        <f t="shared" si="6"/>
        <v>-4.9479338680114227E-2</v>
      </c>
      <c r="AA25" s="12">
        <f t="shared" si="7"/>
        <v>1.3767345076848736E-2</v>
      </c>
      <c r="AB25" s="13">
        <v>109598.93</v>
      </c>
      <c r="AC25" s="13">
        <v>109426.37</v>
      </c>
      <c r="AD25" s="13">
        <v>109292.38</v>
      </c>
      <c r="AE25" s="13">
        <v>109334.18</v>
      </c>
      <c r="AF25" s="13">
        <v>108223.26</v>
      </c>
      <c r="AG25" s="14">
        <v>109870.69</v>
      </c>
      <c r="AH25" s="14">
        <v>111087.14</v>
      </c>
      <c r="AI25" s="14">
        <v>115822.14</v>
      </c>
      <c r="AJ25" s="14">
        <v>112357.22</v>
      </c>
      <c r="AK25" s="14">
        <v>109912.97</v>
      </c>
      <c r="AL25" s="14">
        <v>98788.25</v>
      </c>
      <c r="AM25" s="14">
        <v>113318.03</v>
      </c>
      <c r="AN25" s="46">
        <f>-SUMIFS('LA Income'!E:E,'LA Income'!B:B,C25,'LA Income'!I:I,"Yes")</f>
        <v>-29854.260000000006</v>
      </c>
      <c r="AO25" s="13">
        <f>SUM(N25:INDEX(N25:Y25,0,$AO$2))</f>
        <v>1225764.1489764825</v>
      </c>
      <c r="AP25" s="14">
        <f t="shared" si="10"/>
        <v>1287177.3</v>
      </c>
      <c r="AQ25" s="46">
        <f t="shared" si="11"/>
        <v>-61413.151023517596</v>
      </c>
      <c r="AR25" s="49">
        <f t="shared" si="12"/>
        <v>-5.010193117068875E-2</v>
      </c>
      <c r="AS25" s="15">
        <f t="shared" si="13"/>
        <v>1287177.3266976541</v>
      </c>
      <c r="AT25" s="46">
        <f t="shared" si="14"/>
        <v>-61413.152297302615</v>
      </c>
      <c r="AU25" s="11">
        <f t="shared" si="8"/>
        <v>39.102537417147275</v>
      </c>
      <c r="AW25" s="16"/>
      <c r="AX25" s="17"/>
      <c r="AY25" s="2"/>
      <c r="BA25" s="18"/>
    </row>
    <row r="26" spans="2:53" x14ac:dyDescent="0.25">
      <c r="B26" s="10" t="s">
        <v>9</v>
      </c>
      <c r="C26" s="10" t="s">
        <v>10</v>
      </c>
      <c r="D26" s="13">
        <v>5222</v>
      </c>
      <c r="E26" s="13">
        <v>189850.72265549467</v>
      </c>
      <c r="F26" s="13">
        <v>167091.58000000002</v>
      </c>
      <c r="G26" s="13">
        <v>-2112.86</v>
      </c>
      <c r="H26" s="13">
        <f t="shared" si="0"/>
        <v>164978.72000000003</v>
      </c>
      <c r="I26" s="11">
        <f t="shared" si="1"/>
        <v>31.593014170815785</v>
      </c>
      <c r="J26" s="11">
        <f t="shared" si="2"/>
        <v>3</v>
      </c>
      <c r="K26" s="13">
        <f t="shared" si="3"/>
        <v>202420.31831292616</v>
      </c>
      <c r="L26" s="46">
        <f t="shared" si="4"/>
        <v>-7969.2423448043337</v>
      </c>
      <c r="M26" s="13">
        <f t="shared" si="9"/>
        <v>194451.07596812182</v>
      </c>
      <c r="N26" s="13">
        <f t="shared" si="16"/>
        <v>15977.042748544947</v>
      </c>
      <c r="O26" s="13">
        <f t="shared" si="16"/>
        <v>16262.360335140151</v>
      </c>
      <c r="P26" s="13">
        <f t="shared" si="16"/>
        <v>16043.210713229522</v>
      </c>
      <c r="Q26" s="13">
        <f t="shared" si="16"/>
        <v>17011.652239504067</v>
      </c>
      <c r="R26" s="13">
        <f t="shared" si="16"/>
        <v>15574.904785435743</v>
      </c>
      <c r="S26" s="13">
        <f t="shared" si="16"/>
        <v>16125.68069627659</v>
      </c>
      <c r="T26" s="13">
        <f t="shared" si="16"/>
        <v>16585.387934523405</v>
      </c>
      <c r="U26" s="13">
        <f t="shared" si="16"/>
        <v>15565.196977865597</v>
      </c>
      <c r="V26" s="13">
        <f t="shared" si="16"/>
        <v>17436.956653250123</v>
      </c>
      <c r="W26" s="13">
        <f t="shared" si="16"/>
        <v>16238.838966735881</v>
      </c>
      <c r="X26" s="13">
        <f t="shared" si="16"/>
        <v>15139.1988612105</v>
      </c>
      <c r="Y26" s="13">
        <f t="shared" si="16"/>
        <v>16490.641023248871</v>
      </c>
      <c r="Z26" s="12">
        <f t="shared" si="6"/>
        <v>0.17864337878316539</v>
      </c>
      <c r="AA26" s="12">
        <f t="shared" si="7"/>
        <v>2.4231423764317306E-2</v>
      </c>
      <c r="AB26" s="13">
        <v>12684.22</v>
      </c>
      <c r="AC26" s="13">
        <v>13747</v>
      </c>
      <c r="AD26" s="13">
        <v>15892.05</v>
      </c>
      <c r="AE26" s="13">
        <v>13992.47</v>
      </c>
      <c r="AF26" s="13">
        <v>13368.01</v>
      </c>
      <c r="AG26" s="14">
        <v>13434.16</v>
      </c>
      <c r="AH26" s="14">
        <v>14135.8</v>
      </c>
      <c r="AI26" s="14">
        <v>13827.66</v>
      </c>
      <c r="AJ26" s="14">
        <v>14233.22</v>
      </c>
      <c r="AK26" s="14">
        <v>15038.97</v>
      </c>
      <c r="AL26" s="14">
        <v>12606.83</v>
      </c>
      <c r="AM26" s="14">
        <v>14554.88</v>
      </c>
      <c r="AN26" s="46">
        <f>-SUMIFS('LA Income'!E:E,'LA Income'!B:B,C26,'LA Income'!I:I,"Yes")</f>
        <v>-2294.8000000000002</v>
      </c>
      <c r="AO26" s="13">
        <f>SUM(N26:INDEX(N26:Y26,0,$AO$2))</f>
        <v>194451.07193496538</v>
      </c>
      <c r="AP26" s="14">
        <f t="shared" si="10"/>
        <v>165220.47</v>
      </c>
      <c r="AQ26" s="46">
        <f t="shared" si="11"/>
        <v>29230.60193496538</v>
      </c>
      <c r="AR26" s="49">
        <f t="shared" si="12"/>
        <v>0.15032368628310583</v>
      </c>
      <c r="AS26" s="15">
        <f t="shared" si="13"/>
        <v>165220.47342687749</v>
      </c>
      <c r="AT26" s="46">
        <f t="shared" si="14"/>
        <v>29230.602541244327</v>
      </c>
      <c r="AU26" s="11">
        <f t="shared" si="8"/>
        <v>31.639309350225489</v>
      </c>
      <c r="AW26" s="16"/>
      <c r="AX26" s="17"/>
      <c r="AY26" s="2"/>
      <c r="BA26" s="18"/>
    </row>
    <row r="27" spans="2:53" x14ac:dyDescent="0.25">
      <c r="B27" s="10" t="s">
        <v>29</v>
      </c>
      <c r="C27" s="10" t="s">
        <v>30</v>
      </c>
      <c r="D27" s="13">
        <v>30810</v>
      </c>
      <c r="E27" s="13">
        <v>1138844.0627135031</v>
      </c>
      <c r="F27" s="13">
        <v>1055835.7200000002</v>
      </c>
      <c r="G27" s="13">
        <v>-14533.75</v>
      </c>
      <c r="H27" s="13">
        <f t="shared" si="0"/>
        <v>1041301.9700000002</v>
      </c>
      <c r="I27" s="11">
        <f t="shared" si="1"/>
        <v>33.797532294709519</v>
      </c>
      <c r="J27" s="11">
        <f t="shared" si="2"/>
        <v>7</v>
      </c>
      <c r="K27" s="13">
        <f t="shared" si="3"/>
        <v>1194287.6306436721</v>
      </c>
      <c r="L27" s="46">
        <f t="shared" si="4"/>
        <v>-47018.835052359544</v>
      </c>
      <c r="M27" s="13">
        <f t="shared" si="9"/>
        <v>1147268.7955913125</v>
      </c>
      <c r="N27" s="13">
        <f t="shared" si="16"/>
        <v>94265.164129197598</v>
      </c>
      <c r="O27" s="13">
        <f t="shared" si="16"/>
        <v>95948.548817630799</v>
      </c>
      <c r="P27" s="13">
        <f t="shared" si="16"/>
        <v>94655.557655036682</v>
      </c>
      <c r="Q27" s="13">
        <f t="shared" si="16"/>
        <v>100369.39975088478</v>
      </c>
      <c r="R27" s="13">
        <f t="shared" si="16"/>
        <v>91892.534745169527</v>
      </c>
      <c r="S27" s="13">
        <f t="shared" si="16"/>
        <v>95142.133713573669</v>
      </c>
      <c r="T27" s="13">
        <f t="shared" si="16"/>
        <v>97854.424025788234</v>
      </c>
      <c r="U27" s="13">
        <f t="shared" si="16"/>
        <v>91835.258308701465</v>
      </c>
      <c r="V27" s="13">
        <f t="shared" si="16"/>
        <v>102878.71208093381</v>
      </c>
      <c r="W27" s="13">
        <f t="shared" si="16"/>
        <v>95809.771843188908</v>
      </c>
      <c r="X27" s="13">
        <f t="shared" si="16"/>
        <v>89321.853104920621</v>
      </c>
      <c r="Y27" s="13">
        <f t="shared" si="16"/>
        <v>97295.413620508945</v>
      </c>
      <c r="Z27" s="12">
        <f t="shared" si="6"/>
        <v>0.10176378096289618</v>
      </c>
      <c r="AA27" s="12">
        <f t="shared" si="7"/>
        <v>7.3976175963335056E-3</v>
      </c>
      <c r="AB27" s="13">
        <v>87212.98</v>
      </c>
      <c r="AC27" s="13">
        <v>85566.28</v>
      </c>
      <c r="AD27" s="13">
        <v>86901.5</v>
      </c>
      <c r="AE27" s="13">
        <v>86099.98</v>
      </c>
      <c r="AF27" s="13">
        <v>92477.79</v>
      </c>
      <c r="AG27" s="14">
        <v>92356.03</v>
      </c>
      <c r="AH27" s="14">
        <v>85164.26</v>
      </c>
      <c r="AI27" s="14">
        <v>82968.37</v>
      </c>
      <c r="AJ27" s="14">
        <v>93171.38</v>
      </c>
      <c r="AK27" s="14">
        <v>82861.89</v>
      </c>
      <c r="AL27" s="14">
        <v>76716.509999999995</v>
      </c>
      <c r="AM27" s="14">
        <v>88638.6</v>
      </c>
      <c r="AN27" s="46">
        <f>-SUMIFS('LA Income'!E:E,'LA Income'!B:B,C27,'LA Income'!I:I,"Yes")</f>
        <v>-9750.5799999999981</v>
      </c>
      <c r="AO27" s="13">
        <f>SUM(N27:INDEX(N27:Y27,0,$AO$2))</f>
        <v>1147268.771795535</v>
      </c>
      <c r="AP27" s="14">
        <f t="shared" si="10"/>
        <v>1030384.99</v>
      </c>
      <c r="AQ27" s="46">
        <f t="shared" si="11"/>
        <v>116883.781795535</v>
      </c>
      <c r="AR27" s="49">
        <f t="shared" si="12"/>
        <v>0.10188003427706468</v>
      </c>
      <c r="AS27" s="15">
        <f t="shared" si="13"/>
        <v>1030385.0113714628</v>
      </c>
      <c r="AT27" s="46">
        <f t="shared" si="14"/>
        <v>116883.78421984962</v>
      </c>
      <c r="AU27" s="11">
        <f t="shared" si="8"/>
        <v>33.443200628739461</v>
      </c>
      <c r="AW27" s="16"/>
      <c r="AX27" s="17"/>
      <c r="AY27" s="2"/>
      <c r="BA27" s="18"/>
    </row>
    <row r="28" spans="2:53" x14ac:dyDescent="0.25">
      <c r="B28" s="10" t="s">
        <v>17</v>
      </c>
      <c r="C28" s="10" t="s">
        <v>18</v>
      </c>
      <c r="D28" s="13">
        <v>13468</v>
      </c>
      <c r="E28" s="13">
        <v>497456.48617466964</v>
      </c>
      <c r="F28" s="13">
        <v>622048.09000000008</v>
      </c>
      <c r="G28" s="13">
        <v>-6848.7999999999993</v>
      </c>
      <c r="H28" s="13">
        <f t="shared" si="0"/>
        <v>615199.29</v>
      </c>
      <c r="I28" s="11">
        <f t="shared" si="1"/>
        <v>45.678592961092967</v>
      </c>
      <c r="J28" s="11">
        <f t="shared" si="2"/>
        <v>26</v>
      </c>
      <c r="K28" s="13">
        <f t="shared" si="3"/>
        <v>522059.90942904825</v>
      </c>
      <c r="L28" s="46">
        <f t="shared" si="4"/>
        <v>-20553.381060862652</v>
      </c>
      <c r="M28" s="13">
        <f t="shared" si="9"/>
        <v>501506.52836818562</v>
      </c>
      <c r="N28" s="13">
        <f t="shared" si="16"/>
        <v>41206.206767024771</v>
      </c>
      <c r="O28" s="13">
        <f t="shared" si="16"/>
        <v>41942.066065428487</v>
      </c>
      <c r="P28" s="13">
        <f t="shared" si="16"/>
        <v>41376.859801948522</v>
      </c>
      <c r="Q28" s="13">
        <f t="shared" si="16"/>
        <v>43874.556178023893</v>
      </c>
      <c r="R28" s="13">
        <f t="shared" si="16"/>
        <v>40169.057382276631</v>
      </c>
      <c r="S28" s="13">
        <f t="shared" si="16"/>
        <v>41589.557184498866</v>
      </c>
      <c r="T28" s="13">
        <f t="shared" si="16"/>
        <v>42775.182823087176</v>
      </c>
      <c r="U28" s="13">
        <f t="shared" si="16"/>
        <v>40144.020087685538</v>
      </c>
      <c r="V28" s="13">
        <f t="shared" si="16"/>
        <v>44971.453888543219</v>
      </c>
      <c r="W28" s="13">
        <f t="shared" si="16"/>
        <v>41881.402375334903</v>
      </c>
      <c r="X28" s="13">
        <f t="shared" si="16"/>
        <v>39045.333255990619</v>
      </c>
      <c r="Y28" s="13">
        <f t="shared" si="16"/>
        <v>42530.822156475639</v>
      </c>
      <c r="Z28" s="12">
        <f t="shared" si="6"/>
        <v>-0.18480639278991107</v>
      </c>
      <c r="AA28" s="12">
        <f t="shared" si="7"/>
        <v>8.1415004248108769E-3</v>
      </c>
      <c r="AB28" s="13">
        <v>38811.760000000002</v>
      </c>
      <c r="AC28" s="13">
        <v>46827.6</v>
      </c>
      <c r="AD28" s="13">
        <v>53284.62</v>
      </c>
      <c r="AE28" s="13">
        <v>39969.46</v>
      </c>
      <c r="AF28" s="13">
        <v>50061.23</v>
      </c>
      <c r="AG28" s="14">
        <v>51077.82</v>
      </c>
      <c r="AH28" s="14">
        <v>49965.08</v>
      </c>
      <c r="AI28" s="14">
        <v>41907.160000000003</v>
      </c>
      <c r="AJ28" s="14">
        <v>43365.71</v>
      </c>
      <c r="AK28" s="14">
        <v>45003.11</v>
      </c>
      <c r="AL28" s="14">
        <v>47626.52</v>
      </c>
      <c r="AM28" s="14">
        <v>45061.27</v>
      </c>
      <c r="AN28" s="46">
        <f>-SUMIFS('LA Income'!E:E,'LA Income'!B:B,C28,'LA Income'!I:I,"Yes")</f>
        <v>-6385.7300000000005</v>
      </c>
      <c r="AO28" s="13">
        <f>SUM(N28:INDEX(N28:Y28,0,$AO$2))</f>
        <v>501506.51796631829</v>
      </c>
      <c r="AP28" s="14">
        <f t="shared" si="10"/>
        <v>546575.61</v>
      </c>
      <c r="AQ28" s="46">
        <f t="shared" si="11"/>
        <v>-45069.092033681693</v>
      </c>
      <c r="AR28" s="49">
        <f t="shared" si="12"/>
        <v>-8.9867410330863498E-2</v>
      </c>
      <c r="AS28" s="15">
        <f t="shared" si="13"/>
        <v>546575.62133665616</v>
      </c>
      <c r="AT28" s="46">
        <f t="shared" si="14"/>
        <v>-45069.092968470533</v>
      </c>
      <c r="AU28" s="11">
        <f t="shared" si="8"/>
        <v>40.583280467527189</v>
      </c>
      <c r="AW28" s="16"/>
      <c r="AX28" s="17"/>
      <c r="AY28" s="2"/>
      <c r="BA28" s="18"/>
    </row>
    <row r="29" spans="2:53" x14ac:dyDescent="0.25">
      <c r="B29" s="10" t="s">
        <v>37</v>
      </c>
      <c r="C29" s="10" t="s">
        <v>38</v>
      </c>
      <c r="D29" s="13">
        <v>44943</v>
      </c>
      <c r="E29" s="13">
        <v>1722079.1656461488</v>
      </c>
      <c r="F29" s="13">
        <v>1051373.7800000003</v>
      </c>
      <c r="G29" s="13">
        <v>-27190.899999999998</v>
      </c>
      <c r="H29" s="13">
        <f t="shared" si="0"/>
        <v>1024182.8800000002</v>
      </c>
      <c r="I29" s="11">
        <f t="shared" si="1"/>
        <v>22.788484969850707</v>
      </c>
      <c r="J29" s="11">
        <f t="shared" si="2"/>
        <v>1</v>
      </c>
      <c r="K29" s="13">
        <f t="shared" si="3"/>
        <v>1742124.9264530526</v>
      </c>
      <c r="L29" s="46">
        <f t="shared" si="4"/>
        <v>-68587.066009678514</v>
      </c>
      <c r="M29" s="13">
        <f>K29+L29</f>
        <v>1673537.8604433741</v>
      </c>
      <c r="N29" s="13">
        <f t="shared" si="16"/>
        <v>137505.98089771267</v>
      </c>
      <c r="O29" s="13">
        <f t="shared" si="16"/>
        <v>139961.55889356643</v>
      </c>
      <c r="P29" s="13">
        <f t="shared" si="16"/>
        <v>138075.45367381739</v>
      </c>
      <c r="Q29" s="13">
        <f t="shared" si="16"/>
        <v>146410.31914975704</v>
      </c>
      <c r="R29" s="13">
        <f t="shared" si="16"/>
        <v>134044.9915304172</v>
      </c>
      <c r="S29" s="13">
        <f t="shared" si="16"/>
        <v>138785.22932454207</v>
      </c>
      <c r="T29" s="13">
        <f t="shared" si="16"/>
        <v>142741.68708182412</v>
      </c>
      <c r="U29" s="13">
        <f t="shared" si="16"/>
        <v>133961.44155040474</v>
      </c>
      <c r="V29" s="13">
        <f t="shared" si="16"/>
        <v>150070.68994006517</v>
      </c>
      <c r="W29" s="13">
        <f t="shared" si="16"/>
        <v>139759.12288050761</v>
      </c>
      <c r="X29" s="13">
        <f t="shared" si="16"/>
        <v>130295.1004250064</v>
      </c>
      <c r="Y29" s="13">
        <f t="shared" si="16"/>
        <v>141926.25038450287</v>
      </c>
      <c r="Z29" s="12">
        <f>((M29/H29)-1)</f>
        <v>0.63402249063504534</v>
      </c>
      <c r="AA29" s="12">
        <f>((M29/E29)-1)</f>
        <v>-2.8187615396044419E-2</v>
      </c>
      <c r="AB29" s="13">
        <v>91043.73</v>
      </c>
      <c r="AC29" s="13">
        <v>89308.7</v>
      </c>
      <c r="AD29" s="13">
        <v>90795.99</v>
      </c>
      <c r="AE29" s="13">
        <v>82014.899999999994</v>
      </c>
      <c r="AF29" s="13">
        <v>66702.62</v>
      </c>
      <c r="AG29" s="14">
        <v>77203.039999999994</v>
      </c>
      <c r="AH29" s="14">
        <v>80332.23</v>
      </c>
      <c r="AI29" s="14">
        <v>80414.05</v>
      </c>
      <c r="AJ29" s="14">
        <v>83126</v>
      </c>
      <c r="AK29" s="14">
        <v>84058.29</v>
      </c>
      <c r="AL29" s="14">
        <v>77829.72</v>
      </c>
      <c r="AM29" s="14">
        <v>100523.32</v>
      </c>
      <c r="AN29" s="46">
        <f>-SUMIFS('LA Income'!E:E,'LA Income'!B:B,C29,'LA Income'!I:I,"Yes")</f>
        <v>-595.51</v>
      </c>
      <c r="AO29" s="13">
        <f>SUM(N29:INDEX(N29:Y29,0,$AO$2))</f>
        <v>1673537.8257321238</v>
      </c>
      <c r="AP29" s="14">
        <f>SUM(AB29:AN29)</f>
        <v>1002757.0800000001</v>
      </c>
      <c r="AQ29" s="46">
        <f t="shared" si="11"/>
        <v>670780.74573212373</v>
      </c>
      <c r="AR29" s="49">
        <f t="shared" ref="AR29" si="17">IFERROR(AQ29/AO29," ")</f>
        <v>0.40081600512296567</v>
      </c>
      <c r="AS29" s="15">
        <f t="shared" si="13"/>
        <v>1002757.1007984258</v>
      </c>
      <c r="AT29" s="46">
        <f t="shared" si="14"/>
        <v>670780.7596449483</v>
      </c>
      <c r="AU29" s="11">
        <f t="shared" si="8"/>
        <v>22.311752682251427</v>
      </c>
      <c r="AW29" s="16"/>
      <c r="AX29" s="17"/>
      <c r="AY29" s="2"/>
      <c r="BA29" s="18"/>
    </row>
    <row r="30" spans="2:53" x14ac:dyDescent="0.25">
      <c r="B30" s="10" t="s">
        <v>53</v>
      </c>
      <c r="C30" s="10" t="s">
        <v>54</v>
      </c>
      <c r="D30" s="13">
        <v>143414</v>
      </c>
      <c r="E30" s="13">
        <v>5308421.0385433454</v>
      </c>
      <c r="F30" s="13">
        <v>5421179.6200000001</v>
      </c>
      <c r="G30" s="13">
        <v>-82186.26999999999</v>
      </c>
      <c r="H30" s="13">
        <f>F30+G30</f>
        <v>5338993.3500000006</v>
      </c>
      <c r="I30" s="11">
        <f t="shared" si="1"/>
        <v>37.227839332282763</v>
      </c>
      <c r="J30" s="11">
        <f t="shared" si="2"/>
        <v>14</v>
      </c>
      <c r="K30" s="13">
        <f>'Clifton &amp; Petergate Merged YMG'!K10</f>
        <v>5559155.0230811937</v>
      </c>
      <c r="L30" s="46">
        <f>'Clifton &amp; Petergate Merged YMG'!L10</f>
        <v>-218862.68127877609</v>
      </c>
      <c r="M30" s="13">
        <f>K30+L30</f>
        <v>5340292.3418024173</v>
      </c>
      <c r="N30" s="13">
        <f t="shared" si="16"/>
        <v>438784.29887779109</v>
      </c>
      <c r="O30" s="13">
        <f t="shared" si="16"/>
        <v>446620.0967261183</v>
      </c>
      <c r="P30" s="13">
        <f t="shared" si="16"/>
        <v>440601.49774551869</v>
      </c>
      <c r="Q30" s="13">
        <f t="shared" si="16"/>
        <v>467198.21797706553</v>
      </c>
      <c r="R30" s="13">
        <f t="shared" si="16"/>
        <v>427740.21350028372</v>
      </c>
      <c r="S30" s="13">
        <f t="shared" si="16"/>
        <v>442866.40585519164</v>
      </c>
      <c r="T30" s="13">
        <f t="shared" si="16"/>
        <v>455491.54064376478</v>
      </c>
      <c r="U30" s="13">
        <f t="shared" si="16"/>
        <v>427473.60386511235</v>
      </c>
      <c r="V30" s="13">
        <f t="shared" si="16"/>
        <v>478878.53341042</v>
      </c>
      <c r="W30" s="13">
        <f t="shared" si="16"/>
        <v>445974.11941314815</v>
      </c>
      <c r="X30" s="13">
        <f t="shared" si="16"/>
        <v>415774.23697465385</v>
      </c>
      <c r="Y30" s="13">
        <f t="shared" si="16"/>
        <v>452889.46604906424</v>
      </c>
      <c r="Z30" s="12">
        <f>((M30/H30)-1)</f>
        <v>2.433027571417945E-4</v>
      </c>
      <c r="AA30" s="12">
        <f>((M30/E30)-1)</f>
        <v>6.0039139751086879E-3</v>
      </c>
      <c r="AB30" s="13">
        <f>'Clifton &amp; Petergate Merged YMG'!AB10</f>
        <v>467884.63</v>
      </c>
      <c r="AC30" s="13">
        <f>'Clifton &amp; Petergate Merged YMG'!AC10</f>
        <v>450229.5</v>
      </c>
      <c r="AD30" s="13">
        <f>'Clifton &amp; Petergate Merged YMG'!AD10</f>
        <v>453144.63</v>
      </c>
      <c r="AE30" s="13">
        <f>'Clifton &amp; Petergate Merged YMG'!AE10</f>
        <v>447505.41000000003</v>
      </c>
      <c r="AF30" s="13">
        <v>445518.86</v>
      </c>
      <c r="AG30" s="14">
        <v>467191.06000000006</v>
      </c>
      <c r="AH30" s="14">
        <f>463233.04+364.65+465.55</f>
        <v>464063.24</v>
      </c>
      <c r="AI30" s="14">
        <v>453528.18999999994</v>
      </c>
      <c r="AJ30" s="14">
        <v>460674.7</v>
      </c>
      <c r="AK30" s="14">
        <v>437295.94</v>
      </c>
      <c r="AL30" s="14">
        <v>408177.14</v>
      </c>
      <c r="AM30" s="14">
        <v>468418.44</v>
      </c>
      <c r="AN30" s="46">
        <f>'Clifton &amp; Petergate Merged YMG'!AN10</f>
        <v>-39368.25</v>
      </c>
      <c r="AO30" s="13">
        <f>SUM(N30:INDEX(N30:Y30,0,$AO$2))</f>
        <v>5340292.2310381318</v>
      </c>
      <c r="AP30" s="14">
        <f>SUM(AB30:AN30)</f>
        <v>5384263.4900000002</v>
      </c>
      <c r="AQ30" s="46">
        <f t="shared" si="11"/>
        <v>-43971.258961868472</v>
      </c>
      <c r="AR30" s="49">
        <f>IFERROR(AQ30/AO30," ")</f>
        <v>-8.2338675599632188E-3</v>
      </c>
      <c r="AS30" s="15">
        <f t="shared" si="13"/>
        <v>5384263.6016763039</v>
      </c>
      <c r="AT30" s="46">
        <f t="shared" si="14"/>
        <v>-43971.259873886593</v>
      </c>
      <c r="AU30" s="11">
        <f t="shared" si="8"/>
        <v>37.543500646215179</v>
      </c>
      <c r="AW30" s="16"/>
      <c r="AX30" s="17"/>
      <c r="AY30" s="2"/>
      <c r="BA30" s="18"/>
    </row>
    <row r="31" spans="2:53" x14ac:dyDescent="0.25">
      <c r="B31" s="19" t="s">
        <v>74</v>
      </c>
      <c r="C31" s="10" t="s">
        <v>72</v>
      </c>
      <c r="D31" s="13">
        <v>0</v>
      </c>
      <c r="E31" s="13"/>
      <c r="F31" s="13">
        <v>57111</v>
      </c>
      <c r="G31" s="13">
        <v>0</v>
      </c>
      <c r="H31" s="13">
        <f t="shared" si="0"/>
        <v>57111</v>
      </c>
      <c r="I31" s="11"/>
      <c r="J31" s="11"/>
      <c r="K31" s="13">
        <f>ROUND((H31*1.0328)*1.006,0)</f>
        <v>59338</v>
      </c>
      <c r="L31" s="46"/>
      <c r="M31" s="13">
        <f t="shared" si="9"/>
        <v>59338</v>
      </c>
      <c r="N31" s="13">
        <f t="shared" ref="N31:Y31" si="18">$K$31*N2</f>
        <v>4875.497643266227</v>
      </c>
      <c r="O31" s="13">
        <f t="shared" si="18"/>
        <v>4962.5641450538624</v>
      </c>
      <c r="P31" s="13">
        <f t="shared" si="18"/>
        <v>4895.6892244591072</v>
      </c>
      <c r="Q31" s="13">
        <f t="shared" si="18"/>
        <v>5191.2154024448737</v>
      </c>
      <c r="R31" s="13">
        <f t="shared" si="18"/>
        <v>4752.7826501186128</v>
      </c>
      <c r="S31" s="13">
        <f t="shared" si="18"/>
        <v>4920.855471699876</v>
      </c>
      <c r="T31" s="13">
        <f t="shared" si="18"/>
        <v>5061.1381004653822</v>
      </c>
      <c r="U31" s="13">
        <f t="shared" si="18"/>
        <v>4749.8202500252783</v>
      </c>
      <c r="V31" s="13">
        <f t="shared" si="18"/>
        <v>5320.9997874230312</v>
      </c>
      <c r="W31" s="13">
        <f t="shared" si="18"/>
        <v>4955.3864477774468</v>
      </c>
      <c r="X31" s="13">
        <f t="shared" si="18"/>
        <v>4619.8241771301919</v>
      </c>
      <c r="Y31" s="13">
        <f t="shared" si="18"/>
        <v>5032.2254693924124</v>
      </c>
      <c r="Z31" s="12">
        <f>((M31/H31)-1)</f>
        <v>3.8994239288403287E-2</v>
      </c>
      <c r="AA31" s="12"/>
      <c r="AB31" s="13">
        <v>5005.08</v>
      </c>
      <c r="AC31" s="13">
        <v>6098.31</v>
      </c>
      <c r="AD31" s="13">
        <v>4139.7299999999996</v>
      </c>
      <c r="AE31" s="13">
        <v>5735.18</v>
      </c>
      <c r="AF31" s="13">
        <v>5771.35</v>
      </c>
      <c r="AG31" s="14">
        <v>6317.93</v>
      </c>
      <c r="AH31" s="14">
        <v>6191.24</v>
      </c>
      <c r="AI31" s="14">
        <v>5690.11</v>
      </c>
      <c r="AJ31" s="14">
        <v>5467.08</v>
      </c>
      <c r="AK31" s="14">
        <v>5740.54</v>
      </c>
      <c r="AL31" s="14">
        <v>5278.36</v>
      </c>
      <c r="AM31" s="14">
        <v>6434.83</v>
      </c>
      <c r="AN31" s="46">
        <f>-SUMIFS('LA Income'!E:E,'LA Income'!B:B,C31,'LA Income'!I:I,"Yes")</f>
        <v>0</v>
      </c>
      <c r="AO31" s="13">
        <f>SUM(N31:INDEX(N31:Y31,0,$AO$2))</f>
        <v>59337.998769256308</v>
      </c>
      <c r="AP31" s="14">
        <f>SUM(AB31:AN31)</f>
        <v>67869.740000000005</v>
      </c>
      <c r="AQ31" s="46">
        <f t="shared" si="11"/>
        <v>-8531.7412307436971</v>
      </c>
      <c r="AR31" s="49">
        <f>IFERROR(AQ31/AO31," ")</f>
        <v>-0.14378208580846324</v>
      </c>
      <c r="AS31" s="15">
        <f t="shared" si="13"/>
        <v>67869.741407702604</v>
      </c>
      <c r="AT31" s="46">
        <f t="shared" si="14"/>
        <v>-8531.7414077026042</v>
      </c>
      <c r="AU31" s="11"/>
      <c r="AW31" s="16"/>
      <c r="AX31" s="17"/>
      <c r="AY31" s="2"/>
      <c r="BA31" s="18"/>
    </row>
    <row r="32" spans="2:53" x14ac:dyDescent="0.25">
      <c r="B32" s="10" t="s">
        <v>75</v>
      </c>
      <c r="C32" s="10" t="s">
        <v>73</v>
      </c>
      <c r="D32" s="13">
        <v>0</v>
      </c>
      <c r="E32" s="13"/>
      <c r="F32" s="13"/>
      <c r="G32" s="13"/>
      <c r="H32" s="13">
        <f>F32+G32</f>
        <v>0</v>
      </c>
      <c r="I32" s="11">
        <v>0</v>
      </c>
      <c r="J32" s="11"/>
      <c r="K32" s="13">
        <f>(50186625-59338)*(D32/$D$34)</f>
        <v>0</v>
      </c>
      <c r="L32" s="46">
        <f>$L$34/$D$34*D32</f>
        <v>0</v>
      </c>
      <c r="M32" s="13">
        <f>K32+L32</f>
        <v>0</v>
      </c>
      <c r="N32" s="13">
        <f t="shared" ref="N32:Y32" si="19">N$40/$D$34*$D32</f>
        <v>0</v>
      </c>
      <c r="O32" s="13">
        <f t="shared" si="19"/>
        <v>0</v>
      </c>
      <c r="P32" s="13">
        <f t="shared" si="19"/>
        <v>0</v>
      </c>
      <c r="Q32" s="13">
        <f t="shared" si="19"/>
        <v>0</v>
      </c>
      <c r="R32" s="13">
        <f t="shared" si="19"/>
        <v>0</v>
      </c>
      <c r="S32" s="13">
        <f t="shared" si="19"/>
        <v>0</v>
      </c>
      <c r="T32" s="13">
        <f t="shared" si="19"/>
        <v>0</v>
      </c>
      <c r="U32" s="13">
        <f t="shared" si="19"/>
        <v>0</v>
      </c>
      <c r="V32" s="13">
        <f t="shared" si="19"/>
        <v>0</v>
      </c>
      <c r="W32" s="13">
        <f t="shared" si="19"/>
        <v>0</v>
      </c>
      <c r="X32" s="13">
        <f t="shared" si="19"/>
        <v>0</v>
      </c>
      <c r="Y32" s="13">
        <f t="shared" si="19"/>
        <v>0</v>
      </c>
      <c r="Z32" s="12"/>
      <c r="AA32" s="12"/>
      <c r="AB32" s="13">
        <v>176.1</v>
      </c>
      <c r="AC32" s="13">
        <v>744.67</v>
      </c>
      <c r="AD32" s="13">
        <v>450.11</v>
      </c>
      <c r="AE32" s="13">
        <v>914.51</v>
      </c>
      <c r="AF32" s="13">
        <v>398.83</v>
      </c>
      <c r="AG32" s="14">
        <v>497.56</v>
      </c>
      <c r="AH32" s="14">
        <v>845.53</v>
      </c>
      <c r="AI32" s="14">
        <v>1024.3499999999999</v>
      </c>
      <c r="AJ32" s="14">
        <v>982.38</v>
      </c>
      <c r="AK32" s="14">
        <v>700.41</v>
      </c>
      <c r="AL32" s="14">
        <v>2791.63</v>
      </c>
      <c r="AM32" s="14">
        <v>4166.5600000000004</v>
      </c>
      <c r="AN32" s="46">
        <f>-SUMIFS('LA Income'!E:E,'LA Income'!B:B,C32,'LA Income'!I:I,"Yes")</f>
        <v>0</v>
      </c>
      <c r="AO32" s="13">
        <f>SUM(N32:INDEX(N32:Y32,0,$AO$2))</f>
        <v>0</v>
      </c>
      <c r="AP32" s="14">
        <f>SUM(AB32:AN32)</f>
        <v>13692.64</v>
      </c>
      <c r="AQ32" s="46">
        <f>AO32-AP32</f>
        <v>-13692.64</v>
      </c>
      <c r="AR32" s="49" t="str">
        <f t="shared" ref="AR32:AR33" si="20">IFERROR(AQ32/AO32," ")</f>
        <v xml:space="preserve"> </v>
      </c>
      <c r="AS32" s="15">
        <f t="shared" si="13"/>
        <v>13692.640284002338</v>
      </c>
      <c r="AT32" s="46">
        <f>M32-AS32</f>
        <v>-13692.640284002338</v>
      </c>
      <c r="AU32" s="11"/>
      <c r="AW32" s="16"/>
      <c r="AX32" s="17"/>
      <c r="AY32" s="2"/>
      <c r="BA32" s="18"/>
    </row>
    <row r="33" spans="2:53" x14ac:dyDescent="0.25">
      <c r="B33" s="10"/>
      <c r="C33" s="10" t="s">
        <v>235</v>
      </c>
      <c r="D33" s="13"/>
      <c r="E33" s="13"/>
      <c r="F33" s="13"/>
      <c r="G33" s="13"/>
      <c r="H33" s="13"/>
      <c r="I33" s="11"/>
      <c r="J33" s="11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2"/>
      <c r="AA33" s="12"/>
      <c r="AB33" s="13"/>
      <c r="AC33" s="13"/>
      <c r="AD33" s="13"/>
      <c r="AE33" s="13"/>
      <c r="AF33" s="13">
        <v>4308.8100000000004</v>
      </c>
      <c r="AG33" s="14">
        <v>6535.78</v>
      </c>
      <c r="AH33" s="14">
        <v>5661.65</v>
      </c>
      <c r="AI33" s="14">
        <v>7824.21</v>
      </c>
      <c r="AJ33" s="14">
        <v>10956.87</v>
      </c>
      <c r="AK33" s="14">
        <v>4989.01</v>
      </c>
      <c r="AL33" s="14">
        <v>14702.13</v>
      </c>
      <c r="AM33" s="14">
        <v>20706.53</v>
      </c>
      <c r="AN33" s="46"/>
      <c r="AO33" s="13">
        <f>SUM(N33:INDEX(N33:Y33,0,$AO$2))</f>
        <v>0</v>
      </c>
      <c r="AP33" s="14">
        <f>SUM(AB33:AN33)</f>
        <v>75684.989999999991</v>
      </c>
      <c r="AQ33" s="46">
        <f>AO33-AP33</f>
        <v>-75684.989999999991</v>
      </c>
      <c r="AR33" s="49" t="str">
        <f t="shared" si="20"/>
        <v xml:space="preserve"> </v>
      </c>
      <c r="AS33" s="15">
        <f t="shared" si="13"/>
        <v>75684.991569800564</v>
      </c>
      <c r="AT33" s="46">
        <f>M33-AS33</f>
        <v>-75684.991569800564</v>
      </c>
      <c r="AU33" s="11"/>
      <c r="AW33" s="16"/>
      <c r="AX33" s="17"/>
      <c r="AY33" s="2"/>
      <c r="BA33" s="18"/>
    </row>
    <row r="34" spans="2:53" s="23" customFormat="1" x14ac:dyDescent="0.25">
      <c r="B34" s="20"/>
      <c r="C34" s="20"/>
      <c r="D34" s="22">
        <f>SUM(D5:D31)</f>
        <v>1293174</v>
      </c>
      <c r="E34" s="22">
        <f>SUM(E5:E31)</f>
        <v>47880791.000000007</v>
      </c>
      <c r="F34" s="22">
        <f>SUM(F5:F31)</f>
        <v>49903974</v>
      </c>
      <c r="G34" s="20"/>
      <c r="H34" s="22">
        <f>SUM(H5:H31)</f>
        <v>49125519.150000006</v>
      </c>
      <c r="I34" s="21"/>
      <c r="J34" s="21"/>
      <c r="K34" s="22">
        <f>SUM(K5:K32)</f>
        <v>50186624.999999993</v>
      </c>
      <c r="L34" s="22">
        <v>-1973500</v>
      </c>
      <c r="M34" s="22">
        <f t="shared" ref="M34:Y34" si="21">SUM(M5:M32)</f>
        <v>48213125</v>
      </c>
      <c r="N34" s="22">
        <f t="shared" si="21"/>
        <v>3961424.0000000005</v>
      </c>
      <c r="O34" s="22">
        <f t="shared" si="21"/>
        <v>4032167.0000000005</v>
      </c>
      <c r="P34" s="22">
        <f t="shared" si="21"/>
        <v>3977830.0000000005</v>
      </c>
      <c r="Q34" s="22">
        <f t="shared" si="21"/>
        <v>4217950</v>
      </c>
      <c r="R34" s="22">
        <f t="shared" si="21"/>
        <v>3861715.9999999995</v>
      </c>
      <c r="S34" s="22">
        <f t="shared" si="21"/>
        <v>3998277.9999999995</v>
      </c>
      <c r="T34" s="22">
        <f t="shared" si="21"/>
        <v>4112260</v>
      </c>
      <c r="U34" s="22">
        <f t="shared" si="21"/>
        <v>3859308.9999999995</v>
      </c>
      <c r="V34" s="22">
        <f t="shared" si="21"/>
        <v>4323402</v>
      </c>
      <c r="W34" s="22">
        <f t="shared" si="21"/>
        <v>4026335.0000000005</v>
      </c>
      <c r="X34" s="22">
        <f t="shared" si="21"/>
        <v>3753684.9999999995</v>
      </c>
      <c r="Y34" s="22">
        <f t="shared" si="21"/>
        <v>4088768.0000000009</v>
      </c>
      <c r="Z34" s="12"/>
      <c r="AA34" s="12"/>
      <c r="AB34" s="22">
        <f t="shared" ref="AB34:AP34" si="22">SUM(AB5:AB33)</f>
        <v>4185605.5999999996</v>
      </c>
      <c r="AC34" s="22">
        <f t="shared" si="22"/>
        <v>4042855.1700000004</v>
      </c>
      <c r="AD34" s="22">
        <f t="shared" si="22"/>
        <v>4099051.9</v>
      </c>
      <c r="AE34" s="22">
        <f t="shared" si="22"/>
        <v>4095078.8000000007</v>
      </c>
      <c r="AF34" s="22">
        <f t="shared" si="22"/>
        <v>4108618.5199999996</v>
      </c>
      <c r="AG34" s="22">
        <f t="shared" si="22"/>
        <v>4189247.3699999996</v>
      </c>
      <c r="AH34" s="22">
        <f t="shared" si="22"/>
        <v>4200395.870000001</v>
      </c>
      <c r="AI34" s="22">
        <f t="shared" si="22"/>
        <v>4192897.31</v>
      </c>
      <c r="AJ34" s="22">
        <f t="shared" si="22"/>
        <v>4264915.7400000012</v>
      </c>
      <c r="AK34" s="22">
        <f t="shared" si="22"/>
        <v>3958656.02</v>
      </c>
      <c r="AL34" s="22">
        <f t="shared" si="22"/>
        <v>3750892.2700000005</v>
      </c>
      <c r="AM34" s="22">
        <f t="shared" si="22"/>
        <v>4266063.05</v>
      </c>
      <c r="AN34" s="47">
        <f t="shared" si="22"/>
        <v>-546525.03</v>
      </c>
      <c r="AO34" s="22">
        <f t="shared" si="22"/>
        <v>48213124.000000007</v>
      </c>
      <c r="AP34" s="22">
        <f t="shared" si="22"/>
        <v>48807752.589999989</v>
      </c>
      <c r="AQ34" s="47">
        <f>SUM(AQ5:AQ33)</f>
        <v>-594628.5900000002</v>
      </c>
      <c r="AR34" s="22"/>
      <c r="AS34" s="22">
        <f>SUM(AS5:AS33)</f>
        <v>48807753.602333345</v>
      </c>
      <c r="AT34" s="48">
        <f>SUM(AT5:AT33)</f>
        <v>-594628.60233333602</v>
      </c>
      <c r="AU34" s="22"/>
      <c r="AW34" s="16"/>
      <c r="AX34" s="17"/>
      <c r="AY34" s="2"/>
    </row>
    <row r="35" spans="2:53" x14ac:dyDescent="0.25"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AP35" s="18"/>
    </row>
    <row r="36" spans="2:53" x14ac:dyDescent="0.25">
      <c r="C36" t="s">
        <v>77</v>
      </c>
      <c r="H36" s="2">
        <f>H34/D34</f>
        <v>37.98832883277889</v>
      </c>
      <c r="K36" s="2"/>
      <c r="L36" s="2"/>
      <c r="M36" s="2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AC36" s="50"/>
      <c r="AD36" s="50"/>
      <c r="AO36" s="18"/>
      <c r="AP36" s="18"/>
      <c r="AQ36" s="62"/>
    </row>
    <row r="37" spans="2:53" x14ac:dyDescent="0.25">
      <c r="C37" t="s">
        <v>68</v>
      </c>
      <c r="H37" s="2">
        <f>K34/D34</f>
        <v>38.808872587911601</v>
      </c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AO37" s="18"/>
      <c r="AP37" s="18"/>
    </row>
    <row r="38" spans="2:53" x14ac:dyDescent="0.25">
      <c r="B38" s="24"/>
      <c r="H38" s="17"/>
      <c r="M38" s="2"/>
      <c r="AG38" s="18"/>
      <c r="AO38" s="25"/>
      <c r="AP38" s="18"/>
      <c r="AQ38" s="26"/>
      <c r="AZ38" s="18"/>
    </row>
    <row r="39" spans="2:53" x14ac:dyDescent="0.25">
      <c r="E39" s="18" t="s">
        <v>109</v>
      </c>
      <c r="N39" s="18">
        <v>3961424</v>
      </c>
      <c r="O39" s="18">
        <v>4032167</v>
      </c>
      <c r="P39" s="18">
        <v>3977830</v>
      </c>
      <c r="Q39" s="18">
        <v>4217950</v>
      </c>
      <c r="R39" s="18">
        <v>3861716</v>
      </c>
      <c r="S39" s="18">
        <v>3998278</v>
      </c>
      <c r="T39" s="18">
        <v>4112260</v>
      </c>
      <c r="U39" s="18">
        <v>3859309</v>
      </c>
      <c r="V39" s="18">
        <v>4323402</v>
      </c>
      <c r="W39" s="18">
        <v>4026335</v>
      </c>
      <c r="X39" s="18">
        <v>3753685</v>
      </c>
      <c r="Y39" s="18">
        <v>4088768</v>
      </c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P39" s="18"/>
    </row>
    <row r="40" spans="2:53" x14ac:dyDescent="0.25">
      <c r="E40" s="18" t="s">
        <v>110</v>
      </c>
      <c r="N40" s="18">
        <f>N39-N31</f>
        <v>3956548.5023567337</v>
      </c>
      <c r="O40" s="18">
        <f t="shared" ref="O40:Y40" si="23">O39-O31</f>
        <v>4027204.4358549463</v>
      </c>
      <c r="P40" s="18">
        <f t="shared" si="23"/>
        <v>3972934.3107755408</v>
      </c>
      <c r="Q40" s="18">
        <f t="shared" si="23"/>
        <v>4212758.7845975552</v>
      </c>
      <c r="R40" s="18">
        <f t="shared" si="23"/>
        <v>3856963.2173498813</v>
      </c>
      <c r="S40" s="18">
        <f t="shared" si="23"/>
        <v>3993357.1445283</v>
      </c>
      <c r="T40" s="18">
        <f t="shared" si="23"/>
        <v>4107198.8618995347</v>
      </c>
      <c r="U40" s="18">
        <f t="shared" si="23"/>
        <v>3854559.1797499745</v>
      </c>
      <c r="V40" s="18">
        <f t="shared" si="23"/>
        <v>4318081.0002125772</v>
      </c>
      <c r="W40" s="18">
        <f t="shared" si="23"/>
        <v>4021379.6135522225</v>
      </c>
      <c r="X40" s="18">
        <f t="shared" si="23"/>
        <v>3749065.1758228699</v>
      </c>
      <c r="Y40" s="18">
        <f t="shared" si="23"/>
        <v>4083735.7745306077</v>
      </c>
      <c r="AS40" s="18"/>
      <c r="AU40" s="18"/>
    </row>
    <row r="43" spans="2:53" x14ac:dyDescent="0.25">
      <c r="H43" s="18" t="s">
        <v>228</v>
      </c>
      <c r="I43" s="2">
        <f>AVERAGE(I5:I30)</f>
        <v>36.909620655725213</v>
      </c>
    </row>
    <row r="45" spans="2:53" x14ac:dyDescent="0.25"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</row>
    <row r="46" spans="2:53" x14ac:dyDescent="0.25">
      <c r="Z46"/>
      <c r="AA46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</row>
    <row r="47" spans="2:53" x14ac:dyDescent="0.25">
      <c r="Z47"/>
      <c r="AA47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</row>
    <row r="48" spans="2:53" x14ac:dyDescent="0.25">
      <c r="Z48"/>
      <c r="AA48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</row>
  </sheetData>
  <autoFilter ref="C4:C34"/>
  <sortState ref="B5:AJ35">
    <sortCondition ref="C5:C35"/>
  </sortState>
  <mergeCells count="1">
    <mergeCell ref="AG3:AI3"/>
  </mergeCells>
  <conditionalFormatting sqref="Z5:AA34 AR5:AR33">
    <cfRule type="cellIs" dxfId="11" priority="11" operator="greaterThan">
      <formula>0</formula>
    </cfRule>
  </conditionalFormatting>
  <conditionalFormatting sqref="I32:I33 I5:I30">
    <cfRule type="aboveAverage" dxfId="10" priority="7" aboveAverage="0"/>
    <cfRule type="aboveAverage" dxfId="9" priority="8"/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31">
    <cfRule type="aboveAverage" dxfId="8" priority="1" aboveAverage="0"/>
    <cfRule type="aboveAverage" dxfId="7" priority="2"/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ignoredErrors>
    <ignoredError sqref="N31:Y31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filterMode="1"/>
  <dimension ref="A1:AB3447"/>
  <sheetViews>
    <sheetView topLeftCell="A3" workbookViewId="0">
      <selection activeCell="E3" sqref="E1:E1048576"/>
    </sheetView>
  </sheetViews>
  <sheetFormatPr defaultRowHeight="15" x14ac:dyDescent="0.25"/>
  <cols>
    <col min="2" max="2" width="17" customWidth="1"/>
    <col min="3" max="3" width="32.5703125" customWidth="1"/>
    <col min="4" max="4" width="13.85546875" customWidth="1"/>
    <col min="5" max="5" width="11" bestFit="1" customWidth="1"/>
    <col min="6" max="6" width="19.140625" customWidth="1"/>
    <col min="7" max="7" width="16.42578125" customWidth="1"/>
    <col min="8" max="8" width="31.140625" customWidth="1"/>
    <col min="17" max="17" width="29.140625" bestFit="1" customWidth="1"/>
    <col min="18" max="18" width="12.28515625" bestFit="1" customWidth="1"/>
    <col min="19" max="19" width="27.28515625" bestFit="1" customWidth="1"/>
    <col min="20" max="20" width="20.5703125" bestFit="1" customWidth="1"/>
    <col min="21" max="21" width="19" bestFit="1" customWidth="1"/>
    <col min="22" max="22" width="19.7109375" bestFit="1" customWidth="1"/>
    <col min="23" max="23" width="24.140625" bestFit="1" customWidth="1"/>
    <col min="24" max="24" width="37" bestFit="1" customWidth="1"/>
    <col min="25" max="25" width="9.28515625" bestFit="1" customWidth="1"/>
    <col min="26" max="26" width="13.85546875" bestFit="1" customWidth="1"/>
    <col min="27" max="27" width="32.7109375" bestFit="1" customWidth="1"/>
    <col min="28" max="28" width="19.85546875" bestFit="1" customWidth="1"/>
  </cols>
  <sheetData>
    <row r="1" spans="1:28" x14ac:dyDescent="0.25">
      <c r="B1" t="s">
        <v>221</v>
      </c>
    </row>
    <row r="3" spans="1:28" ht="30" x14ac:dyDescent="0.25">
      <c r="A3" s="54" t="s">
        <v>212</v>
      </c>
      <c r="B3" t="s">
        <v>213</v>
      </c>
      <c r="C3" t="s">
        <v>214</v>
      </c>
      <c r="D3" s="55" t="s">
        <v>215</v>
      </c>
      <c r="E3" s="55" t="s">
        <v>216</v>
      </c>
      <c r="F3" s="55" t="s">
        <v>217</v>
      </c>
      <c r="G3" t="s">
        <v>218</v>
      </c>
      <c r="H3" t="s">
        <v>219</v>
      </c>
      <c r="I3" s="55" t="s">
        <v>220</v>
      </c>
    </row>
    <row r="4" spans="1:28" hidden="1" x14ac:dyDescent="0.25">
      <c r="A4" s="52">
        <v>42461</v>
      </c>
      <c r="B4" t="s">
        <v>16</v>
      </c>
      <c r="C4" t="s">
        <v>127</v>
      </c>
      <c r="D4">
        <v>1</v>
      </c>
      <c r="E4" s="4">
        <v>13.01</v>
      </c>
      <c r="F4" s="4" t="str">
        <f>VLOOKUP(C4,[1]Lookup!A:C,3,FALSE)</f>
        <v>Local Authority</v>
      </c>
      <c r="G4" t="str">
        <f>IF(F4="NHS England", "NHS England", IFERROR(VLOOKUP(B4,[1]Lookup!E:F,2,FALSE),"Requires a Council Assigning"))</f>
        <v>City of York</v>
      </c>
      <c r="H4" t="str">
        <f>IFERROR(VLOOKUP(C4,[1]Lookup!A:B,2,FALSE),"Requires Category")</f>
        <v>Emergency Contraception</v>
      </c>
      <c r="I4" t="str">
        <f>INDEX($R$7:$AB$11,MATCH(G4,$Q$7:$Q$11,0),MATCH(H4,$R$6:$AB$6,0))</f>
        <v>No</v>
      </c>
      <c r="K4" t="s">
        <v>237</v>
      </c>
    </row>
    <row r="5" spans="1:28" hidden="1" x14ac:dyDescent="0.25">
      <c r="A5" s="52">
        <v>42461</v>
      </c>
      <c r="B5" t="s">
        <v>16</v>
      </c>
      <c r="C5" t="s">
        <v>128</v>
      </c>
      <c r="D5">
        <v>2</v>
      </c>
      <c r="E5" s="4">
        <v>162.87</v>
      </c>
      <c r="F5" s="4" t="str">
        <f>VLOOKUP(C5,[1]Lookup!A:C,3,FALSE)</f>
        <v>Local Authority</v>
      </c>
      <c r="G5" t="str">
        <f>IF(F5="NHS England", "NHS England", IFERROR(VLOOKUP(B5,[1]Lookup!E:F,2,FALSE),"Requires a Council Assigning"))</f>
        <v>City of York</v>
      </c>
      <c r="H5" t="str">
        <f>IFERROR(VLOOKUP(C5,[1]Lookup!A:B,2,FALSE),"Requires Category")</f>
        <v>IUD Progestogen-only Device</v>
      </c>
      <c r="I5" t="str">
        <f t="shared" ref="I5:I68" si="0">INDEX($R$7:$AB$11,MATCH(G5,$Q$7:$Q$11,0),MATCH(H5,$R$6:$AB$6,0))</f>
        <v>No</v>
      </c>
    </row>
    <row r="6" spans="1:28" hidden="1" x14ac:dyDescent="0.25">
      <c r="A6" s="52">
        <v>42461</v>
      </c>
      <c r="B6" t="s">
        <v>16</v>
      </c>
      <c r="C6" t="s">
        <v>129</v>
      </c>
      <c r="D6">
        <v>4</v>
      </c>
      <c r="E6" s="4">
        <v>308.87</v>
      </c>
      <c r="F6" s="4" t="str">
        <f>VLOOKUP(C6,[1]Lookup!A:C,3,FALSE)</f>
        <v>Local Authority</v>
      </c>
      <c r="G6" t="str">
        <f>IF(F6="NHS England", "NHS England", IFERROR(VLOOKUP(B6,[1]Lookup!E:F,2,FALSE),"Requires a Council Assigning"))</f>
        <v>City of York</v>
      </c>
      <c r="H6" t="str">
        <f>IFERROR(VLOOKUP(C6,[1]Lookup!A:B,2,FALSE),"Requires Category")</f>
        <v>Etonogestrel</v>
      </c>
      <c r="I6" t="str">
        <f t="shared" si="0"/>
        <v>No</v>
      </c>
      <c r="K6" t="s">
        <v>233</v>
      </c>
      <c r="R6" t="s">
        <v>111</v>
      </c>
      <c r="S6" t="s">
        <v>112</v>
      </c>
      <c r="T6" t="s">
        <v>113</v>
      </c>
      <c r="U6" t="s">
        <v>114</v>
      </c>
      <c r="V6" t="s">
        <v>115</v>
      </c>
      <c r="W6" t="s">
        <v>116</v>
      </c>
      <c r="X6" t="s">
        <v>117</v>
      </c>
      <c r="Y6" t="s">
        <v>118</v>
      </c>
      <c r="Z6" t="s">
        <v>119</v>
      </c>
      <c r="AA6" t="s">
        <v>120</v>
      </c>
      <c r="AB6" t="s">
        <v>245</v>
      </c>
    </row>
    <row r="7" spans="1:28" hidden="1" x14ac:dyDescent="0.25">
      <c r="A7" s="52">
        <v>42461</v>
      </c>
      <c r="B7" t="s">
        <v>50</v>
      </c>
      <c r="C7" t="s">
        <v>130</v>
      </c>
      <c r="D7">
        <v>1</v>
      </c>
      <c r="E7" s="4">
        <v>38.659999999999997</v>
      </c>
      <c r="F7" s="4" t="str">
        <f>VLOOKUP(C7,[1]Lookup!A:C,3,FALSE)</f>
        <v>Local Authority</v>
      </c>
      <c r="G7" t="str">
        <f>IF(F7="NHS England", "NHS England", IFERROR(VLOOKUP(B7,[1]Lookup!E:F,2,FALSE),"Requires a Council Assigning"))</f>
        <v>City of York</v>
      </c>
      <c r="H7" t="str">
        <f>IFERROR(VLOOKUP(C7,[1]Lookup!A:B,2,FALSE),"Requires Category")</f>
        <v>Nicotine Dependence</v>
      </c>
      <c r="I7" t="str">
        <f t="shared" si="0"/>
        <v>No</v>
      </c>
      <c r="K7" t="str">
        <f>INDEX($R$7:$AA$11,MATCH($G7,$Q$7:$Q$11,0),MATCH($H7,$R$6:$AA$6,0))</f>
        <v>No</v>
      </c>
      <c r="Q7" t="s">
        <v>121</v>
      </c>
      <c r="R7" t="s">
        <v>122</v>
      </c>
      <c r="S7" t="s">
        <v>122</v>
      </c>
      <c r="T7" t="s">
        <v>122</v>
      </c>
      <c r="U7" t="s">
        <v>123</v>
      </c>
      <c r="V7" t="s">
        <v>122</v>
      </c>
      <c r="W7" t="s">
        <v>122</v>
      </c>
      <c r="X7" t="s">
        <v>122</v>
      </c>
      <c r="Y7" t="s">
        <v>122</v>
      </c>
      <c r="Z7" t="s">
        <v>122</v>
      </c>
      <c r="AA7" t="s">
        <v>122</v>
      </c>
      <c r="AB7" t="s">
        <v>122</v>
      </c>
    </row>
    <row r="8" spans="1:28" hidden="1" x14ac:dyDescent="0.25">
      <c r="A8" s="52">
        <v>42461</v>
      </c>
      <c r="B8" t="s">
        <v>38</v>
      </c>
      <c r="C8" t="s">
        <v>130</v>
      </c>
      <c r="D8">
        <v>5</v>
      </c>
      <c r="E8" s="4">
        <v>189.62</v>
      </c>
      <c r="F8" s="4" t="str">
        <f>VLOOKUP(C8,[1]Lookup!A:C,3,FALSE)</f>
        <v>Local Authority</v>
      </c>
      <c r="G8" t="str">
        <f>IF(F8="NHS England", "NHS England", IFERROR(VLOOKUP(B8,[1]Lookup!E:F,2,FALSE),"Requires a Council Assigning"))</f>
        <v>City of York</v>
      </c>
      <c r="H8" t="str">
        <f>IFERROR(VLOOKUP(C8,[1]Lookup!A:B,2,FALSE),"Requires Category")</f>
        <v>Nicotine Dependence</v>
      </c>
      <c r="I8" t="str">
        <f t="shared" si="0"/>
        <v>No</v>
      </c>
      <c r="Q8" t="s">
        <v>124</v>
      </c>
      <c r="R8" t="s">
        <v>123</v>
      </c>
      <c r="S8" t="s">
        <v>123</v>
      </c>
      <c r="T8" t="s">
        <v>123</v>
      </c>
      <c r="U8" t="s">
        <v>123</v>
      </c>
      <c r="V8" t="s">
        <v>123</v>
      </c>
      <c r="W8" t="s">
        <v>122</v>
      </c>
      <c r="X8" t="s">
        <v>122</v>
      </c>
      <c r="Y8" t="s">
        <v>122</v>
      </c>
      <c r="Z8" t="s">
        <v>122</v>
      </c>
      <c r="AA8" t="s">
        <v>122</v>
      </c>
      <c r="AB8" t="s">
        <v>123</v>
      </c>
    </row>
    <row r="9" spans="1:28" hidden="1" x14ac:dyDescent="0.25">
      <c r="A9" s="52">
        <v>42461</v>
      </c>
      <c r="B9" t="s">
        <v>16</v>
      </c>
      <c r="C9" t="s">
        <v>131</v>
      </c>
      <c r="D9">
        <v>2</v>
      </c>
      <c r="E9" s="4">
        <v>15.4</v>
      </c>
      <c r="F9" s="4" t="str">
        <f>VLOOKUP(C9,[1]Lookup!A:C,3,FALSE)</f>
        <v>NHS England</v>
      </c>
      <c r="G9" t="str">
        <f>IF(F9="NHS England", "NHS England", IFERROR(VLOOKUP(B9,[1]Lookup!E:F,2,FALSE),"Requires a Council Assigning"))</f>
        <v>NHS England</v>
      </c>
      <c r="H9" t="str">
        <f>IFERROR(VLOOKUP(C9,[1]Lookup!A:B,2,FALSE),"Requires Category")</f>
        <v>Pneumococcal</v>
      </c>
      <c r="I9" t="str">
        <f t="shared" si="0"/>
        <v>Yes</v>
      </c>
      <c r="Q9" t="s">
        <v>125</v>
      </c>
      <c r="R9" t="s">
        <v>123</v>
      </c>
      <c r="S9" t="s">
        <v>123</v>
      </c>
      <c r="T9" t="s">
        <v>122</v>
      </c>
      <c r="U9" t="s">
        <v>123</v>
      </c>
      <c r="V9" t="s">
        <v>122</v>
      </c>
      <c r="W9" t="s">
        <v>122</v>
      </c>
      <c r="X9" t="s">
        <v>122</v>
      </c>
      <c r="Y9" t="s">
        <v>122</v>
      </c>
      <c r="Z9" t="s">
        <v>122</v>
      </c>
      <c r="AA9" t="s">
        <v>122</v>
      </c>
      <c r="AB9" t="s">
        <v>123</v>
      </c>
    </row>
    <row r="10" spans="1:28" hidden="1" x14ac:dyDescent="0.25">
      <c r="A10" s="52">
        <v>42461</v>
      </c>
      <c r="B10" t="s">
        <v>40</v>
      </c>
      <c r="C10" t="s">
        <v>132</v>
      </c>
      <c r="D10">
        <v>1</v>
      </c>
      <c r="E10" s="4">
        <v>50.54</v>
      </c>
      <c r="F10" s="4" t="str">
        <f>VLOOKUP(C10,[1]Lookup!A:C,3,FALSE)</f>
        <v>Local Authority</v>
      </c>
      <c r="G10" t="str">
        <f>IF(F10="NHS England", "NHS England", IFERROR(VLOOKUP(B10,[1]Lookup!E:F,2,FALSE),"Requires a Council Assigning"))</f>
        <v>City of York</v>
      </c>
      <c r="H10" t="str">
        <f>IFERROR(VLOOKUP(C10,[1]Lookup!A:B,2,FALSE),"Requires Category")</f>
        <v>Nicotine Dependence</v>
      </c>
      <c r="I10" t="str">
        <f t="shared" si="0"/>
        <v>No</v>
      </c>
      <c r="Q10" t="s">
        <v>126</v>
      </c>
      <c r="R10" t="s">
        <v>122</v>
      </c>
      <c r="S10" t="s">
        <v>122</v>
      </c>
      <c r="T10" t="s">
        <v>122</v>
      </c>
      <c r="U10" t="s">
        <v>122</v>
      </c>
      <c r="V10" t="s">
        <v>122</v>
      </c>
      <c r="W10" t="s">
        <v>122</v>
      </c>
      <c r="X10" t="s">
        <v>123</v>
      </c>
      <c r="Y10" t="s">
        <v>123</v>
      </c>
      <c r="Z10" t="s">
        <v>123</v>
      </c>
      <c r="AA10" t="s">
        <v>123</v>
      </c>
      <c r="AB10" t="s">
        <v>122</v>
      </c>
    </row>
    <row r="11" spans="1:28" x14ac:dyDescent="0.25">
      <c r="A11" s="52">
        <v>42461</v>
      </c>
      <c r="B11" t="s">
        <v>58</v>
      </c>
      <c r="C11" t="s">
        <v>133</v>
      </c>
      <c r="D11">
        <v>2</v>
      </c>
      <c r="E11" s="4">
        <v>12.67</v>
      </c>
      <c r="F11" s="4" t="str">
        <f>VLOOKUP(C11,[1]Lookup!A:C,3,FALSE)</f>
        <v>Local Authority</v>
      </c>
      <c r="G11" t="str">
        <f>IF(F11="NHS England", "NHS England", IFERROR(VLOOKUP(B11,[1]Lookup!E:F,2,FALSE),"Requires a Council Assigning"))</f>
        <v>North Yorkshire County Council</v>
      </c>
      <c r="H11" t="str">
        <f>IFERROR(VLOOKUP(C11,[1]Lookup!A:B,2,FALSE),"Requires Category")</f>
        <v>Opioid Dependence</v>
      </c>
      <c r="I11" t="str">
        <f t="shared" si="0"/>
        <v>Yes</v>
      </c>
      <c r="Q11" t="s">
        <v>232</v>
      </c>
      <c r="R11" t="s">
        <v>122</v>
      </c>
      <c r="S11" t="s">
        <v>122</v>
      </c>
      <c r="T11" t="s">
        <v>122</v>
      </c>
      <c r="U11" t="s">
        <v>122</v>
      </c>
      <c r="V11" t="s">
        <v>122</v>
      </c>
      <c r="W11" t="s">
        <v>122</v>
      </c>
      <c r="X11" t="s">
        <v>122</v>
      </c>
      <c r="Y11" t="s">
        <v>122</v>
      </c>
      <c r="Z11" t="s">
        <v>122</v>
      </c>
      <c r="AA11" t="s">
        <v>122</v>
      </c>
      <c r="AB11" t="s">
        <v>122</v>
      </c>
    </row>
    <row r="12" spans="1:28" x14ac:dyDescent="0.25">
      <c r="A12" s="52">
        <v>42461</v>
      </c>
      <c r="B12" t="s">
        <v>58</v>
      </c>
      <c r="C12" t="s">
        <v>134</v>
      </c>
      <c r="D12">
        <v>2</v>
      </c>
      <c r="E12" s="4">
        <v>11.6</v>
      </c>
      <c r="F12" s="4" t="str">
        <f>VLOOKUP(C12,[1]Lookup!A:C,3,FALSE)</f>
        <v>Local Authority</v>
      </c>
      <c r="G12" t="str">
        <f>IF(F12="NHS England", "NHS England", IFERROR(VLOOKUP(B12,[1]Lookup!E:F,2,FALSE),"Requires a Council Assigning"))</f>
        <v>North Yorkshire County Council</v>
      </c>
      <c r="H12" t="str">
        <f>IFERROR(VLOOKUP(C12,[1]Lookup!A:B,2,FALSE),"Requires Category")</f>
        <v>Opioid Dependence</v>
      </c>
      <c r="I12" t="str">
        <f t="shared" si="0"/>
        <v>Yes</v>
      </c>
    </row>
    <row r="13" spans="1:28" x14ac:dyDescent="0.25">
      <c r="A13" s="52">
        <v>42461</v>
      </c>
      <c r="B13" t="s">
        <v>58</v>
      </c>
      <c r="C13" t="s">
        <v>135</v>
      </c>
      <c r="D13">
        <v>1</v>
      </c>
      <c r="E13" s="4">
        <v>47.54</v>
      </c>
      <c r="F13" s="4" t="str">
        <f>VLOOKUP(C13,[1]Lookup!A:C,3,FALSE)</f>
        <v>Local Authority</v>
      </c>
      <c r="G13" t="str">
        <f>IF(F13="NHS England", "NHS England", IFERROR(VLOOKUP(B13,[1]Lookup!E:F,2,FALSE),"Requires a Council Assigning"))</f>
        <v>North Yorkshire County Council</v>
      </c>
      <c r="H13" t="str">
        <f>IFERROR(VLOOKUP(C13,[1]Lookup!A:B,2,FALSE),"Requires Category")</f>
        <v>Alcohol dependence</v>
      </c>
      <c r="I13" t="str">
        <f t="shared" si="0"/>
        <v>Yes</v>
      </c>
    </row>
    <row r="14" spans="1:28" x14ac:dyDescent="0.25">
      <c r="A14" s="52">
        <v>42461</v>
      </c>
      <c r="B14" t="s">
        <v>58</v>
      </c>
      <c r="C14" t="s">
        <v>136</v>
      </c>
      <c r="D14">
        <v>1</v>
      </c>
      <c r="E14" s="4">
        <v>77.22</v>
      </c>
      <c r="F14" s="4" t="str">
        <f>VLOOKUP(C14,[1]Lookup!A:C,3,FALSE)</f>
        <v>Local Authority</v>
      </c>
      <c r="G14" t="str">
        <f>IF(F14="NHS England", "NHS England", IFERROR(VLOOKUP(B14,[1]Lookup!E:F,2,FALSE),"Requires a Council Assigning"))</f>
        <v>North Yorkshire County Council</v>
      </c>
      <c r="H14" t="str">
        <f>IFERROR(VLOOKUP(C14,[1]Lookup!A:B,2,FALSE),"Requires Category")</f>
        <v>Etonogestrel</v>
      </c>
      <c r="I14" t="str">
        <f t="shared" si="0"/>
        <v>Yes</v>
      </c>
    </row>
    <row r="15" spans="1:28" x14ac:dyDescent="0.25">
      <c r="A15" s="52">
        <v>42461</v>
      </c>
      <c r="B15" t="s">
        <v>58</v>
      </c>
      <c r="C15" t="s">
        <v>137</v>
      </c>
      <c r="D15">
        <v>1</v>
      </c>
      <c r="E15" s="4">
        <v>4.83</v>
      </c>
      <c r="F15" s="4" t="str">
        <f>VLOOKUP(C15,[1]Lookup!A:C,3,FALSE)</f>
        <v>NHS England</v>
      </c>
      <c r="G15" t="str">
        <f>IF(F15="NHS England", "NHS England", IFERROR(VLOOKUP(B15,[1]Lookup!E:F,2,FALSE),"Requires a Council Assigning"))</f>
        <v>NHS England</v>
      </c>
      <c r="H15" t="str">
        <f>IFERROR(VLOOKUP(C15,[1]Lookup!A:B,2,FALSE),"Requires Category")</f>
        <v>Influenza</v>
      </c>
      <c r="I15" t="str">
        <f t="shared" si="0"/>
        <v>Yes</v>
      </c>
    </row>
    <row r="16" spans="1:28" x14ac:dyDescent="0.25">
      <c r="A16" s="52">
        <v>42461</v>
      </c>
      <c r="B16" t="s">
        <v>58</v>
      </c>
      <c r="C16" t="s">
        <v>138</v>
      </c>
      <c r="D16">
        <v>5</v>
      </c>
      <c r="E16" s="4">
        <v>38.11</v>
      </c>
      <c r="F16" s="4" t="str">
        <f>VLOOKUP(C16,[1]Lookup!A:C,3,FALSE)</f>
        <v>Local Authority</v>
      </c>
      <c r="G16" t="str">
        <f>IF(F16="NHS England", "NHS England", IFERROR(VLOOKUP(B16,[1]Lookup!E:F,2,FALSE),"Requires a Council Assigning"))</f>
        <v>North Yorkshire County Council</v>
      </c>
      <c r="H16" t="str">
        <f>IFERROR(VLOOKUP(C16,[1]Lookup!A:B,2,FALSE),"Requires Category")</f>
        <v>Opioid Dependence</v>
      </c>
      <c r="I16" t="str">
        <f t="shared" si="0"/>
        <v>Yes</v>
      </c>
    </row>
    <row r="17" spans="1:9" x14ac:dyDescent="0.25">
      <c r="A17" s="52">
        <v>42461</v>
      </c>
      <c r="B17" t="s">
        <v>58</v>
      </c>
      <c r="C17" t="s">
        <v>128</v>
      </c>
      <c r="D17">
        <v>7</v>
      </c>
      <c r="E17" s="4">
        <v>570.13</v>
      </c>
      <c r="F17" s="4" t="str">
        <f>VLOOKUP(C17,[1]Lookup!A:C,3,FALSE)</f>
        <v>Local Authority</v>
      </c>
      <c r="G17" t="str">
        <f>IF(F17="NHS England", "NHS England", IFERROR(VLOOKUP(B17,[1]Lookup!E:F,2,FALSE),"Requires a Council Assigning"))</f>
        <v>North Yorkshire County Council</v>
      </c>
      <c r="H17" t="str">
        <f>IFERROR(VLOOKUP(C17,[1]Lookup!A:B,2,FALSE),"Requires Category")</f>
        <v>IUD Progestogen-only Device</v>
      </c>
      <c r="I17" t="str">
        <f t="shared" si="0"/>
        <v>Yes</v>
      </c>
    </row>
    <row r="18" spans="1:9" x14ac:dyDescent="0.25">
      <c r="A18" s="52">
        <v>42461</v>
      </c>
      <c r="B18" t="s">
        <v>58</v>
      </c>
      <c r="C18" t="s">
        <v>129</v>
      </c>
      <c r="D18">
        <v>5</v>
      </c>
      <c r="E18" s="4">
        <v>386.09</v>
      </c>
      <c r="F18" s="4" t="str">
        <f>VLOOKUP(C18,[1]Lookup!A:C,3,FALSE)</f>
        <v>Local Authority</v>
      </c>
      <c r="G18" t="str">
        <f>IF(F18="NHS England", "NHS England", IFERROR(VLOOKUP(B18,[1]Lookup!E:F,2,FALSE),"Requires a Council Assigning"))</f>
        <v>North Yorkshire County Council</v>
      </c>
      <c r="H18" t="str">
        <f>IFERROR(VLOOKUP(C18,[1]Lookup!A:B,2,FALSE),"Requires Category")</f>
        <v>Etonogestrel</v>
      </c>
      <c r="I18" t="str">
        <f t="shared" si="0"/>
        <v>Yes</v>
      </c>
    </row>
    <row r="19" spans="1:9" x14ac:dyDescent="0.25">
      <c r="A19" s="52">
        <v>42461</v>
      </c>
      <c r="B19" t="s">
        <v>58</v>
      </c>
      <c r="C19" t="s">
        <v>139</v>
      </c>
      <c r="D19">
        <v>3</v>
      </c>
      <c r="E19" s="4">
        <v>38.31</v>
      </c>
      <c r="F19" s="4" t="str">
        <f>VLOOKUP(C19,[1]Lookup!A:C,3,FALSE)</f>
        <v>Local Authority</v>
      </c>
      <c r="G19" t="str">
        <f>IF(F19="NHS England", "NHS England", IFERROR(VLOOKUP(B19,[1]Lookup!E:F,2,FALSE),"Requires a Council Assigning"))</f>
        <v>North Yorkshire County Council</v>
      </c>
      <c r="H19" t="str">
        <f>IFERROR(VLOOKUP(C19,[1]Lookup!A:B,2,FALSE),"Requires Category")</f>
        <v>Nicotine Dependence</v>
      </c>
      <c r="I19" t="str">
        <f t="shared" si="0"/>
        <v>Yes</v>
      </c>
    </row>
    <row r="20" spans="1:9" x14ac:dyDescent="0.25">
      <c r="A20" s="52">
        <v>42461</v>
      </c>
      <c r="B20" t="s">
        <v>58</v>
      </c>
      <c r="C20" t="s">
        <v>140</v>
      </c>
      <c r="D20">
        <v>1</v>
      </c>
      <c r="E20" s="4">
        <v>11.22</v>
      </c>
      <c r="F20" s="4" t="str">
        <f>VLOOKUP(C20,[1]Lookup!A:C,3,FALSE)</f>
        <v>Local Authority</v>
      </c>
      <c r="G20" t="str">
        <f>IF(F20="NHS England", "NHS England", IFERROR(VLOOKUP(B20,[1]Lookup!E:F,2,FALSE),"Requires a Council Assigning"))</f>
        <v>North Yorkshire County Council</v>
      </c>
      <c r="H20" t="str">
        <f>IFERROR(VLOOKUP(C20,[1]Lookup!A:B,2,FALSE),"Requires Category")</f>
        <v>Nicotine Dependence</v>
      </c>
      <c r="I20" t="str">
        <f t="shared" si="0"/>
        <v>Yes</v>
      </c>
    </row>
    <row r="21" spans="1:9" x14ac:dyDescent="0.25">
      <c r="A21" s="52">
        <v>42461</v>
      </c>
      <c r="B21" t="s">
        <v>58</v>
      </c>
      <c r="C21" t="s">
        <v>141</v>
      </c>
      <c r="D21">
        <v>1</v>
      </c>
      <c r="E21" s="4">
        <v>16.88</v>
      </c>
      <c r="F21" s="4" t="str">
        <f>VLOOKUP(C21,[1]Lookup!A:C,3,FALSE)</f>
        <v>Local Authority</v>
      </c>
      <c r="G21" t="str">
        <f>IF(F21="NHS England", "NHS England", IFERROR(VLOOKUP(B21,[1]Lookup!E:F,2,FALSE),"Requires a Council Assigning"))</f>
        <v>North Yorkshire County Council</v>
      </c>
      <c r="H21" t="str">
        <f>IFERROR(VLOOKUP(C21,[1]Lookup!A:B,2,FALSE),"Requires Category")</f>
        <v>Nicotine Dependence</v>
      </c>
      <c r="I21" t="str">
        <f t="shared" si="0"/>
        <v>Yes</v>
      </c>
    </row>
    <row r="22" spans="1:9" x14ac:dyDescent="0.25">
      <c r="A22" s="52">
        <v>42461</v>
      </c>
      <c r="B22" t="s">
        <v>58</v>
      </c>
      <c r="C22" t="s">
        <v>142</v>
      </c>
      <c r="D22">
        <v>2</v>
      </c>
      <c r="E22" s="4">
        <v>17.420000000000002</v>
      </c>
      <c r="F22" s="4" t="str">
        <f>VLOOKUP(C22,[1]Lookup!A:C,3,FALSE)</f>
        <v>Local Authority</v>
      </c>
      <c r="G22" t="str">
        <f>IF(F22="NHS England", "NHS England", IFERROR(VLOOKUP(B22,[1]Lookup!E:F,2,FALSE),"Requires a Council Assigning"))</f>
        <v>North Yorkshire County Council</v>
      </c>
      <c r="H22" t="str">
        <f>IFERROR(VLOOKUP(C22,[1]Lookup!A:B,2,FALSE),"Requires Category")</f>
        <v>Nicotine Dependence</v>
      </c>
      <c r="I22" t="str">
        <f t="shared" si="0"/>
        <v>Yes</v>
      </c>
    </row>
    <row r="23" spans="1:9" x14ac:dyDescent="0.25">
      <c r="A23" s="52">
        <v>42461</v>
      </c>
      <c r="B23" t="s">
        <v>58</v>
      </c>
      <c r="C23" t="s">
        <v>143</v>
      </c>
      <c r="D23">
        <v>2</v>
      </c>
      <c r="E23" s="4">
        <v>50.37</v>
      </c>
      <c r="F23" s="4" t="str">
        <f>VLOOKUP(C23,[1]Lookup!A:C,3,FALSE)</f>
        <v>Local Authority</v>
      </c>
      <c r="G23" t="str">
        <f>IF(F23="NHS England", "NHS England", IFERROR(VLOOKUP(B23,[1]Lookup!E:F,2,FALSE),"Requires a Council Assigning"))</f>
        <v>North Yorkshire County Council</v>
      </c>
      <c r="H23" t="str">
        <f>IFERROR(VLOOKUP(C23,[1]Lookup!A:B,2,FALSE),"Requires Category")</f>
        <v>Nicotine Dependence</v>
      </c>
      <c r="I23" t="str">
        <f t="shared" si="0"/>
        <v>Yes</v>
      </c>
    </row>
    <row r="24" spans="1:9" hidden="1" x14ac:dyDescent="0.25">
      <c r="A24" s="52">
        <v>42461</v>
      </c>
      <c r="B24" t="s">
        <v>58</v>
      </c>
      <c r="C24" t="s">
        <v>144</v>
      </c>
      <c r="D24">
        <v>1</v>
      </c>
      <c r="E24" s="4">
        <v>13.01</v>
      </c>
      <c r="F24" s="4" t="str">
        <f>VLOOKUP(C24,[1]Lookup!A:C,3,FALSE)</f>
        <v>Local Authority</v>
      </c>
      <c r="G24" t="str">
        <f>IF(F24="NHS England", "NHS England", IFERROR(VLOOKUP(B24,[1]Lookup!E:F,2,FALSE),"Requires a Council Assigning"))</f>
        <v>North Yorkshire County Council</v>
      </c>
      <c r="H24" t="str">
        <f>IFERROR(VLOOKUP(C24,[1]Lookup!A:B,2,FALSE),"Requires Category")</f>
        <v>Emergency Contraception</v>
      </c>
      <c r="I24" t="str">
        <f t="shared" si="0"/>
        <v>No</v>
      </c>
    </row>
    <row r="25" spans="1:9" x14ac:dyDescent="0.25">
      <c r="A25" s="52">
        <v>42461</v>
      </c>
      <c r="B25" t="s">
        <v>58</v>
      </c>
      <c r="C25" t="s">
        <v>145</v>
      </c>
      <c r="D25">
        <v>2</v>
      </c>
      <c r="E25" s="4">
        <v>50.53</v>
      </c>
      <c r="F25" s="4" t="str">
        <f>VLOOKUP(C25,[1]Lookup!A:C,3,FALSE)</f>
        <v>Local Authority</v>
      </c>
      <c r="G25" t="str">
        <f>IF(F25="NHS England", "NHS England", IFERROR(VLOOKUP(B25,[1]Lookup!E:F,2,FALSE),"Requires a Council Assigning"))</f>
        <v>North Yorkshire County Council</v>
      </c>
      <c r="H25" t="str">
        <f>IFERROR(VLOOKUP(C25,[1]Lookup!A:B,2,FALSE),"Requires Category")</f>
        <v>Nicotine Dependence</v>
      </c>
      <c r="I25" t="str">
        <f t="shared" si="0"/>
        <v>Yes</v>
      </c>
    </row>
    <row r="26" spans="1:9" x14ac:dyDescent="0.25">
      <c r="A26" s="52">
        <v>42461</v>
      </c>
      <c r="B26" t="s">
        <v>58</v>
      </c>
      <c r="C26" t="s">
        <v>146</v>
      </c>
      <c r="D26">
        <v>2</v>
      </c>
      <c r="E26" s="4">
        <v>101.05</v>
      </c>
      <c r="F26" s="4" t="str">
        <f>VLOOKUP(C26,[1]Lookup!A:C,3,FALSE)</f>
        <v>Local Authority</v>
      </c>
      <c r="G26" t="str">
        <f>IF(F26="NHS England", "NHS England", IFERROR(VLOOKUP(B26,[1]Lookup!E:F,2,FALSE),"Requires a Council Assigning"))</f>
        <v>North Yorkshire County Council</v>
      </c>
      <c r="H26" t="str">
        <f>IFERROR(VLOOKUP(C26,[1]Lookup!A:B,2,FALSE),"Requires Category")</f>
        <v>Nicotine Dependence</v>
      </c>
      <c r="I26" t="str">
        <f t="shared" si="0"/>
        <v>Yes</v>
      </c>
    </row>
    <row r="27" spans="1:9" hidden="1" x14ac:dyDescent="0.25">
      <c r="A27" s="52">
        <v>42461</v>
      </c>
      <c r="B27" t="s">
        <v>28</v>
      </c>
      <c r="C27" t="s">
        <v>138</v>
      </c>
      <c r="D27">
        <v>4</v>
      </c>
      <c r="E27" s="4">
        <v>16.760000000000002</v>
      </c>
      <c r="F27" s="4" t="str">
        <f>VLOOKUP(C27,[1]Lookup!A:C,3,FALSE)</f>
        <v>Local Authority</v>
      </c>
      <c r="G27" t="str">
        <f>IF(F27="NHS England", "NHS England", IFERROR(VLOOKUP(B27,[1]Lookup!E:F,2,FALSE),"Requires a Council Assigning"))</f>
        <v>City of York</v>
      </c>
      <c r="H27" t="str">
        <f>IFERROR(VLOOKUP(C27,[1]Lookup!A:B,2,FALSE),"Requires Category")</f>
        <v>Opioid Dependence</v>
      </c>
      <c r="I27" t="str">
        <f t="shared" si="0"/>
        <v>Yes</v>
      </c>
    </row>
    <row r="28" spans="1:9" hidden="1" x14ac:dyDescent="0.25">
      <c r="A28" s="52">
        <v>42461</v>
      </c>
      <c r="B28" t="s">
        <v>64</v>
      </c>
      <c r="C28" t="s">
        <v>147</v>
      </c>
      <c r="D28">
        <v>2</v>
      </c>
      <c r="E28" s="4">
        <v>57.6</v>
      </c>
      <c r="F28" s="4" t="str">
        <f>VLOOKUP(C28,[1]Lookup!A:C,3,FALSE)</f>
        <v>Local Authority</v>
      </c>
      <c r="G28" t="str">
        <f>IF(F28="NHS England", "NHS England", IFERROR(VLOOKUP(B28,[1]Lookup!E:F,2,FALSE),"Requires a Council Assigning"))</f>
        <v>City of York</v>
      </c>
      <c r="H28" t="str">
        <f>IFERROR(VLOOKUP(C28,[1]Lookup!A:B,2,FALSE),"Requires Category")</f>
        <v>Nicotine Dependence</v>
      </c>
      <c r="I28" t="str">
        <f t="shared" si="0"/>
        <v>No</v>
      </c>
    </row>
    <row r="29" spans="1:9" hidden="1" x14ac:dyDescent="0.25">
      <c r="A29" s="52">
        <v>42461</v>
      </c>
      <c r="B29" t="s">
        <v>64</v>
      </c>
      <c r="C29" t="s">
        <v>148</v>
      </c>
      <c r="D29">
        <v>4</v>
      </c>
      <c r="E29" s="4">
        <v>66.430000000000007</v>
      </c>
      <c r="F29" s="4" t="str">
        <f>VLOOKUP(C29,[1]Lookup!A:C,3,FALSE)</f>
        <v>Local Authority</v>
      </c>
      <c r="G29" t="str">
        <f>IF(F29="NHS England", "NHS England", IFERROR(VLOOKUP(B29,[1]Lookup!E:F,2,FALSE),"Requires a Council Assigning"))</f>
        <v>City of York</v>
      </c>
      <c r="H29" t="str">
        <f>IFERROR(VLOOKUP(C29,[1]Lookup!A:B,2,FALSE),"Requires Category")</f>
        <v>Nicotine Dependence</v>
      </c>
      <c r="I29" t="str">
        <f t="shared" si="0"/>
        <v>No</v>
      </c>
    </row>
    <row r="30" spans="1:9" hidden="1" x14ac:dyDescent="0.25">
      <c r="A30" s="52">
        <v>42461</v>
      </c>
      <c r="B30" t="s">
        <v>64</v>
      </c>
      <c r="C30" t="s">
        <v>149</v>
      </c>
      <c r="D30">
        <v>1</v>
      </c>
      <c r="E30" s="4">
        <v>32.83</v>
      </c>
      <c r="F30" s="4" t="str">
        <f>VLOOKUP(C30,[1]Lookup!A:C,3,FALSE)</f>
        <v>Local Authority</v>
      </c>
      <c r="G30" t="str">
        <f>IF(F30="NHS England", "NHS England", IFERROR(VLOOKUP(B30,[1]Lookup!E:F,2,FALSE),"Requires a Council Assigning"))</f>
        <v>City of York</v>
      </c>
      <c r="H30" t="str">
        <f>IFERROR(VLOOKUP(C30,[1]Lookup!A:B,2,FALSE),"Requires Category")</f>
        <v>Nicotine Dependence</v>
      </c>
      <c r="I30" t="str">
        <f t="shared" si="0"/>
        <v>No</v>
      </c>
    </row>
    <row r="31" spans="1:9" hidden="1" x14ac:dyDescent="0.25">
      <c r="A31" s="52">
        <v>42461</v>
      </c>
      <c r="B31" t="s">
        <v>64</v>
      </c>
      <c r="C31" t="s">
        <v>150</v>
      </c>
      <c r="D31">
        <v>2</v>
      </c>
      <c r="E31" s="4">
        <v>127.51</v>
      </c>
      <c r="F31" s="4" t="str">
        <f>VLOOKUP(C31,[1]Lookup!A:C,3,FALSE)</f>
        <v>Local Authority</v>
      </c>
      <c r="G31" t="str">
        <f>IF(F31="NHS England", "NHS England", IFERROR(VLOOKUP(B31,[1]Lookup!E:F,2,FALSE),"Requires a Council Assigning"))</f>
        <v>City of York</v>
      </c>
      <c r="H31" t="str">
        <f>IFERROR(VLOOKUP(C31,[1]Lookup!A:B,2,FALSE),"Requires Category")</f>
        <v>Nicotine Dependence</v>
      </c>
      <c r="I31" t="str">
        <f t="shared" si="0"/>
        <v>No</v>
      </c>
    </row>
    <row r="32" spans="1:9" hidden="1" x14ac:dyDescent="0.25">
      <c r="A32" s="52">
        <v>42461</v>
      </c>
      <c r="B32" t="s">
        <v>64</v>
      </c>
      <c r="C32" t="s">
        <v>140</v>
      </c>
      <c r="D32">
        <v>1</v>
      </c>
      <c r="E32" s="4">
        <v>11.23</v>
      </c>
      <c r="F32" s="4" t="str">
        <f>VLOOKUP(C32,[1]Lookup!A:C,3,FALSE)</f>
        <v>Local Authority</v>
      </c>
      <c r="G32" t="str">
        <f>IF(F32="NHS England", "NHS England", IFERROR(VLOOKUP(B32,[1]Lookup!E:F,2,FALSE),"Requires a Council Assigning"))</f>
        <v>City of York</v>
      </c>
      <c r="H32" t="str">
        <f>IFERROR(VLOOKUP(C32,[1]Lookup!A:B,2,FALSE),"Requires Category")</f>
        <v>Nicotine Dependence</v>
      </c>
      <c r="I32" t="str">
        <f t="shared" si="0"/>
        <v>No</v>
      </c>
    </row>
    <row r="33" spans="1:9" hidden="1" x14ac:dyDescent="0.25">
      <c r="A33" s="52">
        <v>42461</v>
      </c>
      <c r="B33" t="s">
        <v>28</v>
      </c>
      <c r="C33" t="s">
        <v>151</v>
      </c>
      <c r="D33">
        <v>1</v>
      </c>
      <c r="E33" s="4">
        <v>7.66</v>
      </c>
      <c r="F33" s="4" t="str">
        <f>VLOOKUP(C33,[1]Lookup!A:C,3,FALSE)</f>
        <v>Local Authority</v>
      </c>
      <c r="G33" t="str">
        <f>IF(F33="NHS England", "NHS England", IFERROR(VLOOKUP(B33,[1]Lookup!E:F,2,FALSE),"Requires a Council Assigning"))</f>
        <v>City of York</v>
      </c>
      <c r="H33" t="str">
        <f>IFERROR(VLOOKUP(C33,[1]Lookup!A:B,2,FALSE),"Requires Category")</f>
        <v>Nicotine Dependence</v>
      </c>
      <c r="I33" t="str">
        <f t="shared" si="0"/>
        <v>No</v>
      </c>
    </row>
    <row r="34" spans="1:9" hidden="1" x14ac:dyDescent="0.25">
      <c r="A34" s="52">
        <v>42461</v>
      </c>
      <c r="B34" t="s">
        <v>28</v>
      </c>
      <c r="C34" t="s">
        <v>152</v>
      </c>
      <c r="D34">
        <v>2</v>
      </c>
      <c r="E34" s="4">
        <v>15.4</v>
      </c>
      <c r="F34" s="4" t="str">
        <f>VLOOKUP(C34,[1]Lookup!A:C,3,FALSE)</f>
        <v>NHS England</v>
      </c>
      <c r="G34" t="str">
        <f>IF(F34="NHS England", "NHS England", IFERROR(VLOOKUP(B34,[1]Lookup!E:F,2,FALSE),"Requires a Council Assigning"))</f>
        <v>NHS England</v>
      </c>
      <c r="H34" t="str">
        <f>IFERROR(VLOOKUP(C34,[1]Lookup!A:B,2,FALSE),"Requires Category")</f>
        <v>Pneumococcal</v>
      </c>
      <c r="I34" t="str">
        <f t="shared" si="0"/>
        <v>Yes</v>
      </c>
    </row>
    <row r="35" spans="1:9" hidden="1" x14ac:dyDescent="0.25">
      <c r="A35" s="52">
        <v>42461</v>
      </c>
      <c r="B35" t="s">
        <v>28</v>
      </c>
      <c r="C35" t="s">
        <v>153</v>
      </c>
      <c r="D35">
        <v>1</v>
      </c>
      <c r="E35" s="4">
        <v>44.49</v>
      </c>
      <c r="F35" s="4" t="str">
        <f>VLOOKUP(C35,[1]Lookup!A:C,3,FALSE)</f>
        <v>Local Authority</v>
      </c>
      <c r="G35" t="str">
        <f>IF(F35="NHS England", "NHS England", IFERROR(VLOOKUP(B35,[1]Lookup!E:F,2,FALSE),"Requires a Council Assigning"))</f>
        <v>City of York</v>
      </c>
      <c r="H35" t="str">
        <f>IFERROR(VLOOKUP(C35,[1]Lookup!A:B,2,FALSE),"Requires Category")</f>
        <v>Nicotine Dependence</v>
      </c>
      <c r="I35" t="str">
        <f t="shared" si="0"/>
        <v>No</v>
      </c>
    </row>
    <row r="36" spans="1:9" hidden="1" x14ac:dyDescent="0.25">
      <c r="A36" s="52">
        <v>42461</v>
      </c>
      <c r="B36" t="s">
        <v>34</v>
      </c>
      <c r="C36" t="s">
        <v>153</v>
      </c>
      <c r="D36">
        <v>1</v>
      </c>
      <c r="E36" s="4">
        <v>44.49</v>
      </c>
      <c r="F36" s="4" t="str">
        <f>VLOOKUP(C36,[1]Lookup!A:C,3,FALSE)</f>
        <v>Local Authority</v>
      </c>
      <c r="G36" t="str">
        <f>IF(F36="NHS England", "NHS England", IFERROR(VLOOKUP(B36,[1]Lookup!E:F,2,FALSE),"Requires a Council Assigning"))</f>
        <v>City of York</v>
      </c>
      <c r="H36" t="str">
        <f>IFERROR(VLOOKUP(C36,[1]Lookup!A:B,2,FALSE),"Requires Category")</f>
        <v>Nicotine Dependence</v>
      </c>
      <c r="I36" t="str">
        <f t="shared" si="0"/>
        <v>No</v>
      </c>
    </row>
    <row r="37" spans="1:9" hidden="1" x14ac:dyDescent="0.25">
      <c r="A37" s="52">
        <v>42461</v>
      </c>
      <c r="B37" t="s">
        <v>40</v>
      </c>
      <c r="C37" t="s">
        <v>135</v>
      </c>
      <c r="D37">
        <v>2</v>
      </c>
      <c r="E37" s="4">
        <v>190.38</v>
      </c>
      <c r="F37" s="4" t="str">
        <f>VLOOKUP(C37,[1]Lookup!A:C,3,FALSE)</f>
        <v>Local Authority</v>
      </c>
      <c r="G37" t="str">
        <f>IF(F37="NHS England", "NHS England", IFERROR(VLOOKUP(B37,[1]Lookup!E:F,2,FALSE),"Requires a Council Assigning"))</f>
        <v>City of York</v>
      </c>
      <c r="H37" t="str">
        <f>IFERROR(VLOOKUP(C37,[1]Lookup!A:B,2,FALSE),"Requires Category")</f>
        <v>Alcohol dependence</v>
      </c>
      <c r="I37" t="str">
        <f t="shared" si="0"/>
        <v>No</v>
      </c>
    </row>
    <row r="38" spans="1:9" hidden="1" x14ac:dyDescent="0.25">
      <c r="A38" s="52">
        <v>42461</v>
      </c>
      <c r="B38" t="s">
        <v>40</v>
      </c>
      <c r="C38" t="s">
        <v>154</v>
      </c>
      <c r="D38">
        <v>3</v>
      </c>
      <c r="E38" s="4">
        <v>18.3</v>
      </c>
      <c r="F38" s="4" t="str">
        <f>VLOOKUP(C38,[1]Lookup!A:C,3,FALSE)</f>
        <v>NHS England</v>
      </c>
      <c r="G38" t="str">
        <f>IF(F38="NHS England", "NHS England", IFERROR(VLOOKUP(B38,[1]Lookup!E:F,2,FALSE),"Requires a Council Assigning"))</f>
        <v>NHS England</v>
      </c>
      <c r="H38" t="str">
        <f>IFERROR(VLOOKUP(C38,[1]Lookup!A:B,2,FALSE),"Requires Category")</f>
        <v>Influenza</v>
      </c>
      <c r="I38" t="str">
        <f t="shared" si="0"/>
        <v>Yes</v>
      </c>
    </row>
    <row r="39" spans="1:9" hidden="1" x14ac:dyDescent="0.25">
      <c r="A39" s="52">
        <v>42461</v>
      </c>
      <c r="B39" t="s">
        <v>40</v>
      </c>
      <c r="C39" t="s">
        <v>138</v>
      </c>
      <c r="D39">
        <v>8</v>
      </c>
      <c r="E39" s="4">
        <v>53.03</v>
      </c>
      <c r="F39" s="4" t="str">
        <f>VLOOKUP(C39,[1]Lookup!A:C,3,FALSE)</f>
        <v>Local Authority</v>
      </c>
      <c r="G39" t="str">
        <f>IF(F39="NHS England", "NHS England", IFERROR(VLOOKUP(B39,[1]Lookup!E:F,2,FALSE),"Requires a Council Assigning"))</f>
        <v>City of York</v>
      </c>
      <c r="H39" t="str">
        <f>IFERROR(VLOOKUP(C39,[1]Lookup!A:B,2,FALSE),"Requires Category")</f>
        <v>Opioid Dependence</v>
      </c>
      <c r="I39" t="str">
        <f t="shared" si="0"/>
        <v>Yes</v>
      </c>
    </row>
    <row r="40" spans="1:9" hidden="1" x14ac:dyDescent="0.25">
      <c r="A40" s="52">
        <v>42461</v>
      </c>
      <c r="B40" t="s">
        <v>40</v>
      </c>
      <c r="C40" t="s">
        <v>155</v>
      </c>
      <c r="D40">
        <v>2</v>
      </c>
      <c r="E40" s="4">
        <v>47.11</v>
      </c>
      <c r="F40" s="4" t="str">
        <f>VLOOKUP(C40,[1]Lookup!A:C,3,FALSE)</f>
        <v>Local Authority</v>
      </c>
      <c r="G40" t="str">
        <f>IF(F40="NHS England", "NHS England", IFERROR(VLOOKUP(B40,[1]Lookup!E:F,2,FALSE),"Requires a Council Assigning"))</f>
        <v>City of York</v>
      </c>
      <c r="H40" t="str">
        <f>IFERROR(VLOOKUP(C40,[1]Lookup!A:B,2,FALSE),"Requires Category")</f>
        <v>Opioid Dependence</v>
      </c>
      <c r="I40" t="str">
        <f t="shared" si="0"/>
        <v>Yes</v>
      </c>
    </row>
    <row r="41" spans="1:9" hidden="1" x14ac:dyDescent="0.25">
      <c r="A41" s="52">
        <v>42461</v>
      </c>
      <c r="B41" t="s">
        <v>40</v>
      </c>
      <c r="C41" t="s">
        <v>156</v>
      </c>
      <c r="D41">
        <v>2</v>
      </c>
      <c r="E41" s="4">
        <v>11.94</v>
      </c>
      <c r="F41" s="4" t="str">
        <f>VLOOKUP(C41,[1]Lookup!A:C,3,FALSE)</f>
        <v>Local Authority</v>
      </c>
      <c r="G41" t="str">
        <f>IF(F41="NHS England", "NHS England", IFERROR(VLOOKUP(B41,[1]Lookup!E:F,2,FALSE),"Requires a Council Assigning"))</f>
        <v>City of York</v>
      </c>
      <c r="H41" t="str">
        <f>IFERROR(VLOOKUP(C41,[1]Lookup!A:B,2,FALSE),"Requires Category")</f>
        <v>Opioid Dependence</v>
      </c>
      <c r="I41" t="str">
        <f t="shared" si="0"/>
        <v>Yes</v>
      </c>
    </row>
    <row r="42" spans="1:9" hidden="1" x14ac:dyDescent="0.25">
      <c r="A42" s="52">
        <v>42461</v>
      </c>
      <c r="B42" t="s">
        <v>64</v>
      </c>
      <c r="C42" t="s">
        <v>153</v>
      </c>
      <c r="D42">
        <v>5</v>
      </c>
      <c r="E42" s="4">
        <v>68.2</v>
      </c>
      <c r="F42" s="4" t="str">
        <f>VLOOKUP(C42,[1]Lookup!A:C,3,FALSE)</f>
        <v>Local Authority</v>
      </c>
      <c r="G42" t="str">
        <f>IF(F42="NHS England", "NHS England", IFERROR(VLOOKUP(B42,[1]Lookup!E:F,2,FALSE),"Requires a Council Assigning"))</f>
        <v>City of York</v>
      </c>
      <c r="H42" t="str">
        <f>IFERROR(VLOOKUP(C42,[1]Lookup!A:B,2,FALSE),"Requires Category")</f>
        <v>Nicotine Dependence</v>
      </c>
      <c r="I42" t="str">
        <f t="shared" si="0"/>
        <v>No</v>
      </c>
    </row>
    <row r="43" spans="1:9" hidden="1" x14ac:dyDescent="0.25">
      <c r="A43" s="52">
        <v>42461</v>
      </c>
      <c r="B43" t="s">
        <v>66</v>
      </c>
      <c r="C43" t="s">
        <v>157</v>
      </c>
      <c r="D43">
        <v>1</v>
      </c>
      <c r="E43" s="4">
        <v>18.309999999999999</v>
      </c>
      <c r="F43" s="4" t="str">
        <f>VLOOKUP(C43,[1]Lookup!A:C,3,FALSE)</f>
        <v>Local Authority</v>
      </c>
      <c r="G43" t="str">
        <f>IF(F43="NHS England", "NHS England", IFERROR(VLOOKUP(B43,[1]Lookup!E:F,2,FALSE),"Requires a Council Assigning"))</f>
        <v>City of York</v>
      </c>
      <c r="H43" t="str">
        <f>IFERROR(VLOOKUP(C43,[1]Lookup!A:B,2,FALSE),"Requires Category")</f>
        <v>Nicotine Dependence</v>
      </c>
      <c r="I43" t="str">
        <f t="shared" si="0"/>
        <v>No</v>
      </c>
    </row>
    <row r="44" spans="1:9" hidden="1" x14ac:dyDescent="0.25">
      <c r="A44" s="52">
        <v>42461</v>
      </c>
      <c r="B44" t="s">
        <v>34</v>
      </c>
      <c r="C44" t="s">
        <v>133</v>
      </c>
      <c r="D44">
        <v>1</v>
      </c>
      <c r="E44" s="4">
        <v>3.22</v>
      </c>
      <c r="F44" s="4" t="str">
        <f>VLOOKUP(C44,[1]Lookup!A:C,3,FALSE)</f>
        <v>Local Authority</v>
      </c>
      <c r="G44" t="str">
        <f>IF(F44="NHS England", "NHS England", IFERROR(VLOOKUP(B44,[1]Lookup!E:F,2,FALSE),"Requires a Council Assigning"))</f>
        <v>City of York</v>
      </c>
      <c r="H44" t="str">
        <f>IFERROR(VLOOKUP(C44,[1]Lookup!A:B,2,FALSE),"Requires Category")</f>
        <v>Opioid Dependence</v>
      </c>
      <c r="I44" t="str">
        <f t="shared" si="0"/>
        <v>Yes</v>
      </c>
    </row>
    <row r="45" spans="1:9" hidden="1" x14ac:dyDescent="0.25">
      <c r="A45" s="52">
        <v>42461</v>
      </c>
      <c r="B45" t="s">
        <v>34</v>
      </c>
      <c r="C45" t="s">
        <v>158</v>
      </c>
      <c r="D45">
        <v>1</v>
      </c>
      <c r="E45" s="4">
        <v>81.44</v>
      </c>
      <c r="F45" s="4" t="str">
        <f>VLOOKUP(C45,[1]Lookup!A:C,3,FALSE)</f>
        <v>Local Authority</v>
      </c>
      <c r="G45" t="str">
        <f>IF(F45="NHS England", "NHS England", IFERROR(VLOOKUP(B45,[1]Lookup!E:F,2,FALSE),"Requires a Council Assigning"))</f>
        <v>City of York</v>
      </c>
      <c r="H45" t="str">
        <f>IFERROR(VLOOKUP(C45,[1]Lookup!A:B,2,FALSE),"Requires Category")</f>
        <v>IUD Progestogen-only Device</v>
      </c>
      <c r="I45" t="str">
        <f t="shared" si="0"/>
        <v>No</v>
      </c>
    </row>
    <row r="46" spans="1:9" hidden="1" x14ac:dyDescent="0.25">
      <c r="A46" s="52">
        <v>42461</v>
      </c>
      <c r="B46" t="s">
        <v>34</v>
      </c>
      <c r="C46" t="s">
        <v>159</v>
      </c>
      <c r="D46">
        <v>1</v>
      </c>
      <c r="E46" s="4">
        <v>4.8099999999999996</v>
      </c>
      <c r="F46" s="4" t="str">
        <f>VLOOKUP(C46,[1]Lookup!A:C,3,FALSE)</f>
        <v>Local Authority</v>
      </c>
      <c r="G46" t="str">
        <f>IF(F46="NHS England", "NHS England", IFERROR(VLOOKUP(B46,[1]Lookup!E:F,2,FALSE),"Requires a Council Assigning"))</f>
        <v>City of York</v>
      </c>
      <c r="H46" t="str">
        <f>IFERROR(VLOOKUP(C46,[1]Lookup!A:B,2,FALSE),"Requires Category")</f>
        <v>Emergency Contraception</v>
      </c>
      <c r="I46" t="str">
        <f t="shared" si="0"/>
        <v>No</v>
      </c>
    </row>
    <row r="47" spans="1:9" hidden="1" x14ac:dyDescent="0.25">
      <c r="A47" s="52">
        <v>42461</v>
      </c>
      <c r="B47" t="s">
        <v>34</v>
      </c>
      <c r="C47" t="s">
        <v>128</v>
      </c>
      <c r="D47">
        <v>5</v>
      </c>
      <c r="E47" s="4">
        <v>407.18</v>
      </c>
      <c r="F47" s="4" t="str">
        <f>VLOOKUP(C47,[1]Lookup!A:C,3,FALSE)</f>
        <v>Local Authority</v>
      </c>
      <c r="G47" t="str">
        <f>IF(F47="NHS England", "NHS England", IFERROR(VLOOKUP(B47,[1]Lookup!E:F,2,FALSE),"Requires a Council Assigning"))</f>
        <v>City of York</v>
      </c>
      <c r="H47" t="str">
        <f>IFERROR(VLOOKUP(C47,[1]Lookup!A:B,2,FALSE),"Requires Category")</f>
        <v>IUD Progestogen-only Device</v>
      </c>
      <c r="I47" t="str">
        <f t="shared" si="0"/>
        <v>No</v>
      </c>
    </row>
    <row r="48" spans="1:9" hidden="1" x14ac:dyDescent="0.25">
      <c r="A48" s="52">
        <v>42461</v>
      </c>
      <c r="B48" t="s">
        <v>34</v>
      </c>
      <c r="C48" t="s">
        <v>129</v>
      </c>
      <c r="D48">
        <v>2</v>
      </c>
      <c r="E48" s="4">
        <v>154.41</v>
      </c>
      <c r="F48" s="4" t="str">
        <f>VLOOKUP(C48,[1]Lookup!A:C,3,FALSE)</f>
        <v>Local Authority</v>
      </c>
      <c r="G48" t="str">
        <f>IF(F48="NHS England", "NHS England", IFERROR(VLOOKUP(B48,[1]Lookup!E:F,2,FALSE),"Requires a Council Assigning"))</f>
        <v>City of York</v>
      </c>
      <c r="H48" t="str">
        <f>IFERROR(VLOOKUP(C48,[1]Lookup!A:B,2,FALSE),"Requires Category")</f>
        <v>Etonogestrel</v>
      </c>
      <c r="I48" t="str">
        <f t="shared" si="0"/>
        <v>No</v>
      </c>
    </row>
    <row r="49" spans="1:9" hidden="1" x14ac:dyDescent="0.25">
      <c r="A49" s="52">
        <v>42461</v>
      </c>
      <c r="B49" t="s">
        <v>54</v>
      </c>
      <c r="C49" t="s">
        <v>157</v>
      </c>
      <c r="D49">
        <v>1</v>
      </c>
      <c r="E49" s="4">
        <v>9.24</v>
      </c>
      <c r="F49" s="4" t="str">
        <f>VLOOKUP(C49,[1]Lookup!A:C,3,FALSE)</f>
        <v>Local Authority</v>
      </c>
      <c r="G49" t="str">
        <f>IF(F49="NHS England", "NHS England", IFERROR(VLOOKUP(B49,[1]Lookup!E:F,2,FALSE),"Requires a Council Assigning"))</f>
        <v>City of York</v>
      </c>
      <c r="H49" t="str">
        <f>IFERROR(VLOOKUP(C49,[1]Lookup!A:B,2,FALSE),"Requires Category")</f>
        <v>Nicotine Dependence</v>
      </c>
      <c r="I49" t="str">
        <f t="shared" si="0"/>
        <v>No</v>
      </c>
    </row>
    <row r="50" spans="1:9" hidden="1" x14ac:dyDescent="0.25">
      <c r="A50" s="52">
        <v>42461</v>
      </c>
      <c r="B50" t="s">
        <v>64</v>
      </c>
      <c r="C50" t="s">
        <v>160</v>
      </c>
      <c r="D50">
        <v>1</v>
      </c>
      <c r="E50" s="4">
        <v>9.24</v>
      </c>
      <c r="F50" s="4" t="str">
        <f>VLOOKUP(C50,[1]Lookup!A:C,3,FALSE)</f>
        <v>Local Authority</v>
      </c>
      <c r="G50" t="str">
        <f>IF(F50="NHS England", "NHS England", IFERROR(VLOOKUP(B50,[1]Lookup!E:F,2,FALSE),"Requires a Council Assigning"))</f>
        <v>City of York</v>
      </c>
      <c r="H50" t="str">
        <f>IFERROR(VLOOKUP(C50,[1]Lookup!A:B,2,FALSE),"Requires Category")</f>
        <v>Nicotine Dependence</v>
      </c>
      <c r="I50" t="str">
        <f t="shared" si="0"/>
        <v>No</v>
      </c>
    </row>
    <row r="51" spans="1:9" hidden="1" x14ac:dyDescent="0.25">
      <c r="A51" s="52">
        <v>42461</v>
      </c>
      <c r="B51" t="s">
        <v>64</v>
      </c>
      <c r="C51" t="s">
        <v>161</v>
      </c>
      <c r="D51">
        <v>2</v>
      </c>
      <c r="E51" s="4">
        <v>22.46</v>
      </c>
      <c r="F51" s="4" t="str">
        <f>VLOOKUP(C51,[1]Lookup!A:C,3,FALSE)</f>
        <v>Local Authority</v>
      </c>
      <c r="G51" t="str">
        <f>IF(F51="NHS England", "NHS England", IFERROR(VLOOKUP(B51,[1]Lookup!E:F,2,FALSE),"Requires a Council Assigning"))</f>
        <v>City of York</v>
      </c>
      <c r="H51" t="str">
        <f>IFERROR(VLOOKUP(C51,[1]Lookup!A:B,2,FALSE),"Requires Category")</f>
        <v>Nicotine Dependence</v>
      </c>
      <c r="I51" t="str">
        <f t="shared" si="0"/>
        <v>No</v>
      </c>
    </row>
    <row r="52" spans="1:9" hidden="1" x14ac:dyDescent="0.25">
      <c r="A52" s="52">
        <v>42461</v>
      </c>
      <c r="B52" t="s">
        <v>54</v>
      </c>
      <c r="C52" t="s">
        <v>161</v>
      </c>
      <c r="D52">
        <v>1</v>
      </c>
      <c r="E52" s="4">
        <v>11.23</v>
      </c>
      <c r="F52" s="4" t="str">
        <f>VLOOKUP(C52,[1]Lookup!A:C,3,FALSE)</f>
        <v>Local Authority</v>
      </c>
      <c r="G52" t="str">
        <f>IF(F52="NHS England", "NHS England", IFERROR(VLOOKUP(B52,[1]Lookup!E:F,2,FALSE),"Requires a Council Assigning"))</f>
        <v>City of York</v>
      </c>
      <c r="H52" t="str">
        <f>IFERROR(VLOOKUP(C52,[1]Lookup!A:B,2,FALSE),"Requires Category")</f>
        <v>Nicotine Dependence</v>
      </c>
      <c r="I52" t="str">
        <f t="shared" si="0"/>
        <v>No</v>
      </c>
    </row>
    <row r="53" spans="1:9" hidden="1" x14ac:dyDescent="0.25">
      <c r="A53" s="52">
        <v>42461</v>
      </c>
      <c r="B53" t="s">
        <v>16</v>
      </c>
      <c r="C53" t="s">
        <v>162</v>
      </c>
      <c r="D53">
        <v>2</v>
      </c>
      <c r="E53" s="4">
        <v>38.409999999999997</v>
      </c>
      <c r="F53" s="4" t="str">
        <f>VLOOKUP(C53,[1]Lookup!A:C,3,FALSE)</f>
        <v>Local Authority</v>
      </c>
      <c r="G53" t="str">
        <f>IF(F53="NHS England", "NHS England", IFERROR(VLOOKUP(B53,[1]Lookup!E:F,2,FALSE),"Requires a Council Assigning"))</f>
        <v>City of York</v>
      </c>
      <c r="H53" t="str">
        <f>IFERROR(VLOOKUP(C53,[1]Lookup!A:B,2,FALSE),"Requires Category")</f>
        <v>Nicotine Dependence</v>
      </c>
      <c r="I53" t="str">
        <f t="shared" si="0"/>
        <v>No</v>
      </c>
    </row>
    <row r="54" spans="1:9" hidden="1" x14ac:dyDescent="0.25">
      <c r="A54" s="52">
        <v>42461</v>
      </c>
      <c r="B54" t="s">
        <v>26</v>
      </c>
      <c r="C54" t="s">
        <v>128</v>
      </c>
      <c r="D54">
        <v>2</v>
      </c>
      <c r="E54" s="4">
        <v>162.87</v>
      </c>
      <c r="F54" s="4" t="str">
        <f>VLOOKUP(C54,[1]Lookup!A:C,3,FALSE)</f>
        <v>Local Authority</v>
      </c>
      <c r="G54" t="str">
        <f>IF(F54="NHS England", "NHS England", IFERROR(VLOOKUP(B54,[1]Lookup!E:F,2,FALSE),"Requires a Council Assigning"))</f>
        <v>North Yorkshire County Council</v>
      </c>
      <c r="H54" t="str">
        <f>IFERROR(VLOOKUP(C54,[1]Lookup!A:B,2,FALSE),"Requires Category")</f>
        <v>IUD Progestogen-only Device</v>
      </c>
      <c r="I54" t="str">
        <f t="shared" si="0"/>
        <v>Yes</v>
      </c>
    </row>
    <row r="55" spans="1:9" hidden="1" x14ac:dyDescent="0.25">
      <c r="A55" s="52">
        <v>42461</v>
      </c>
      <c r="B55" t="s">
        <v>26</v>
      </c>
      <c r="C55" t="s">
        <v>163</v>
      </c>
      <c r="D55">
        <v>2</v>
      </c>
      <c r="E55" s="4">
        <v>7.9</v>
      </c>
      <c r="F55" s="4" t="str">
        <f>VLOOKUP(C55,[1]Lookup!A:C,3,FALSE)</f>
        <v>Local Authority</v>
      </c>
      <c r="G55" t="str">
        <f>IF(F55="NHS England", "NHS England", IFERROR(VLOOKUP(B55,[1]Lookup!E:F,2,FALSE),"Requires a Council Assigning"))</f>
        <v>North Yorkshire County Council</v>
      </c>
      <c r="H55" t="str">
        <f>IFERROR(VLOOKUP(C55,[1]Lookup!A:B,2,FALSE),"Requires Category")</f>
        <v>Nicotine Dependence</v>
      </c>
      <c r="I55" t="str">
        <f t="shared" si="0"/>
        <v>Yes</v>
      </c>
    </row>
    <row r="56" spans="1:9" hidden="1" x14ac:dyDescent="0.25">
      <c r="A56" s="52">
        <v>42461</v>
      </c>
      <c r="B56" t="s">
        <v>26</v>
      </c>
      <c r="C56" t="s">
        <v>153</v>
      </c>
      <c r="D56">
        <v>1</v>
      </c>
      <c r="E56" s="4">
        <v>3.95</v>
      </c>
      <c r="F56" s="4" t="str">
        <f>VLOOKUP(C56,[1]Lookup!A:C,3,FALSE)</f>
        <v>Local Authority</v>
      </c>
      <c r="G56" t="str">
        <f>IF(F56="NHS England", "NHS England", IFERROR(VLOOKUP(B56,[1]Lookup!E:F,2,FALSE),"Requires a Council Assigning"))</f>
        <v>North Yorkshire County Council</v>
      </c>
      <c r="H56" t="str">
        <f>IFERROR(VLOOKUP(C56,[1]Lookup!A:B,2,FALSE),"Requires Category")</f>
        <v>Nicotine Dependence</v>
      </c>
      <c r="I56" t="str">
        <f t="shared" si="0"/>
        <v>Yes</v>
      </c>
    </row>
    <row r="57" spans="1:9" hidden="1" x14ac:dyDescent="0.25">
      <c r="A57" s="52">
        <v>42461</v>
      </c>
      <c r="B57" t="s">
        <v>26</v>
      </c>
      <c r="C57" t="s">
        <v>145</v>
      </c>
      <c r="D57">
        <v>2</v>
      </c>
      <c r="E57" s="4">
        <v>50.53</v>
      </c>
      <c r="F57" s="4" t="str">
        <f>VLOOKUP(C57,[1]Lookup!A:C,3,FALSE)</f>
        <v>Local Authority</v>
      </c>
      <c r="G57" t="str">
        <f>IF(F57="NHS England", "NHS England", IFERROR(VLOOKUP(B57,[1]Lookup!E:F,2,FALSE),"Requires a Council Assigning"))</f>
        <v>North Yorkshire County Council</v>
      </c>
      <c r="H57" t="str">
        <f>IFERROR(VLOOKUP(C57,[1]Lookup!A:B,2,FALSE),"Requires Category")</f>
        <v>Nicotine Dependence</v>
      </c>
      <c r="I57" t="str">
        <f t="shared" si="0"/>
        <v>Yes</v>
      </c>
    </row>
    <row r="58" spans="1:9" hidden="1" x14ac:dyDescent="0.25">
      <c r="A58" s="52">
        <v>42461</v>
      </c>
      <c r="B58" t="s">
        <v>26</v>
      </c>
      <c r="C58" t="s">
        <v>146</v>
      </c>
      <c r="D58">
        <v>1</v>
      </c>
      <c r="E58" s="4">
        <v>50.53</v>
      </c>
      <c r="F58" s="4" t="str">
        <f>VLOOKUP(C58,[1]Lookup!A:C,3,FALSE)</f>
        <v>Local Authority</v>
      </c>
      <c r="G58" t="str">
        <f>IF(F58="NHS England", "NHS England", IFERROR(VLOOKUP(B58,[1]Lookup!E:F,2,FALSE),"Requires a Council Assigning"))</f>
        <v>North Yorkshire County Council</v>
      </c>
      <c r="H58" t="str">
        <f>IFERROR(VLOOKUP(C58,[1]Lookup!A:B,2,FALSE),"Requires Category")</f>
        <v>Nicotine Dependence</v>
      </c>
      <c r="I58" t="str">
        <f t="shared" si="0"/>
        <v>Yes</v>
      </c>
    </row>
    <row r="59" spans="1:9" hidden="1" x14ac:dyDescent="0.25">
      <c r="A59" s="52">
        <v>42461</v>
      </c>
      <c r="B59" t="s">
        <v>22</v>
      </c>
      <c r="C59" t="s">
        <v>164</v>
      </c>
      <c r="D59">
        <v>2</v>
      </c>
      <c r="E59" s="4">
        <v>9.65</v>
      </c>
      <c r="F59" s="4" t="str">
        <f>VLOOKUP(C59,[1]Lookup!A:C,3,FALSE)</f>
        <v>Local Authority</v>
      </c>
      <c r="G59" t="str">
        <f>IF(F59="NHS England", "NHS England", IFERROR(VLOOKUP(B59,[1]Lookup!E:F,2,FALSE),"Requires a Council Assigning"))</f>
        <v>City of York</v>
      </c>
      <c r="H59" t="str">
        <f>IFERROR(VLOOKUP(C59,[1]Lookup!A:B,2,FALSE),"Requires Category")</f>
        <v>Emergency Contraception</v>
      </c>
      <c r="I59" t="str">
        <f t="shared" si="0"/>
        <v>No</v>
      </c>
    </row>
    <row r="60" spans="1:9" hidden="1" x14ac:dyDescent="0.25">
      <c r="A60" s="52">
        <v>42461</v>
      </c>
      <c r="B60" t="s">
        <v>22</v>
      </c>
      <c r="C60" t="s">
        <v>159</v>
      </c>
      <c r="D60">
        <v>1</v>
      </c>
      <c r="E60" s="4">
        <v>4.82</v>
      </c>
      <c r="F60" s="4" t="str">
        <f>VLOOKUP(C60,[1]Lookup!A:C,3,FALSE)</f>
        <v>Local Authority</v>
      </c>
      <c r="G60" t="str">
        <f>IF(F60="NHS England", "NHS England", IFERROR(VLOOKUP(B60,[1]Lookup!E:F,2,FALSE),"Requires a Council Assigning"))</f>
        <v>City of York</v>
      </c>
      <c r="H60" t="str">
        <f>IFERROR(VLOOKUP(C60,[1]Lookup!A:B,2,FALSE),"Requires Category")</f>
        <v>Emergency Contraception</v>
      </c>
      <c r="I60" t="str">
        <f t="shared" si="0"/>
        <v>No</v>
      </c>
    </row>
    <row r="61" spans="1:9" hidden="1" x14ac:dyDescent="0.25">
      <c r="A61" s="52">
        <v>42461</v>
      </c>
      <c r="B61" t="s">
        <v>22</v>
      </c>
      <c r="C61" t="s">
        <v>138</v>
      </c>
      <c r="D61">
        <v>4</v>
      </c>
      <c r="E61" s="4">
        <v>29.25</v>
      </c>
      <c r="F61" s="4" t="str">
        <f>VLOOKUP(C61,[1]Lookup!A:C,3,FALSE)</f>
        <v>Local Authority</v>
      </c>
      <c r="G61" t="str">
        <f>IF(F61="NHS England", "NHS England", IFERROR(VLOOKUP(B61,[1]Lookup!E:F,2,FALSE),"Requires a Council Assigning"))</f>
        <v>City of York</v>
      </c>
      <c r="H61" t="str">
        <f>IFERROR(VLOOKUP(C61,[1]Lookup!A:B,2,FALSE),"Requires Category")</f>
        <v>Opioid Dependence</v>
      </c>
      <c r="I61" t="str">
        <f t="shared" si="0"/>
        <v>Yes</v>
      </c>
    </row>
    <row r="62" spans="1:9" hidden="1" x14ac:dyDescent="0.25">
      <c r="A62" s="52">
        <v>42461</v>
      </c>
      <c r="B62" t="s">
        <v>22</v>
      </c>
      <c r="C62" t="s">
        <v>129</v>
      </c>
      <c r="D62">
        <v>1</v>
      </c>
      <c r="E62" s="4">
        <v>77.22</v>
      </c>
      <c r="F62" s="4" t="str">
        <f>VLOOKUP(C62,[1]Lookup!A:C,3,FALSE)</f>
        <v>Local Authority</v>
      </c>
      <c r="G62" t="str">
        <f>IF(F62="NHS England", "NHS England", IFERROR(VLOOKUP(B62,[1]Lookup!E:F,2,FALSE),"Requires a Council Assigning"))</f>
        <v>City of York</v>
      </c>
      <c r="H62" t="str">
        <f>IFERROR(VLOOKUP(C62,[1]Lookup!A:B,2,FALSE),"Requires Category")</f>
        <v>Etonogestrel</v>
      </c>
      <c r="I62" t="str">
        <f t="shared" si="0"/>
        <v>No</v>
      </c>
    </row>
    <row r="63" spans="1:9" hidden="1" x14ac:dyDescent="0.25">
      <c r="A63" s="52">
        <v>42461</v>
      </c>
      <c r="B63" t="s">
        <v>30</v>
      </c>
      <c r="C63" t="s">
        <v>162</v>
      </c>
      <c r="D63">
        <v>1</v>
      </c>
      <c r="E63" s="4">
        <v>38.4</v>
      </c>
      <c r="F63" s="4" t="str">
        <f>VLOOKUP(C63,[1]Lookup!A:C,3,FALSE)</f>
        <v>Local Authority</v>
      </c>
      <c r="G63" t="str">
        <f>IF(F63="NHS England", "NHS England", IFERROR(VLOOKUP(B63,[1]Lookup!E:F,2,FALSE),"Requires a Council Assigning"))</f>
        <v>City of York</v>
      </c>
      <c r="H63" t="str">
        <f>IFERROR(VLOOKUP(C63,[1]Lookup!A:B,2,FALSE),"Requires Category")</f>
        <v>Nicotine Dependence</v>
      </c>
      <c r="I63" t="str">
        <f t="shared" si="0"/>
        <v>No</v>
      </c>
    </row>
    <row r="64" spans="1:9" hidden="1" x14ac:dyDescent="0.25">
      <c r="A64" s="52">
        <v>42461</v>
      </c>
      <c r="B64" t="s">
        <v>22</v>
      </c>
      <c r="C64" t="s">
        <v>165</v>
      </c>
      <c r="D64">
        <v>1</v>
      </c>
      <c r="E64" s="4">
        <v>28.8</v>
      </c>
      <c r="F64" s="4" t="str">
        <f>VLOOKUP(C64,[1]Lookup!A:C,3,FALSE)</f>
        <v>Local Authority</v>
      </c>
      <c r="G64" t="str">
        <f>IF(F64="NHS England", "NHS England", IFERROR(VLOOKUP(B64,[1]Lookup!E:F,2,FALSE),"Requires a Council Assigning"))</f>
        <v>City of York</v>
      </c>
      <c r="H64" t="str">
        <f>IFERROR(VLOOKUP(C64,[1]Lookup!A:B,2,FALSE),"Requires Category")</f>
        <v>Nicotine Dependence</v>
      </c>
      <c r="I64" t="str">
        <f t="shared" si="0"/>
        <v>No</v>
      </c>
    </row>
    <row r="65" spans="1:9" hidden="1" x14ac:dyDescent="0.25">
      <c r="A65" s="52">
        <v>42461</v>
      </c>
      <c r="B65" t="s">
        <v>64</v>
      </c>
      <c r="C65" t="s">
        <v>165</v>
      </c>
      <c r="D65">
        <v>3</v>
      </c>
      <c r="E65" s="4">
        <v>57.62</v>
      </c>
      <c r="F65" s="4" t="str">
        <f>VLOOKUP(C65,[1]Lookup!A:C,3,FALSE)</f>
        <v>Local Authority</v>
      </c>
      <c r="G65" t="str">
        <f>IF(F65="NHS England", "NHS England", IFERROR(VLOOKUP(B65,[1]Lookup!E:F,2,FALSE),"Requires a Council Assigning"))</f>
        <v>City of York</v>
      </c>
      <c r="H65" t="str">
        <f>IFERROR(VLOOKUP(C65,[1]Lookup!A:B,2,FALSE),"Requires Category")</f>
        <v>Nicotine Dependence</v>
      </c>
      <c r="I65" t="str">
        <f t="shared" si="0"/>
        <v>No</v>
      </c>
    </row>
    <row r="66" spans="1:9" hidden="1" x14ac:dyDescent="0.25">
      <c r="A66" s="52">
        <v>42461</v>
      </c>
      <c r="B66" t="s">
        <v>64</v>
      </c>
      <c r="C66" t="s">
        <v>166</v>
      </c>
      <c r="D66">
        <v>2</v>
      </c>
      <c r="E66" s="4">
        <v>40.1</v>
      </c>
      <c r="F66" s="4" t="str">
        <f>VLOOKUP(C66,[1]Lookup!A:C,3,FALSE)</f>
        <v>Local Authority</v>
      </c>
      <c r="G66" t="str">
        <f>IF(F66="NHS England", "NHS England", IFERROR(VLOOKUP(B66,[1]Lookup!E:F,2,FALSE),"Requires a Council Assigning"))</f>
        <v>City of York</v>
      </c>
      <c r="H66" t="str">
        <f>IFERROR(VLOOKUP(C66,[1]Lookup!A:B,2,FALSE),"Requires Category")</f>
        <v>Alcohol dependence</v>
      </c>
      <c r="I66" t="str">
        <f t="shared" si="0"/>
        <v>No</v>
      </c>
    </row>
    <row r="67" spans="1:9" hidden="1" x14ac:dyDescent="0.25">
      <c r="A67" s="52">
        <v>42461</v>
      </c>
      <c r="B67" t="s">
        <v>64</v>
      </c>
      <c r="C67" t="s">
        <v>164</v>
      </c>
      <c r="D67">
        <v>1</v>
      </c>
      <c r="E67" s="4">
        <v>4.82</v>
      </c>
      <c r="F67" s="4" t="str">
        <f>VLOOKUP(C67,[1]Lookup!A:C,3,FALSE)</f>
        <v>Local Authority</v>
      </c>
      <c r="G67" t="str">
        <f>IF(F67="NHS England", "NHS England", IFERROR(VLOOKUP(B67,[1]Lookup!E:F,2,FALSE),"Requires a Council Assigning"))</f>
        <v>City of York</v>
      </c>
      <c r="H67" t="str">
        <f>IFERROR(VLOOKUP(C67,[1]Lookup!A:B,2,FALSE),"Requires Category")</f>
        <v>Emergency Contraception</v>
      </c>
      <c r="I67" t="str">
        <f t="shared" si="0"/>
        <v>No</v>
      </c>
    </row>
    <row r="68" spans="1:9" hidden="1" x14ac:dyDescent="0.25">
      <c r="A68" s="52">
        <v>42461</v>
      </c>
      <c r="B68" t="s">
        <v>64</v>
      </c>
      <c r="C68" t="s">
        <v>158</v>
      </c>
      <c r="D68">
        <v>1</v>
      </c>
      <c r="E68" s="4">
        <v>81.44</v>
      </c>
      <c r="F68" s="4" t="str">
        <f>VLOOKUP(C68,[1]Lookup!A:C,3,FALSE)</f>
        <v>Local Authority</v>
      </c>
      <c r="G68" t="str">
        <f>IF(F68="NHS England", "NHS England", IFERROR(VLOOKUP(B68,[1]Lookup!E:F,2,FALSE),"Requires a Council Assigning"))</f>
        <v>City of York</v>
      </c>
      <c r="H68" t="str">
        <f>IFERROR(VLOOKUP(C68,[1]Lookup!A:B,2,FALSE),"Requires Category")</f>
        <v>IUD Progestogen-only Device</v>
      </c>
      <c r="I68" t="str">
        <f t="shared" si="0"/>
        <v>No</v>
      </c>
    </row>
    <row r="69" spans="1:9" hidden="1" x14ac:dyDescent="0.25">
      <c r="A69" s="52">
        <v>42461</v>
      </c>
      <c r="B69" t="s">
        <v>64</v>
      </c>
      <c r="C69" t="s">
        <v>159</v>
      </c>
      <c r="D69">
        <v>5</v>
      </c>
      <c r="E69" s="4">
        <v>24.12</v>
      </c>
      <c r="F69" s="4" t="str">
        <f>VLOOKUP(C69,[1]Lookup!A:C,3,FALSE)</f>
        <v>Local Authority</v>
      </c>
      <c r="G69" t="str">
        <f>IF(F69="NHS England", "NHS England", IFERROR(VLOOKUP(B69,[1]Lookup!E:F,2,FALSE),"Requires a Council Assigning"))</f>
        <v>City of York</v>
      </c>
      <c r="H69" t="str">
        <f>IFERROR(VLOOKUP(C69,[1]Lookup!A:B,2,FALSE),"Requires Category")</f>
        <v>Emergency Contraception</v>
      </c>
      <c r="I69" t="str">
        <f t="shared" ref="I69:I132" si="1">INDEX($R$7:$AB$11,MATCH(G69,$Q$7:$Q$11,0),MATCH(H69,$R$6:$AB$6,0))</f>
        <v>No</v>
      </c>
    </row>
    <row r="70" spans="1:9" hidden="1" x14ac:dyDescent="0.25">
      <c r="A70" s="52">
        <v>42461</v>
      </c>
      <c r="B70" t="s">
        <v>64</v>
      </c>
      <c r="C70" t="s">
        <v>138</v>
      </c>
      <c r="D70">
        <v>8</v>
      </c>
      <c r="E70" s="4">
        <v>51.21</v>
      </c>
      <c r="F70" s="4" t="str">
        <f>VLOOKUP(C70,[1]Lookup!A:C,3,FALSE)</f>
        <v>Local Authority</v>
      </c>
      <c r="G70" t="str">
        <f>IF(F70="NHS England", "NHS England", IFERROR(VLOOKUP(B70,[1]Lookup!E:F,2,FALSE),"Requires a Council Assigning"))</f>
        <v>City of York</v>
      </c>
      <c r="H70" t="str">
        <f>IFERROR(VLOOKUP(C70,[1]Lookup!A:B,2,FALSE),"Requires Category")</f>
        <v>Opioid Dependence</v>
      </c>
      <c r="I70" t="str">
        <f t="shared" si="1"/>
        <v>Yes</v>
      </c>
    </row>
    <row r="71" spans="1:9" hidden="1" x14ac:dyDescent="0.25">
      <c r="A71" s="52">
        <v>42461</v>
      </c>
      <c r="B71" t="s">
        <v>64</v>
      </c>
      <c r="C71" t="s">
        <v>128</v>
      </c>
      <c r="D71">
        <v>14</v>
      </c>
      <c r="E71" s="4">
        <v>1140.17</v>
      </c>
      <c r="F71" s="4" t="str">
        <f>VLOOKUP(C71,[1]Lookup!A:C,3,FALSE)</f>
        <v>Local Authority</v>
      </c>
      <c r="G71" t="str">
        <f>IF(F71="NHS England", "NHS England", IFERROR(VLOOKUP(B71,[1]Lookup!E:F,2,FALSE),"Requires a Council Assigning"))</f>
        <v>City of York</v>
      </c>
      <c r="H71" t="str">
        <f>IFERROR(VLOOKUP(C71,[1]Lookup!A:B,2,FALSE),"Requires Category")</f>
        <v>IUD Progestogen-only Device</v>
      </c>
      <c r="I71" t="str">
        <f t="shared" si="1"/>
        <v>No</v>
      </c>
    </row>
    <row r="72" spans="1:9" hidden="1" x14ac:dyDescent="0.25">
      <c r="A72" s="52">
        <v>42461</v>
      </c>
      <c r="B72" t="s">
        <v>64</v>
      </c>
      <c r="C72" t="s">
        <v>129</v>
      </c>
      <c r="D72">
        <v>7</v>
      </c>
      <c r="E72" s="4">
        <v>540.44000000000005</v>
      </c>
      <c r="F72" s="4" t="str">
        <f>VLOOKUP(C72,[1]Lookup!A:C,3,FALSE)</f>
        <v>Local Authority</v>
      </c>
      <c r="G72" t="str">
        <f>IF(F72="NHS England", "NHS England", IFERROR(VLOOKUP(B72,[1]Lookup!E:F,2,FALSE),"Requires a Council Assigning"))</f>
        <v>City of York</v>
      </c>
      <c r="H72" t="str">
        <f>IFERROR(VLOOKUP(C72,[1]Lookup!A:B,2,FALSE),"Requires Category")</f>
        <v>Etonogestrel</v>
      </c>
      <c r="I72" t="str">
        <f t="shared" si="1"/>
        <v>No</v>
      </c>
    </row>
    <row r="73" spans="1:9" hidden="1" x14ac:dyDescent="0.25">
      <c r="A73" s="52">
        <v>42461</v>
      </c>
      <c r="B73" t="s">
        <v>54</v>
      </c>
      <c r="C73" t="s">
        <v>165</v>
      </c>
      <c r="D73">
        <v>2</v>
      </c>
      <c r="E73" s="4">
        <v>38.409999999999997</v>
      </c>
      <c r="F73" s="4" t="str">
        <f>VLOOKUP(C73,[1]Lookup!A:C,3,FALSE)</f>
        <v>Local Authority</v>
      </c>
      <c r="G73" t="str">
        <f>IF(F73="NHS England", "NHS England", IFERROR(VLOOKUP(B73,[1]Lookup!E:F,2,FALSE),"Requires a Council Assigning"))</f>
        <v>City of York</v>
      </c>
      <c r="H73" t="str">
        <f>IFERROR(VLOOKUP(C73,[1]Lookup!A:B,2,FALSE),"Requires Category")</f>
        <v>Nicotine Dependence</v>
      </c>
      <c r="I73" t="str">
        <f t="shared" si="1"/>
        <v>No</v>
      </c>
    </row>
    <row r="74" spans="1:9" hidden="1" x14ac:dyDescent="0.25">
      <c r="A74" s="52">
        <v>42461</v>
      </c>
      <c r="B74" t="s">
        <v>16</v>
      </c>
      <c r="C74" t="s">
        <v>167</v>
      </c>
      <c r="D74">
        <v>1</v>
      </c>
      <c r="E74" s="4">
        <v>18.46</v>
      </c>
      <c r="F74" s="4" t="str">
        <f>VLOOKUP(C74,[1]Lookup!A:C,3,FALSE)</f>
        <v>Local Authority</v>
      </c>
      <c r="G74" t="str">
        <f>IF(F74="NHS England", "NHS England", IFERROR(VLOOKUP(B74,[1]Lookup!E:F,2,FALSE),"Requires a Council Assigning"))</f>
        <v>City of York</v>
      </c>
      <c r="H74" t="str">
        <f>IFERROR(VLOOKUP(C74,[1]Lookup!A:B,2,FALSE),"Requires Category")</f>
        <v>Nicotine Dependence</v>
      </c>
      <c r="I74" t="str">
        <f t="shared" si="1"/>
        <v>No</v>
      </c>
    </row>
    <row r="75" spans="1:9" hidden="1" x14ac:dyDescent="0.25">
      <c r="A75" s="52">
        <v>42461</v>
      </c>
      <c r="B75" t="s">
        <v>28</v>
      </c>
      <c r="C75" t="s">
        <v>167</v>
      </c>
      <c r="D75">
        <v>1</v>
      </c>
      <c r="E75" s="4">
        <v>18.46</v>
      </c>
      <c r="F75" s="4" t="str">
        <f>VLOOKUP(C75,[1]Lookup!A:C,3,FALSE)</f>
        <v>Local Authority</v>
      </c>
      <c r="G75" t="str">
        <f>IF(F75="NHS England", "NHS England", IFERROR(VLOOKUP(B75,[1]Lookup!E:F,2,FALSE),"Requires a Council Assigning"))</f>
        <v>City of York</v>
      </c>
      <c r="H75" t="str">
        <f>IFERROR(VLOOKUP(C75,[1]Lookup!A:B,2,FALSE),"Requires Category")</f>
        <v>Nicotine Dependence</v>
      </c>
      <c r="I75" t="str">
        <f t="shared" si="1"/>
        <v>No</v>
      </c>
    </row>
    <row r="76" spans="1:9" hidden="1" x14ac:dyDescent="0.25">
      <c r="A76" s="52">
        <v>42461</v>
      </c>
      <c r="B76" t="s">
        <v>64</v>
      </c>
      <c r="C76" t="s">
        <v>167</v>
      </c>
      <c r="D76">
        <v>1</v>
      </c>
      <c r="E76" s="4">
        <v>18.45</v>
      </c>
      <c r="F76" s="4" t="str">
        <f>VLOOKUP(C76,[1]Lookup!A:C,3,FALSE)</f>
        <v>Local Authority</v>
      </c>
      <c r="G76" t="str">
        <f>IF(F76="NHS England", "NHS England", IFERROR(VLOOKUP(B76,[1]Lookup!E:F,2,FALSE),"Requires a Council Assigning"))</f>
        <v>City of York</v>
      </c>
      <c r="H76" t="str">
        <f>IFERROR(VLOOKUP(C76,[1]Lookup!A:B,2,FALSE),"Requires Category")</f>
        <v>Nicotine Dependence</v>
      </c>
      <c r="I76" t="str">
        <f t="shared" si="1"/>
        <v>No</v>
      </c>
    </row>
    <row r="77" spans="1:9" hidden="1" x14ac:dyDescent="0.25">
      <c r="A77" s="52">
        <v>42461</v>
      </c>
      <c r="B77" t="s">
        <v>34</v>
      </c>
      <c r="C77" t="s">
        <v>168</v>
      </c>
      <c r="D77">
        <v>1</v>
      </c>
      <c r="E77" s="4">
        <v>19.21</v>
      </c>
      <c r="F77" s="4" t="str">
        <f>VLOOKUP(C77,[1]Lookup!A:C,3,FALSE)</f>
        <v>Local Authority</v>
      </c>
      <c r="G77" t="str">
        <f>IF(F77="NHS England", "NHS England", IFERROR(VLOOKUP(B77,[1]Lookup!E:F,2,FALSE),"Requires a Council Assigning"))</f>
        <v>City of York</v>
      </c>
      <c r="H77" t="str">
        <f>IFERROR(VLOOKUP(C77,[1]Lookup!A:B,2,FALSE),"Requires Category")</f>
        <v>Nicotine Dependence</v>
      </c>
      <c r="I77" t="str">
        <f t="shared" si="1"/>
        <v>No</v>
      </c>
    </row>
    <row r="78" spans="1:9" hidden="1" x14ac:dyDescent="0.25">
      <c r="A78" s="52">
        <v>42461</v>
      </c>
      <c r="B78" t="s">
        <v>64</v>
      </c>
      <c r="C78" t="s">
        <v>168</v>
      </c>
      <c r="D78">
        <v>4</v>
      </c>
      <c r="E78" s="4">
        <v>96.01</v>
      </c>
      <c r="F78" s="4" t="str">
        <f>VLOOKUP(C78,[1]Lookup!A:C,3,FALSE)</f>
        <v>Local Authority</v>
      </c>
      <c r="G78" t="str">
        <f>IF(F78="NHS England", "NHS England", IFERROR(VLOOKUP(B78,[1]Lookup!E:F,2,FALSE),"Requires a Council Assigning"))</f>
        <v>City of York</v>
      </c>
      <c r="H78" t="str">
        <f>IFERROR(VLOOKUP(C78,[1]Lookup!A:B,2,FALSE),"Requires Category")</f>
        <v>Nicotine Dependence</v>
      </c>
      <c r="I78" t="str">
        <f t="shared" si="1"/>
        <v>No</v>
      </c>
    </row>
    <row r="79" spans="1:9" hidden="1" x14ac:dyDescent="0.25">
      <c r="A79" s="52">
        <v>42461</v>
      </c>
      <c r="B79" t="s">
        <v>30</v>
      </c>
      <c r="C79" t="s">
        <v>168</v>
      </c>
      <c r="D79">
        <v>2</v>
      </c>
      <c r="E79" s="4">
        <v>38.409999999999997</v>
      </c>
      <c r="F79" s="4" t="str">
        <f>VLOOKUP(C79,[1]Lookup!A:C,3,FALSE)</f>
        <v>Local Authority</v>
      </c>
      <c r="G79" t="str">
        <f>IF(F79="NHS England", "NHS England", IFERROR(VLOOKUP(B79,[1]Lookup!E:F,2,FALSE),"Requires a Council Assigning"))</f>
        <v>City of York</v>
      </c>
      <c r="H79" t="str">
        <f>IFERROR(VLOOKUP(C79,[1]Lookup!A:B,2,FALSE),"Requires Category")</f>
        <v>Nicotine Dependence</v>
      </c>
      <c r="I79" t="str">
        <f t="shared" si="1"/>
        <v>No</v>
      </c>
    </row>
    <row r="80" spans="1:9" hidden="1" x14ac:dyDescent="0.25">
      <c r="A80" s="52">
        <v>42461</v>
      </c>
      <c r="B80" t="s">
        <v>54</v>
      </c>
      <c r="C80" t="s">
        <v>168</v>
      </c>
      <c r="D80">
        <v>1</v>
      </c>
      <c r="E80" s="4">
        <v>38.4</v>
      </c>
      <c r="F80" s="4" t="str">
        <f>VLOOKUP(C80,[1]Lookup!A:C,3,FALSE)</f>
        <v>Local Authority</v>
      </c>
      <c r="G80" t="str">
        <f>IF(F80="NHS England", "NHS England", IFERROR(VLOOKUP(B80,[1]Lookup!E:F,2,FALSE),"Requires a Council Assigning"))</f>
        <v>City of York</v>
      </c>
      <c r="H80" t="str">
        <f>IFERROR(VLOOKUP(C80,[1]Lookup!A:B,2,FALSE),"Requires Category")</f>
        <v>Nicotine Dependence</v>
      </c>
      <c r="I80" t="str">
        <f t="shared" si="1"/>
        <v>No</v>
      </c>
    </row>
    <row r="81" spans="1:9" hidden="1" x14ac:dyDescent="0.25">
      <c r="A81" s="52">
        <v>42461</v>
      </c>
      <c r="B81" t="s">
        <v>34</v>
      </c>
      <c r="C81" t="s">
        <v>169</v>
      </c>
      <c r="D81">
        <v>1</v>
      </c>
      <c r="E81" s="4">
        <v>18.45</v>
      </c>
      <c r="F81" s="4" t="str">
        <f>VLOOKUP(C81,[1]Lookup!A:C,3,FALSE)</f>
        <v>Local Authority</v>
      </c>
      <c r="G81" t="str">
        <f>IF(F81="NHS England", "NHS England", IFERROR(VLOOKUP(B81,[1]Lookup!E:F,2,FALSE),"Requires a Council Assigning"))</f>
        <v>City of York</v>
      </c>
      <c r="H81" t="str">
        <f>IFERROR(VLOOKUP(C81,[1]Lookup!A:B,2,FALSE),"Requires Category")</f>
        <v>Nicotine Dependence</v>
      </c>
      <c r="I81" t="str">
        <f t="shared" si="1"/>
        <v>No</v>
      </c>
    </row>
    <row r="82" spans="1:9" hidden="1" x14ac:dyDescent="0.25">
      <c r="A82" s="52">
        <v>42461</v>
      </c>
      <c r="B82" t="s">
        <v>28</v>
      </c>
      <c r="C82" t="s">
        <v>141</v>
      </c>
      <c r="D82">
        <v>1</v>
      </c>
      <c r="E82" s="4">
        <v>16.89</v>
      </c>
      <c r="F82" s="4" t="str">
        <f>VLOOKUP(C82,[1]Lookup!A:C,3,FALSE)</f>
        <v>Local Authority</v>
      </c>
      <c r="G82" t="str">
        <f>IF(F82="NHS England", "NHS England", IFERROR(VLOOKUP(B82,[1]Lookup!E:F,2,FALSE),"Requires a Council Assigning"))</f>
        <v>City of York</v>
      </c>
      <c r="H82" t="str">
        <f>IFERROR(VLOOKUP(C82,[1]Lookup!A:B,2,FALSE),"Requires Category")</f>
        <v>Nicotine Dependence</v>
      </c>
      <c r="I82" t="str">
        <f t="shared" si="1"/>
        <v>No</v>
      </c>
    </row>
    <row r="83" spans="1:9" hidden="1" x14ac:dyDescent="0.25">
      <c r="A83" s="52">
        <v>42461</v>
      </c>
      <c r="B83" t="s">
        <v>28</v>
      </c>
      <c r="C83" t="s">
        <v>142</v>
      </c>
      <c r="D83">
        <v>1</v>
      </c>
      <c r="E83" s="4">
        <v>17.41</v>
      </c>
      <c r="F83" s="4" t="str">
        <f>VLOOKUP(C83,[1]Lookup!A:C,3,FALSE)</f>
        <v>Local Authority</v>
      </c>
      <c r="G83" t="str">
        <f>IF(F83="NHS England", "NHS England", IFERROR(VLOOKUP(B83,[1]Lookup!E:F,2,FALSE),"Requires a Council Assigning"))</f>
        <v>City of York</v>
      </c>
      <c r="H83" t="str">
        <f>IFERROR(VLOOKUP(C83,[1]Lookup!A:B,2,FALSE),"Requires Category")</f>
        <v>Nicotine Dependence</v>
      </c>
      <c r="I83" t="str">
        <f t="shared" si="1"/>
        <v>No</v>
      </c>
    </row>
    <row r="84" spans="1:9" hidden="1" x14ac:dyDescent="0.25">
      <c r="A84" s="52">
        <v>42461</v>
      </c>
      <c r="B84" t="s">
        <v>64</v>
      </c>
      <c r="C84" t="s">
        <v>142</v>
      </c>
      <c r="D84">
        <v>1</v>
      </c>
      <c r="E84" s="4">
        <v>34.81</v>
      </c>
      <c r="F84" s="4" t="str">
        <f>VLOOKUP(C84,[1]Lookup!A:C,3,FALSE)</f>
        <v>Local Authority</v>
      </c>
      <c r="G84" t="str">
        <f>IF(F84="NHS England", "NHS England", IFERROR(VLOOKUP(B84,[1]Lookup!E:F,2,FALSE),"Requires a Council Assigning"))</f>
        <v>City of York</v>
      </c>
      <c r="H84" t="str">
        <f>IFERROR(VLOOKUP(C84,[1]Lookup!A:B,2,FALSE),"Requires Category")</f>
        <v>Nicotine Dependence</v>
      </c>
      <c r="I84" t="str">
        <f t="shared" si="1"/>
        <v>No</v>
      </c>
    </row>
    <row r="85" spans="1:9" hidden="1" x14ac:dyDescent="0.25">
      <c r="A85" s="52">
        <v>42461</v>
      </c>
      <c r="B85" t="s">
        <v>64</v>
      </c>
      <c r="C85" t="s">
        <v>170</v>
      </c>
      <c r="D85">
        <v>1</v>
      </c>
      <c r="E85" s="4">
        <v>7.66</v>
      </c>
      <c r="F85" s="4" t="str">
        <f>VLOOKUP(C85,[1]Lookup!A:C,3,FALSE)</f>
        <v>Local Authority</v>
      </c>
      <c r="G85" t="str">
        <f>IF(F85="NHS England", "NHS England", IFERROR(VLOOKUP(B85,[1]Lookup!E:F,2,FALSE),"Requires a Council Assigning"))</f>
        <v>City of York</v>
      </c>
      <c r="H85" t="str">
        <f>IFERROR(VLOOKUP(C85,[1]Lookup!A:B,2,FALSE),"Requires Category")</f>
        <v>Nicotine Dependence</v>
      </c>
      <c r="I85" t="str">
        <f t="shared" si="1"/>
        <v>No</v>
      </c>
    </row>
    <row r="86" spans="1:9" hidden="1" x14ac:dyDescent="0.25">
      <c r="A86" s="52">
        <v>42461</v>
      </c>
      <c r="B86" t="s">
        <v>64</v>
      </c>
      <c r="C86" t="s">
        <v>171</v>
      </c>
      <c r="D86">
        <v>3</v>
      </c>
      <c r="E86" s="4">
        <v>55.39</v>
      </c>
      <c r="F86" s="4" t="str">
        <f>VLOOKUP(C86,[1]Lookup!A:C,3,FALSE)</f>
        <v>Local Authority</v>
      </c>
      <c r="G86" t="str">
        <f>IF(F86="NHS England", "NHS England", IFERROR(VLOOKUP(B86,[1]Lookup!E:F,2,FALSE),"Requires a Council Assigning"))</f>
        <v>City of York</v>
      </c>
      <c r="H86" t="str">
        <f>IFERROR(VLOOKUP(C86,[1]Lookup!A:B,2,FALSE),"Requires Category")</f>
        <v>Nicotine Dependence</v>
      </c>
      <c r="I86" t="str">
        <f t="shared" si="1"/>
        <v>No</v>
      </c>
    </row>
    <row r="87" spans="1:9" hidden="1" x14ac:dyDescent="0.25">
      <c r="A87" s="52">
        <v>42461</v>
      </c>
      <c r="B87" t="s">
        <v>28</v>
      </c>
      <c r="C87" t="s">
        <v>172</v>
      </c>
      <c r="D87">
        <v>1</v>
      </c>
      <c r="E87" s="4">
        <v>18.46</v>
      </c>
      <c r="F87" s="4" t="str">
        <f>VLOOKUP(C87,[1]Lookup!A:C,3,FALSE)</f>
        <v>Local Authority</v>
      </c>
      <c r="G87" t="str">
        <f>IF(F87="NHS England", "NHS England", IFERROR(VLOOKUP(B87,[1]Lookup!E:F,2,FALSE),"Requires a Council Assigning"))</f>
        <v>City of York</v>
      </c>
      <c r="H87" t="str">
        <f>IFERROR(VLOOKUP(C87,[1]Lookup!A:B,2,FALSE),"Requires Category")</f>
        <v>Nicotine Dependence</v>
      </c>
      <c r="I87" t="str">
        <f t="shared" si="1"/>
        <v>No</v>
      </c>
    </row>
    <row r="88" spans="1:9" hidden="1" x14ac:dyDescent="0.25">
      <c r="A88" s="52">
        <v>42461</v>
      </c>
      <c r="B88" t="s">
        <v>34</v>
      </c>
      <c r="C88" t="s">
        <v>173</v>
      </c>
      <c r="D88">
        <v>4</v>
      </c>
      <c r="E88" s="4">
        <v>35.42</v>
      </c>
      <c r="F88" s="4" t="str">
        <f>VLOOKUP(C88,[1]Lookup!A:C,3,FALSE)</f>
        <v>Local Authority</v>
      </c>
      <c r="G88" t="str">
        <f>IF(F88="NHS England", "NHS England", IFERROR(VLOOKUP(B88,[1]Lookup!E:F,2,FALSE),"Requires a Council Assigning"))</f>
        <v>City of York</v>
      </c>
      <c r="H88" t="str">
        <f>IFERROR(VLOOKUP(C88,[1]Lookup!A:B,2,FALSE),"Requires Category")</f>
        <v>Nicotine Dependence</v>
      </c>
      <c r="I88" t="str">
        <f t="shared" si="1"/>
        <v>No</v>
      </c>
    </row>
    <row r="89" spans="1:9" hidden="1" x14ac:dyDescent="0.25">
      <c r="A89" s="52">
        <v>42461</v>
      </c>
      <c r="B89" t="s">
        <v>64</v>
      </c>
      <c r="C89" t="s">
        <v>152</v>
      </c>
      <c r="D89">
        <v>26</v>
      </c>
      <c r="E89" s="4">
        <v>200.18</v>
      </c>
      <c r="F89" s="4" t="str">
        <f>VLOOKUP(C89,[1]Lookup!A:C,3,FALSE)</f>
        <v>NHS England</v>
      </c>
      <c r="G89" t="str">
        <f>IF(F89="NHS England", "NHS England", IFERROR(VLOOKUP(B89,[1]Lookup!E:F,2,FALSE),"Requires a Council Assigning"))</f>
        <v>NHS England</v>
      </c>
      <c r="H89" t="str">
        <f>IFERROR(VLOOKUP(C89,[1]Lookup!A:B,2,FALSE),"Requires Category")</f>
        <v>Pneumococcal</v>
      </c>
      <c r="I89" t="str">
        <f t="shared" si="1"/>
        <v>Yes</v>
      </c>
    </row>
    <row r="90" spans="1:9" hidden="1" x14ac:dyDescent="0.25">
      <c r="A90" s="52">
        <v>42461</v>
      </c>
      <c r="B90" t="s">
        <v>64</v>
      </c>
      <c r="C90" t="s">
        <v>174</v>
      </c>
      <c r="D90">
        <v>5</v>
      </c>
      <c r="E90" s="4">
        <v>176.41</v>
      </c>
      <c r="F90" s="4" t="str">
        <f>VLOOKUP(C90,[1]Lookup!A:C,3,FALSE)</f>
        <v>Local Authority</v>
      </c>
      <c r="G90" t="str">
        <f>IF(F90="NHS England", "NHS England", IFERROR(VLOOKUP(B90,[1]Lookup!E:F,2,FALSE),"Requires a Council Assigning"))</f>
        <v>City of York</v>
      </c>
      <c r="H90" t="str">
        <f>IFERROR(VLOOKUP(C90,[1]Lookup!A:B,2,FALSE),"Requires Category")</f>
        <v>Opioid Dependence</v>
      </c>
      <c r="I90" t="str">
        <f t="shared" si="1"/>
        <v>Yes</v>
      </c>
    </row>
    <row r="91" spans="1:9" hidden="1" x14ac:dyDescent="0.25">
      <c r="A91" s="52">
        <v>42461</v>
      </c>
      <c r="B91" t="s">
        <v>64</v>
      </c>
      <c r="C91" t="s">
        <v>144</v>
      </c>
      <c r="D91">
        <v>1</v>
      </c>
      <c r="E91" s="4">
        <v>13.01</v>
      </c>
      <c r="F91" s="4" t="str">
        <f>VLOOKUP(C91,[1]Lookup!A:C,3,FALSE)</f>
        <v>Local Authority</v>
      </c>
      <c r="G91" t="str">
        <f>IF(F91="NHS England", "NHS England", IFERROR(VLOOKUP(B91,[1]Lookup!E:F,2,FALSE),"Requires a Council Assigning"))</f>
        <v>City of York</v>
      </c>
      <c r="H91" t="str">
        <f>IFERROR(VLOOKUP(C91,[1]Lookup!A:B,2,FALSE),"Requires Category")</f>
        <v>Emergency Contraception</v>
      </c>
      <c r="I91" t="str">
        <f t="shared" si="1"/>
        <v>No</v>
      </c>
    </row>
    <row r="92" spans="1:9" hidden="1" x14ac:dyDescent="0.25">
      <c r="A92" s="52">
        <v>42461</v>
      </c>
      <c r="B92" t="s">
        <v>64</v>
      </c>
      <c r="C92" t="s">
        <v>175</v>
      </c>
      <c r="D92">
        <v>1</v>
      </c>
      <c r="E92" s="4">
        <v>11.92</v>
      </c>
      <c r="F92" s="4" t="str">
        <f>VLOOKUP(C92,[1]Lookup!A:C,3,FALSE)</f>
        <v>Local Authority</v>
      </c>
      <c r="G92" t="str">
        <f>IF(F92="NHS England", "NHS England", IFERROR(VLOOKUP(B92,[1]Lookup!E:F,2,FALSE),"Requires a Council Assigning"))</f>
        <v>City of York</v>
      </c>
      <c r="H92" t="str">
        <f>IFERROR(VLOOKUP(C92,[1]Lookup!A:B,2,FALSE),"Requires Category")</f>
        <v>Nicotine Dependence</v>
      </c>
      <c r="I92" t="str">
        <f t="shared" si="1"/>
        <v>No</v>
      </c>
    </row>
    <row r="93" spans="1:9" hidden="1" x14ac:dyDescent="0.25">
      <c r="A93" s="52">
        <v>42461</v>
      </c>
      <c r="B93" t="s">
        <v>54</v>
      </c>
      <c r="C93" t="s">
        <v>176</v>
      </c>
      <c r="D93">
        <v>1</v>
      </c>
      <c r="E93" s="4">
        <v>9.24</v>
      </c>
      <c r="F93" s="4" t="str">
        <f>VLOOKUP(C93,[1]Lookup!A:C,3,FALSE)</f>
        <v>Local Authority</v>
      </c>
      <c r="G93" t="str">
        <f>IF(F93="NHS England", "NHS England", IFERROR(VLOOKUP(B93,[1]Lookup!E:F,2,FALSE),"Requires a Council Assigning"))</f>
        <v>City of York</v>
      </c>
      <c r="H93" t="str">
        <f>IFERROR(VLOOKUP(C93,[1]Lookup!A:B,2,FALSE),"Requires Category")</f>
        <v>Nicotine Dependence</v>
      </c>
      <c r="I93" t="str">
        <f t="shared" si="1"/>
        <v>No</v>
      </c>
    </row>
    <row r="94" spans="1:9" hidden="1" x14ac:dyDescent="0.25">
      <c r="A94" s="52">
        <v>42461</v>
      </c>
      <c r="B94" t="s">
        <v>20</v>
      </c>
      <c r="C94" t="s">
        <v>177</v>
      </c>
      <c r="D94">
        <v>1</v>
      </c>
      <c r="E94" s="4">
        <v>25.29</v>
      </c>
      <c r="F94" s="4" t="str">
        <f>VLOOKUP(C94,[1]Lookup!A:C,3,FALSE)</f>
        <v>Local Authority</v>
      </c>
      <c r="G94" t="str">
        <f>IF(F94="NHS England", "NHS England", IFERROR(VLOOKUP(B94,[1]Lookup!E:F,2,FALSE),"Requires a Council Assigning"))</f>
        <v>North Yorkshire County Council</v>
      </c>
      <c r="H94" t="str">
        <f>IFERROR(VLOOKUP(C94,[1]Lookup!A:B,2,FALSE),"Requires Category")</f>
        <v>Nicotine Dependence</v>
      </c>
      <c r="I94" t="str">
        <f t="shared" si="1"/>
        <v>Yes</v>
      </c>
    </row>
    <row r="95" spans="1:9" hidden="1" x14ac:dyDescent="0.25">
      <c r="A95" s="59">
        <v>42461</v>
      </c>
      <c r="B95" s="60" t="s">
        <v>20</v>
      </c>
      <c r="C95" s="60" t="s">
        <v>178</v>
      </c>
      <c r="D95" s="60">
        <v>1</v>
      </c>
      <c r="E95" s="61">
        <v>39.270000000000003</v>
      </c>
      <c r="F95" s="61" t="str">
        <f>VLOOKUP(C95,[1]Lookup!A:C,3,FALSE)</f>
        <v>Local Authority</v>
      </c>
      <c r="G95" s="60" t="str">
        <f>IF(F95="NHS England", "NHS England", IFERROR(VLOOKUP(B95,[1]Lookup!E:F,2,FALSE),"Requires a Council Assigning"))</f>
        <v>North Yorkshire County Council</v>
      </c>
      <c r="H95" s="60" t="str">
        <f>IFERROR(VLOOKUP(C95,[1]Lookup!A:B,2,FALSE),"Requires Category")</f>
        <v>Alcohol dependence</v>
      </c>
      <c r="I95" t="str">
        <f t="shared" si="1"/>
        <v>Yes</v>
      </c>
    </row>
    <row r="96" spans="1:9" hidden="1" x14ac:dyDescent="0.25">
      <c r="A96" s="52">
        <v>42461</v>
      </c>
      <c r="B96" t="s">
        <v>20</v>
      </c>
      <c r="C96" t="s">
        <v>148</v>
      </c>
      <c r="D96">
        <v>2</v>
      </c>
      <c r="E96" s="4">
        <v>19.22</v>
      </c>
      <c r="F96" s="4" t="str">
        <f>VLOOKUP(C96,[1]Lookup!A:C,3,FALSE)</f>
        <v>Local Authority</v>
      </c>
      <c r="G96" t="str">
        <f>IF(F96="NHS England", "NHS England", IFERROR(VLOOKUP(B96,[1]Lookup!E:F,2,FALSE),"Requires a Council Assigning"))</f>
        <v>North Yorkshire County Council</v>
      </c>
      <c r="H96" t="str">
        <f>IFERROR(VLOOKUP(C96,[1]Lookup!A:B,2,FALSE),"Requires Category")</f>
        <v>Nicotine Dependence</v>
      </c>
      <c r="I96" t="str">
        <f t="shared" si="1"/>
        <v>Yes</v>
      </c>
    </row>
    <row r="97" spans="1:9" hidden="1" x14ac:dyDescent="0.25">
      <c r="A97" s="52">
        <v>42461</v>
      </c>
      <c r="B97" t="s">
        <v>20</v>
      </c>
      <c r="C97" t="s">
        <v>179</v>
      </c>
      <c r="D97">
        <v>4</v>
      </c>
      <c r="E97" s="4">
        <v>43.1</v>
      </c>
      <c r="F97" s="4" t="str">
        <f>VLOOKUP(C97,[1]Lookup!A:C,3,FALSE)</f>
        <v>Local Authority</v>
      </c>
      <c r="G97" t="str">
        <f>IF(F97="NHS England", "NHS England", IFERROR(VLOOKUP(B97,[1]Lookup!E:F,2,FALSE),"Requires a Council Assigning"))</f>
        <v>North Yorkshire County Council</v>
      </c>
      <c r="H97" t="str">
        <f>IFERROR(VLOOKUP(C97,[1]Lookup!A:B,2,FALSE),"Requires Category")</f>
        <v>Nicotine Dependence</v>
      </c>
      <c r="I97" t="str">
        <f t="shared" si="1"/>
        <v>Yes</v>
      </c>
    </row>
    <row r="98" spans="1:9" hidden="1" x14ac:dyDescent="0.25">
      <c r="A98" s="52">
        <v>42461</v>
      </c>
      <c r="B98" t="s">
        <v>20</v>
      </c>
      <c r="C98" t="s">
        <v>140</v>
      </c>
      <c r="D98">
        <v>1</v>
      </c>
      <c r="E98" s="4">
        <v>11.23</v>
      </c>
      <c r="F98" s="4" t="str">
        <f>VLOOKUP(C98,[1]Lookup!A:C,3,FALSE)</f>
        <v>Local Authority</v>
      </c>
      <c r="G98" t="str">
        <f>IF(F98="NHS England", "NHS England", IFERROR(VLOOKUP(B98,[1]Lookup!E:F,2,FALSE),"Requires a Council Assigning"))</f>
        <v>North Yorkshire County Council</v>
      </c>
      <c r="H98" t="str">
        <f>IFERROR(VLOOKUP(C98,[1]Lookup!A:B,2,FALSE),"Requires Category")</f>
        <v>Nicotine Dependence</v>
      </c>
      <c r="I98" t="str">
        <f t="shared" si="1"/>
        <v>Yes</v>
      </c>
    </row>
    <row r="99" spans="1:9" hidden="1" x14ac:dyDescent="0.25">
      <c r="A99" s="52">
        <v>42461</v>
      </c>
      <c r="B99" t="s">
        <v>20</v>
      </c>
      <c r="C99" t="s">
        <v>153</v>
      </c>
      <c r="D99">
        <v>2</v>
      </c>
      <c r="E99" s="4">
        <v>36.25</v>
      </c>
      <c r="F99" s="4" t="str">
        <f>VLOOKUP(C99,[1]Lookup!A:C,3,FALSE)</f>
        <v>Local Authority</v>
      </c>
      <c r="G99" t="str">
        <f>IF(F99="NHS England", "NHS England", IFERROR(VLOOKUP(B99,[1]Lookup!E:F,2,FALSE),"Requires a Council Assigning"))</f>
        <v>North Yorkshire County Council</v>
      </c>
      <c r="H99" t="str">
        <f>IFERROR(VLOOKUP(C99,[1]Lookup!A:B,2,FALSE),"Requires Category")</f>
        <v>Nicotine Dependence</v>
      </c>
      <c r="I99" t="str">
        <f t="shared" si="1"/>
        <v>Yes</v>
      </c>
    </row>
    <row r="100" spans="1:9" hidden="1" x14ac:dyDescent="0.25">
      <c r="A100" s="52">
        <v>42461</v>
      </c>
      <c r="B100" t="s">
        <v>20</v>
      </c>
      <c r="C100" t="s">
        <v>152</v>
      </c>
      <c r="D100">
        <v>1</v>
      </c>
      <c r="E100" s="4">
        <v>7.7</v>
      </c>
      <c r="F100" s="4" t="str">
        <f>VLOOKUP(C100,[1]Lookup!A:C,3,FALSE)</f>
        <v>NHS England</v>
      </c>
      <c r="G100" t="str">
        <f>IF(F100="NHS England", "NHS England", IFERROR(VLOOKUP(B100,[1]Lookup!E:F,2,FALSE),"Requires a Council Assigning"))</f>
        <v>NHS England</v>
      </c>
      <c r="H100" t="str">
        <f>IFERROR(VLOOKUP(C100,[1]Lookup!A:B,2,FALSE),"Requires Category")</f>
        <v>Pneumococcal</v>
      </c>
      <c r="I100" t="str">
        <f t="shared" si="1"/>
        <v>Yes</v>
      </c>
    </row>
    <row r="101" spans="1:9" hidden="1" x14ac:dyDescent="0.25">
      <c r="A101" s="52">
        <v>42461</v>
      </c>
      <c r="B101" t="s">
        <v>20</v>
      </c>
      <c r="C101" t="s">
        <v>145</v>
      </c>
      <c r="D101">
        <v>1</v>
      </c>
      <c r="E101" s="4">
        <v>25.29</v>
      </c>
      <c r="F101" s="4" t="str">
        <f>VLOOKUP(C101,[1]Lookup!A:C,3,FALSE)</f>
        <v>Local Authority</v>
      </c>
      <c r="G101" t="str">
        <f>IF(F101="NHS England", "NHS England", IFERROR(VLOOKUP(B101,[1]Lookup!E:F,2,FALSE),"Requires a Council Assigning"))</f>
        <v>North Yorkshire County Council</v>
      </c>
      <c r="H101" t="str">
        <f>IFERROR(VLOOKUP(C101,[1]Lookup!A:B,2,FALSE),"Requires Category")</f>
        <v>Nicotine Dependence</v>
      </c>
      <c r="I101" t="str">
        <f t="shared" si="1"/>
        <v>Yes</v>
      </c>
    </row>
    <row r="102" spans="1:9" hidden="1" x14ac:dyDescent="0.25">
      <c r="A102" s="52">
        <v>42461</v>
      </c>
      <c r="B102" t="s">
        <v>20</v>
      </c>
      <c r="C102" t="s">
        <v>146</v>
      </c>
      <c r="D102">
        <v>1</v>
      </c>
      <c r="E102" s="4">
        <v>25.28</v>
      </c>
      <c r="F102" s="4" t="str">
        <f>VLOOKUP(C102,[1]Lookup!A:C,3,FALSE)</f>
        <v>Local Authority</v>
      </c>
      <c r="G102" t="str">
        <f>IF(F102="NHS England", "NHS England", IFERROR(VLOOKUP(B102,[1]Lookup!E:F,2,FALSE),"Requires a Council Assigning"))</f>
        <v>North Yorkshire County Council</v>
      </c>
      <c r="H102" t="str">
        <f>IFERROR(VLOOKUP(C102,[1]Lookup!A:B,2,FALSE),"Requires Category")</f>
        <v>Nicotine Dependence</v>
      </c>
      <c r="I102" t="str">
        <f t="shared" si="1"/>
        <v>Yes</v>
      </c>
    </row>
    <row r="103" spans="1:9" hidden="1" x14ac:dyDescent="0.25">
      <c r="A103" s="52">
        <v>42461</v>
      </c>
      <c r="B103" t="s">
        <v>64</v>
      </c>
      <c r="C103" t="s">
        <v>180</v>
      </c>
      <c r="D103">
        <v>1</v>
      </c>
      <c r="E103" s="4">
        <v>7.92</v>
      </c>
      <c r="F103" s="4" t="str">
        <f>VLOOKUP(C103,[1]Lookup!A:C,3,FALSE)</f>
        <v>Local Authority</v>
      </c>
      <c r="G103" t="str">
        <f>IF(F103="NHS England", "NHS England", IFERROR(VLOOKUP(B103,[1]Lookup!E:F,2,FALSE),"Requires a Council Assigning"))</f>
        <v>City of York</v>
      </c>
      <c r="H103" t="str">
        <f>IFERROR(VLOOKUP(C103,[1]Lookup!A:B,2,FALSE),"Requires Category")</f>
        <v>Nicotine Dependence</v>
      </c>
      <c r="I103" t="str">
        <f t="shared" si="1"/>
        <v>No</v>
      </c>
    </row>
    <row r="104" spans="1:9" hidden="1" x14ac:dyDescent="0.25">
      <c r="A104" s="52">
        <v>42461</v>
      </c>
      <c r="B104" t="s">
        <v>50</v>
      </c>
      <c r="C104" t="s">
        <v>135</v>
      </c>
      <c r="D104">
        <v>1</v>
      </c>
      <c r="E104" s="4">
        <v>47.65</v>
      </c>
      <c r="F104" s="4" t="str">
        <f>VLOOKUP(C104,[1]Lookup!A:C,3,FALSE)</f>
        <v>Local Authority</v>
      </c>
      <c r="G104" t="str">
        <f>IF(F104="NHS England", "NHS England", IFERROR(VLOOKUP(B104,[1]Lookup!E:F,2,FALSE),"Requires a Council Assigning"))</f>
        <v>City of York</v>
      </c>
      <c r="H104" t="str">
        <f>IFERROR(VLOOKUP(C104,[1]Lookup!A:B,2,FALSE),"Requires Category")</f>
        <v>Alcohol dependence</v>
      </c>
      <c r="I104" t="str">
        <f t="shared" si="1"/>
        <v>No</v>
      </c>
    </row>
    <row r="105" spans="1:9" hidden="1" x14ac:dyDescent="0.25">
      <c r="A105" s="52">
        <v>42461</v>
      </c>
      <c r="B105" t="s">
        <v>50</v>
      </c>
      <c r="C105" t="s">
        <v>127</v>
      </c>
      <c r="D105">
        <v>2</v>
      </c>
      <c r="E105" s="4">
        <v>26.03</v>
      </c>
      <c r="F105" s="4" t="str">
        <f>VLOOKUP(C105,[1]Lookup!A:C,3,FALSE)</f>
        <v>Local Authority</v>
      </c>
      <c r="G105" t="str">
        <f>IF(F105="NHS England", "NHS England", IFERROR(VLOOKUP(B105,[1]Lookup!E:F,2,FALSE),"Requires a Council Assigning"))</f>
        <v>City of York</v>
      </c>
      <c r="H105" t="str">
        <f>IFERROR(VLOOKUP(C105,[1]Lookup!A:B,2,FALSE),"Requires Category")</f>
        <v>Emergency Contraception</v>
      </c>
      <c r="I105" t="str">
        <f t="shared" si="1"/>
        <v>No</v>
      </c>
    </row>
    <row r="106" spans="1:9" hidden="1" x14ac:dyDescent="0.25">
      <c r="A106" s="52">
        <v>42461</v>
      </c>
      <c r="B106" t="s">
        <v>50</v>
      </c>
      <c r="C106" t="s">
        <v>136</v>
      </c>
      <c r="D106">
        <v>4</v>
      </c>
      <c r="E106" s="4">
        <v>308.87</v>
      </c>
      <c r="F106" s="4" t="str">
        <f>VLOOKUP(C106,[1]Lookup!A:C,3,FALSE)</f>
        <v>Local Authority</v>
      </c>
      <c r="G106" t="str">
        <f>IF(F106="NHS England", "NHS England", IFERROR(VLOOKUP(B106,[1]Lookup!E:F,2,FALSE),"Requires a Council Assigning"))</f>
        <v>City of York</v>
      </c>
      <c r="H106" t="str">
        <f>IFERROR(VLOOKUP(C106,[1]Lookup!A:B,2,FALSE),"Requires Category")</f>
        <v>Etonogestrel</v>
      </c>
      <c r="I106" t="str">
        <f t="shared" si="1"/>
        <v>No</v>
      </c>
    </row>
    <row r="107" spans="1:9" hidden="1" x14ac:dyDescent="0.25">
      <c r="A107" s="52">
        <v>42461</v>
      </c>
      <c r="B107" t="s">
        <v>50</v>
      </c>
      <c r="C107" t="s">
        <v>154</v>
      </c>
      <c r="D107">
        <v>2</v>
      </c>
      <c r="E107" s="4">
        <v>12.2</v>
      </c>
      <c r="F107" s="4" t="str">
        <f>VLOOKUP(C107,[1]Lookup!A:C,3,FALSE)</f>
        <v>NHS England</v>
      </c>
      <c r="G107" t="str">
        <f>IF(F107="NHS England", "NHS England", IFERROR(VLOOKUP(B107,[1]Lookup!E:F,2,FALSE),"Requires a Council Assigning"))</f>
        <v>NHS England</v>
      </c>
      <c r="H107" t="str">
        <f>IFERROR(VLOOKUP(C107,[1]Lookup!A:B,2,FALSE),"Requires Category")</f>
        <v>Influenza</v>
      </c>
      <c r="I107" t="str">
        <f t="shared" si="1"/>
        <v>Yes</v>
      </c>
    </row>
    <row r="108" spans="1:9" hidden="1" x14ac:dyDescent="0.25">
      <c r="A108" s="52">
        <v>42461</v>
      </c>
      <c r="B108" t="s">
        <v>50</v>
      </c>
      <c r="C108" t="s">
        <v>159</v>
      </c>
      <c r="D108">
        <v>4</v>
      </c>
      <c r="E108" s="4">
        <v>19.3</v>
      </c>
      <c r="F108" s="4" t="str">
        <f>VLOOKUP(C108,[1]Lookup!A:C,3,FALSE)</f>
        <v>Local Authority</v>
      </c>
      <c r="G108" t="str">
        <f>IF(F108="NHS England", "NHS England", IFERROR(VLOOKUP(B108,[1]Lookup!E:F,2,FALSE),"Requires a Council Assigning"))</f>
        <v>City of York</v>
      </c>
      <c r="H108" t="str">
        <f>IFERROR(VLOOKUP(C108,[1]Lookup!A:B,2,FALSE),"Requires Category")</f>
        <v>Emergency Contraception</v>
      </c>
      <c r="I108" t="str">
        <f t="shared" si="1"/>
        <v>No</v>
      </c>
    </row>
    <row r="109" spans="1:9" hidden="1" x14ac:dyDescent="0.25">
      <c r="A109" s="52">
        <v>42461</v>
      </c>
      <c r="B109" t="s">
        <v>50</v>
      </c>
      <c r="C109" t="s">
        <v>138</v>
      </c>
      <c r="D109">
        <v>16</v>
      </c>
      <c r="E109" s="4">
        <v>161.25</v>
      </c>
      <c r="F109" s="4" t="str">
        <f>VLOOKUP(C109,[1]Lookup!A:C,3,FALSE)</f>
        <v>Local Authority</v>
      </c>
      <c r="G109" t="str">
        <f>IF(F109="NHS England", "NHS England", IFERROR(VLOOKUP(B109,[1]Lookup!E:F,2,FALSE),"Requires a Council Assigning"))</f>
        <v>City of York</v>
      </c>
      <c r="H109" t="str">
        <f>IFERROR(VLOOKUP(C109,[1]Lookup!A:B,2,FALSE),"Requires Category")</f>
        <v>Opioid Dependence</v>
      </c>
      <c r="I109" t="str">
        <f t="shared" si="1"/>
        <v>Yes</v>
      </c>
    </row>
    <row r="110" spans="1:9" hidden="1" x14ac:dyDescent="0.25">
      <c r="A110" s="52">
        <v>42461</v>
      </c>
      <c r="B110" t="s">
        <v>50</v>
      </c>
      <c r="C110" t="s">
        <v>128</v>
      </c>
      <c r="D110">
        <v>13</v>
      </c>
      <c r="E110" s="4">
        <v>1058.6600000000001</v>
      </c>
      <c r="F110" s="4" t="str">
        <f>VLOOKUP(C110,[1]Lookup!A:C,3,FALSE)</f>
        <v>Local Authority</v>
      </c>
      <c r="G110" t="str">
        <f>IF(F110="NHS England", "NHS England", IFERROR(VLOOKUP(B110,[1]Lookup!E:F,2,FALSE),"Requires a Council Assigning"))</f>
        <v>City of York</v>
      </c>
      <c r="H110" t="str">
        <f>IFERROR(VLOOKUP(C110,[1]Lookup!A:B,2,FALSE),"Requires Category")</f>
        <v>IUD Progestogen-only Device</v>
      </c>
      <c r="I110" t="str">
        <f t="shared" si="1"/>
        <v>No</v>
      </c>
    </row>
    <row r="111" spans="1:9" hidden="1" x14ac:dyDescent="0.25">
      <c r="A111" s="52">
        <v>42461</v>
      </c>
      <c r="B111" t="s">
        <v>50</v>
      </c>
      <c r="C111" t="s">
        <v>129</v>
      </c>
      <c r="D111">
        <v>2</v>
      </c>
      <c r="E111" s="4">
        <v>154.44</v>
      </c>
      <c r="F111" s="4" t="str">
        <f>VLOOKUP(C111,[1]Lookup!A:C,3,FALSE)</f>
        <v>Local Authority</v>
      </c>
      <c r="G111" t="str">
        <f>IF(F111="NHS England", "NHS England", IFERROR(VLOOKUP(B111,[1]Lookup!E:F,2,FALSE),"Requires a Council Assigning"))</f>
        <v>City of York</v>
      </c>
      <c r="H111" t="str">
        <f>IFERROR(VLOOKUP(C111,[1]Lookup!A:B,2,FALSE),"Requires Category")</f>
        <v>Etonogestrel</v>
      </c>
      <c r="I111" t="str">
        <f t="shared" si="1"/>
        <v>No</v>
      </c>
    </row>
    <row r="112" spans="1:9" hidden="1" x14ac:dyDescent="0.25">
      <c r="A112" s="52">
        <v>42461</v>
      </c>
      <c r="B112" t="s">
        <v>50</v>
      </c>
      <c r="C112" t="s">
        <v>131</v>
      </c>
      <c r="D112">
        <v>4</v>
      </c>
      <c r="E112" s="4">
        <v>30.8</v>
      </c>
      <c r="F112" s="4" t="str">
        <f>VLOOKUP(C112,[1]Lookup!A:C,3,FALSE)</f>
        <v>NHS England</v>
      </c>
      <c r="G112" t="str">
        <f>IF(F112="NHS England", "NHS England", IFERROR(VLOOKUP(B112,[1]Lookup!E:F,2,FALSE),"Requires a Council Assigning"))</f>
        <v>NHS England</v>
      </c>
      <c r="H112" t="str">
        <f>IFERROR(VLOOKUP(C112,[1]Lookup!A:B,2,FALSE),"Requires Category")</f>
        <v>Pneumococcal</v>
      </c>
      <c r="I112" t="str">
        <f t="shared" si="1"/>
        <v>Yes</v>
      </c>
    </row>
    <row r="113" spans="1:9" hidden="1" x14ac:dyDescent="0.25">
      <c r="A113" s="52">
        <v>42461</v>
      </c>
      <c r="B113" t="s">
        <v>30</v>
      </c>
      <c r="C113" t="s">
        <v>181</v>
      </c>
      <c r="D113">
        <v>1</v>
      </c>
      <c r="E113" s="4">
        <v>18.46</v>
      </c>
      <c r="F113" s="4" t="str">
        <f>VLOOKUP(C113,[1]Lookup!A:C,3,FALSE)</f>
        <v>Local Authority</v>
      </c>
      <c r="G113" t="str">
        <f>IF(F113="NHS England", "NHS England", IFERROR(VLOOKUP(B113,[1]Lookup!E:F,2,FALSE),"Requires a Council Assigning"))</f>
        <v>City of York</v>
      </c>
      <c r="H113" t="str">
        <f>IFERROR(VLOOKUP(C113,[1]Lookup!A:B,2,FALSE),"Requires Category")</f>
        <v>Nicotine Dependence</v>
      </c>
      <c r="I113" t="str">
        <f t="shared" si="1"/>
        <v>No</v>
      </c>
    </row>
    <row r="114" spans="1:9" hidden="1" x14ac:dyDescent="0.25">
      <c r="A114" s="52">
        <v>42461</v>
      </c>
      <c r="B114" t="s">
        <v>32</v>
      </c>
      <c r="C114" t="s">
        <v>133</v>
      </c>
      <c r="D114">
        <v>2</v>
      </c>
      <c r="E114" s="4">
        <v>4.87</v>
      </c>
      <c r="F114" s="4" t="str">
        <f>VLOOKUP(C114,[1]Lookup!A:C,3,FALSE)</f>
        <v>Local Authority</v>
      </c>
      <c r="G114" t="str">
        <f>IF(F114="NHS England", "NHS England", IFERROR(VLOOKUP(B114,[1]Lookup!E:F,2,FALSE),"Requires a Council Assigning"))</f>
        <v>North Yorkshire County Council</v>
      </c>
      <c r="H114" t="str">
        <f>IFERROR(VLOOKUP(C114,[1]Lookup!A:B,2,FALSE),"Requires Category")</f>
        <v>Opioid Dependence</v>
      </c>
      <c r="I114" t="str">
        <f t="shared" si="1"/>
        <v>Yes</v>
      </c>
    </row>
    <row r="115" spans="1:9" hidden="1" x14ac:dyDescent="0.25">
      <c r="A115" s="52">
        <v>42461</v>
      </c>
      <c r="B115" t="s">
        <v>32</v>
      </c>
      <c r="C115" t="s">
        <v>182</v>
      </c>
      <c r="D115">
        <v>2</v>
      </c>
      <c r="E115" s="4">
        <v>14.86</v>
      </c>
      <c r="F115" s="4" t="str">
        <f>VLOOKUP(C115,[1]Lookup!A:C,3,FALSE)</f>
        <v>Local Authority</v>
      </c>
      <c r="G115" t="str">
        <f>IF(F115="NHS England", "NHS England", IFERROR(VLOOKUP(B115,[1]Lookup!E:F,2,FALSE),"Requires a Council Assigning"))</f>
        <v>North Yorkshire County Council</v>
      </c>
      <c r="H115" t="str">
        <f>IFERROR(VLOOKUP(C115,[1]Lookup!A:B,2,FALSE),"Requires Category")</f>
        <v>Opioid Dependence</v>
      </c>
      <c r="I115" t="str">
        <f t="shared" si="1"/>
        <v>Yes</v>
      </c>
    </row>
    <row r="116" spans="1:9" hidden="1" x14ac:dyDescent="0.25">
      <c r="A116" s="52">
        <v>42461</v>
      </c>
      <c r="B116" t="s">
        <v>32</v>
      </c>
      <c r="C116" t="s">
        <v>128</v>
      </c>
      <c r="D116">
        <v>1</v>
      </c>
      <c r="E116" s="4">
        <v>81.44</v>
      </c>
      <c r="F116" s="4" t="str">
        <f>VLOOKUP(C116,[1]Lookup!A:C,3,FALSE)</f>
        <v>Local Authority</v>
      </c>
      <c r="G116" t="str">
        <f>IF(F116="NHS England", "NHS England", IFERROR(VLOOKUP(B116,[1]Lookup!E:F,2,FALSE),"Requires a Council Assigning"))</f>
        <v>North Yorkshire County Council</v>
      </c>
      <c r="H116" t="str">
        <f>IFERROR(VLOOKUP(C116,[1]Lookup!A:B,2,FALSE),"Requires Category")</f>
        <v>IUD Progestogen-only Device</v>
      </c>
      <c r="I116" t="str">
        <f t="shared" si="1"/>
        <v>Yes</v>
      </c>
    </row>
    <row r="117" spans="1:9" hidden="1" x14ac:dyDescent="0.25">
      <c r="A117" s="52">
        <v>42461</v>
      </c>
      <c r="B117" t="s">
        <v>32</v>
      </c>
      <c r="C117" t="s">
        <v>129</v>
      </c>
      <c r="D117">
        <v>6</v>
      </c>
      <c r="E117" s="4">
        <v>463.31</v>
      </c>
      <c r="F117" s="4" t="str">
        <f>VLOOKUP(C117,[1]Lookup!A:C,3,FALSE)</f>
        <v>Local Authority</v>
      </c>
      <c r="G117" t="str">
        <f>IF(F117="NHS England", "NHS England", IFERROR(VLOOKUP(B117,[1]Lookup!E:F,2,FALSE),"Requires a Council Assigning"))</f>
        <v>North Yorkshire County Council</v>
      </c>
      <c r="H117" t="str">
        <f>IFERROR(VLOOKUP(C117,[1]Lookup!A:B,2,FALSE),"Requires Category")</f>
        <v>Etonogestrel</v>
      </c>
      <c r="I117" t="str">
        <f t="shared" si="1"/>
        <v>Yes</v>
      </c>
    </row>
    <row r="118" spans="1:9" hidden="1" x14ac:dyDescent="0.25">
      <c r="A118" s="52">
        <v>42461</v>
      </c>
      <c r="B118" t="s">
        <v>32</v>
      </c>
      <c r="C118" t="s">
        <v>155</v>
      </c>
      <c r="D118">
        <v>2</v>
      </c>
      <c r="E118" s="4">
        <v>47.11</v>
      </c>
      <c r="F118" s="4" t="str">
        <f>VLOOKUP(C118,[1]Lookup!A:C,3,FALSE)</f>
        <v>Local Authority</v>
      </c>
      <c r="G118" t="str">
        <f>IF(F118="NHS England", "NHS England", IFERROR(VLOOKUP(B118,[1]Lookup!E:F,2,FALSE),"Requires a Council Assigning"))</f>
        <v>North Yorkshire County Council</v>
      </c>
      <c r="H118" t="str">
        <f>IFERROR(VLOOKUP(C118,[1]Lookup!A:B,2,FALSE),"Requires Category")</f>
        <v>Opioid Dependence</v>
      </c>
      <c r="I118" t="str">
        <f t="shared" si="1"/>
        <v>Yes</v>
      </c>
    </row>
    <row r="119" spans="1:9" hidden="1" x14ac:dyDescent="0.25">
      <c r="A119" s="52">
        <v>42461</v>
      </c>
      <c r="B119" t="s">
        <v>32</v>
      </c>
      <c r="C119" t="s">
        <v>156</v>
      </c>
      <c r="D119">
        <v>2</v>
      </c>
      <c r="E119" s="4">
        <v>20.83</v>
      </c>
      <c r="F119" s="4" t="str">
        <f>VLOOKUP(C119,[1]Lookup!A:C,3,FALSE)</f>
        <v>Local Authority</v>
      </c>
      <c r="G119" t="str">
        <f>IF(F119="NHS England", "NHS England", IFERROR(VLOOKUP(B119,[1]Lookup!E:F,2,FALSE),"Requires a Council Assigning"))</f>
        <v>North Yorkshire County Council</v>
      </c>
      <c r="H119" t="str">
        <f>IFERROR(VLOOKUP(C119,[1]Lookup!A:B,2,FALSE),"Requires Category")</f>
        <v>Opioid Dependence</v>
      </c>
      <c r="I119" t="str">
        <f t="shared" si="1"/>
        <v>Yes</v>
      </c>
    </row>
    <row r="120" spans="1:9" hidden="1" x14ac:dyDescent="0.25">
      <c r="A120" s="52">
        <v>42461</v>
      </c>
      <c r="B120" t="s">
        <v>32</v>
      </c>
      <c r="C120" t="s">
        <v>174</v>
      </c>
      <c r="D120">
        <v>2</v>
      </c>
      <c r="E120" s="4">
        <v>70.61</v>
      </c>
      <c r="F120" s="4" t="str">
        <f>VLOOKUP(C120,[1]Lookup!A:C,3,FALSE)</f>
        <v>Local Authority</v>
      </c>
      <c r="G120" t="str">
        <f>IF(F120="NHS England", "NHS England", IFERROR(VLOOKUP(B120,[1]Lookup!E:F,2,FALSE),"Requires a Council Assigning"))</f>
        <v>North Yorkshire County Council</v>
      </c>
      <c r="H120" t="str">
        <f>IFERROR(VLOOKUP(C120,[1]Lookup!A:B,2,FALSE),"Requires Category")</f>
        <v>Opioid Dependence</v>
      </c>
      <c r="I120" t="str">
        <f t="shared" si="1"/>
        <v>Yes</v>
      </c>
    </row>
    <row r="121" spans="1:9" hidden="1" x14ac:dyDescent="0.25">
      <c r="A121" s="52">
        <v>42461</v>
      </c>
      <c r="B121" t="s">
        <v>36</v>
      </c>
      <c r="C121" t="s">
        <v>183</v>
      </c>
      <c r="D121">
        <v>1</v>
      </c>
      <c r="E121" s="4">
        <v>26.65</v>
      </c>
      <c r="F121" s="4" t="str">
        <f>VLOOKUP(C121,[1]Lookup!A:C,3,FALSE)</f>
        <v>Local Authority</v>
      </c>
      <c r="G121" t="str">
        <f>IF(F121="NHS England", "NHS England", IFERROR(VLOOKUP(B121,[1]Lookup!E:F,2,FALSE),"Requires a Council Assigning"))</f>
        <v>North Yorkshire County Council</v>
      </c>
      <c r="H121" t="str">
        <f>IFERROR(VLOOKUP(C121,[1]Lookup!A:B,2,FALSE),"Requires Category")</f>
        <v>Alcohol dependence</v>
      </c>
      <c r="I121" t="str">
        <f t="shared" si="1"/>
        <v>Yes</v>
      </c>
    </row>
    <row r="122" spans="1:9" hidden="1" x14ac:dyDescent="0.25">
      <c r="A122" s="52">
        <v>42461</v>
      </c>
      <c r="B122" t="s">
        <v>36</v>
      </c>
      <c r="C122" t="s">
        <v>177</v>
      </c>
      <c r="D122">
        <v>2</v>
      </c>
      <c r="E122" s="4">
        <v>50.58</v>
      </c>
      <c r="F122" s="4" t="str">
        <f>VLOOKUP(C122,[1]Lookup!A:C,3,FALSE)</f>
        <v>Local Authority</v>
      </c>
      <c r="G122" t="str">
        <f>IF(F122="NHS England", "NHS England", IFERROR(VLOOKUP(B122,[1]Lookup!E:F,2,FALSE),"Requires a Council Assigning"))</f>
        <v>North Yorkshire County Council</v>
      </c>
      <c r="H122" t="str">
        <f>IFERROR(VLOOKUP(C122,[1]Lookup!A:B,2,FALSE),"Requires Category")</f>
        <v>Nicotine Dependence</v>
      </c>
      <c r="I122" t="str">
        <f t="shared" si="1"/>
        <v>Yes</v>
      </c>
    </row>
    <row r="123" spans="1:9" hidden="1" x14ac:dyDescent="0.25">
      <c r="A123" s="52">
        <v>42461</v>
      </c>
      <c r="B123" t="s">
        <v>36</v>
      </c>
      <c r="C123" t="s">
        <v>159</v>
      </c>
      <c r="D123">
        <v>1</v>
      </c>
      <c r="E123" s="4">
        <v>4.82</v>
      </c>
      <c r="F123" s="4" t="str">
        <f>VLOOKUP(C123,[1]Lookup!A:C,3,FALSE)</f>
        <v>Local Authority</v>
      </c>
      <c r="G123" t="str">
        <f>IF(F123="NHS England", "NHS England", IFERROR(VLOOKUP(B123,[1]Lookup!E:F,2,FALSE),"Requires a Council Assigning"))</f>
        <v>North Yorkshire County Council</v>
      </c>
      <c r="H123" t="str">
        <f>IFERROR(VLOOKUP(C123,[1]Lookup!A:B,2,FALSE),"Requires Category")</f>
        <v>Emergency Contraception</v>
      </c>
      <c r="I123" t="str">
        <f t="shared" si="1"/>
        <v>No</v>
      </c>
    </row>
    <row r="124" spans="1:9" hidden="1" x14ac:dyDescent="0.25">
      <c r="A124" s="52">
        <v>42461</v>
      </c>
      <c r="B124" t="s">
        <v>36</v>
      </c>
      <c r="C124" t="s">
        <v>129</v>
      </c>
      <c r="D124">
        <v>1</v>
      </c>
      <c r="E124" s="4">
        <v>77.22</v>
      </c>
      <c r="F124" s="4" t="str">
        <f>VLOOKUP(C124,[1]Lookup!A:C,3,FALSE)</f>
        <v>Local Authority</v>
      </c>
      <c r="G124" t="str">
        <f>IF(F124="NHS England", "NHS England", IFERROR(VLOOKUP(B124,[1]Lookup!E:F,2,FALSE),"Requires a Council Assigning"))</f>
        <v>North Yorkshire County Council</v>
      </c>
      <c r="H124" t="str">
        <f>IFERROR(VLOOKUP(C124,[1]Lookup!A:B,2,FALSE),"Requires Category")</f>
        <v>Etonogestrel</v>
      </c>
      <c r="I124" t="str">
        <f t="shared" si="1"/>
        <v>Yes</v>
      </c>
    </row>
    <row r="125" spans="1:9" hidden="1" x14ac:dyDescent="0.25">
      <c r="A125" s="52">
        <v>42461</v>
      </c>
      <c r="B125" t="s">
        <v>36</v>
      </c>
      <c r="C125" t="s">
        <v>163</v>
      </c>
      <c r="D125">
        <v>1</v>
      </c>
      <c r="E125" s="4">
        <v>27.98</v>
      </c>
      <c r="F125" s="4" t="str">
        <f>VLOOKUP(C125,[1]Lookup!A:C,3,FALSE)</f>
        <v>Local Authority</v>
      </c>
      <c r="G125" t="str">
        <f>IF(F125="NHS England", "NHS England", IFERROR(VLOOKUP(B125,[1]Lookup!E:F,2,FALSE),"Requires a Council Assigning"))</f>
        <v>North Yorkshire County Council</v>
      </c>
      <c r="H125" t="str">
        <f>IFERROR(VLOOKUP(C125,[1]Lookup!A:B,2,FALSE),"Requires Category")</f>
        <v>Nicotine Dependence</v>
      </c>
      <c r="I125" t="str">
        <f t="shared" si="1"/>
        <v>Yes</v>
      </c>
    </row>
    <row r="126" spans="1:9" hidden="1" x14ac:dyDescent="0.25">
      <c r="A126" s="52">
        <v>42461</v>
      </c>
      <c r="B126" t="s">
        <v>36</v>
      </c>
      <c r="C126" t="s">
        <v>184</v>
      </c>
      <c r="D126">
        <v>1</v>
      </c>
      <c r="E126" s="4">
        <v>9.51</v>
      </c>
      <c r="F126" s="4" t="str">
        <f>VLOOKUP(C126,[1]Lookup!A:C,3,FALSE)</f>
        <v>Local Authority</v>
      </c>
      <c r="G126" t="str">
        <f>IF(F126="NHS England", "NHS England", IFERROR(VLOOKUP(B126,[1]Lookup!E:F,2,FALSE),"Requires a Council Assigning"))</f>
        <v>North Yorkshire County Council</v>
      </c>
      <c r="H126" t="str">
        <f>IFERROR(VLOOKUP(C126,[1]Lookup!A:B,2,FALSE),"Requires Category")</f>
        <v>Nicotine Dependence</v>
      </c>
      <c r="I126" t="str">
        <f t="shared" si="1"/>
        <v>Yes</v>
      </c>
    </row>
    <row r="127" spans="1:9" hidden="1" x14ac:dyDescent="0.25">
      <c r="A127" s="52">
        <v>42461</v>
      </c>
      <c r="B127" t="s">
        <v>36</v>
      </c>
      <c r="C127" t="s">
        <v>153</v>
      </c>
      <c r="D127">
        <v>2</v>
      </c>
      <c r="E127" s="4">
        <v>48.1</v>
      </c>
      <c r="F127" s="4" t="str">
        <f>VLOOKUP(C127,[1]Lookup!A:C,3,FALSE)</f>
        <v>Local Authority</v>
      </c>
      <c r="G127" t="str">
        <f>IF(F127="NHS England", "NHS England", IFERROR(VLOOKUP(B127,[1]Lookup!E:F,2,FALSE),"Requires a Council Assigning"))</f>
        <v>North Yorkshire County Council</v>
      </c>
      <c r="H127" t="str">
        <f>IFERROR(VLOOKUP(C127,[1]Lookup!A:B,2,FALSE),"Requires Category")</f>
        <v>Nicotine Dependence</v>
      </c>
      <c r="I127" t="str">
        <f t="shared" si="1"/>
        <v>Yes</v>
      </c>
    </row>
    <row r="128" spans="1:9" hidden="1" x14ac:dyDescent="0.25">
      <c r="A128" s="52">
        <v>42461</v>
      </c>
      <c r="B128" t="s">
        <v>36</v>
      </c>
      <c r="C128" t="s">
        <v>162</v>
      </c>
      <c r="D128">
        <v>1</v>
      </c>
      <c r="E128" s="4">
        <v>19.21</v>
      </c>
      <c r="F128" s="4" t="str">
        <f>VLOOKUP(C128,[1]Lookup!A:C,3,FALSE)</f>
        <v>Local Authority</v>
      </c>
      <c r="G128" t="str">
        <f>IF(F128="NHS England", "NHS England", IFERROR(VLOOKUP(B128,[1]Lookup!E:F,2,FALSE),"Requires a Council Assigning"))</f>
        <v>North Yorkshire County Council</v>
      </c>
      <c r="H128" t="str">
        <f>IFERROR(VLOOKUP(C128,[1]Lookup!A:B,2,FALSE),"Requires Category")</f>
        <v>Nicotine Dependence</v>
      </c>
      <c r="I128" t="str">
        <f t="shared" si="1"/>
        <v>Yes</v>
      </c>
    </row>
    <row r="129" spans="1:9" hidden="1" x14ac:dyDescent="0.25">
      <c r="A129" s="52">
        <v>42461</v>
      </c>
      <c r="B129" t="s">
        <v>36</v>
      </c>
      <c r="C129" t="s">
        <v>165</v>
      </c>
      <c r="D129">
        <v>1</v>
      </c>
      <c r="E129" s="4">
        <v>19.21</v>
      </c>
      <c r="F129" s="4" t="str">
        <f>VLOOKUP(C129,[1]Lookup!A:C,3,FALSE)</f>
        <v>Local Authority</v>
      </c>
      <c r="G129" t="str">
        <f>IF(F129="NHS England", "NHS England", IFERROR(VLOOKUP(B129,[1]Lookup!E:F,2,FALSE),"Requires a Council Assigning"))</f>
        <v>North Yorkshire County Council</v>
      </c>
      <c r="H129" t="str">
        <f>IFERROR(VLOOKUP(C129,[1]Lookup!A:B,2,FALSE),"Requires Category")</f>
        <v>Nicotine Dependence</v>
      </c>
      <c r="I129" t="str">
        <f t="shared" si="1"/>
        <v>Yes</v>
      </c>
    </row>
    <row r="130" spans="1:9" hidden="1" x14ac:dyDescent="0.25">
      <c r="A130" s="52">
        <v>42461</v>
      </c>
      <c r="B130" t="s">
        <v>36</v>
      </c>
      <c r="C130" t="s">
        <v>185</v>
      </c>
      <c r="D130">
        <v>1</v>
      </c>
      <c r="E130" s="4">
        <v>15.3</v>
      </c>
      <c r="F130" s="4" t="str">
        <f>VLOOKUP(C130,[1]Lookup!A:C,3,FALSE)</f>
        <v>Local Authority</v>
      </c>
      <c r="G130" t="str">
        <f>IF(F130="NHS England", "NHS England", IFERROR(VLOOKUP(B130,[1]Lookup!E:F,2,FALSE),"Requires a Council Assigning"))</f>
        <v>North Yorkshire County Council</v>
      </c>
      <c r="H130" t="str">
        <f>IFERROR(VLOOKUP(C130,[1]Lookup!A:B,2,FALSE),"Requires Category")</f>
        <v>Nicotine Dependence</v>
      </c>
      <c r="I130" t="str">
        <f t="shared" si="1"/>
        <v>Yes</v>
      </c>
    </row>
    <row r="131" spans="1:9" hidden="1" x14ac:dyDescent="0.25">
      <c r="A131" s="52">
        <v>42461</v>
      </c>
      <c r="B131" t="s">
        <v>36</v>
      </c>
      <c r="C131" t="s">
        <v>186</v>
      </c>
      <c r="D131">
        <v>1</v>
      </c>
      <c r="E131" s="4">
        <v>9.51</v>
      </c>
      <c r="F131" s="4" t="str">
        <f>VLOOKUP(C131,[1]Lookup!A:C,3,FALSE)</f>
        <v>Local Authority</v>
      </c>
      <c r="G131" t="str">
        <f>IF(F131="NHS England", "NHS England", IFERROR(VLOOKUP(B131,[1]Lookup!E:F,2,FALSE),"Requires a Council Assigning"))</f>
        <v>North Yorkshire County Council</v>
      </c>
      <c r="H131" t="str">
        <f>IFERROR(VLOOKUP(C131,[1]Lookup!A:B,2,FALSE),"Requires Category")</f>
        <v>Nicotine Dependence</v>
      </c>
      <c r="I131" t="str">
        <f t="shared" si="1"/>
        <v>Yes</v>
      </c>
    </row>
    <row r="132" spans="1:9" hidden="1" x14ac:dyDescent="0.25">
      <c r="A132" s="52">
        <v>42461</v>
      </c>
      <c r="B132" t="s">
        <v>36</v>
      </c>
      <c r="C132" t="s">
        <v>152</v>
      </c>
      <c r="D132">
        <v>8</v>
      </c>
      <c r="E132" s="4">
        <v>61.59</v>
      </c>
      <c r="F132" s="4" t="str">
        <f>VLOOKUP(C132,[1]Lookup!A:C,3,FALSE)</f>
        <v>NHS England</v>
      </c>
      <c r="G132" t="str">
        <f>IF(F132="NHS England", "NHS England", IFERROR(VLOOKUP(B132,[1]Lookup!E:F,2,FALSE),"Requires a Council Assigning"))</f>
        <v>NHS England</v>
      </c>
      <c r="H132" t="str">
        <f>IFERROR(VLOOKUP(C132,[1]Lookup!A:B,2,FALSE),"Requires Category")</f>
        <v>Pneumococcal</v>
      </c>
      <c r="I132" t="str">
        <f t="shared" si="1"/>
        <v>Yes</v>
      </c>
    </row>
    <row r="133" spans="1:9" hidden="1" x14ac:dyDescent="0.25">
      <c r="A133" s="52">
        <v>42461</v>
      </c>
      <c r="B133" t="s">
        <v>36</v>
      </c>
      <c r="C133" t="s">
        <v>146</v>
      </c>
      <c r="D133">
        <v>3</v>
      </c>
      <c r="E133" s="4">
        <v>75.83</v>
      </c>
      <c r="F133" s="4" t="str">
        <f>VLOOKUP(C133,[1]Lookup!A:C,3,FALSE)</f>
        <v>Local Authority</v>
      </c>
      <c r="G133" t="str">
        <f>IF(F133="NHS England", "NHS England", IFERROR(VLOOKUP(B133,[1]Lookup!E:F,2,FALSE),"Requires a Council Assigning"))</f>
        <v>North Yorkshire County Council</v>
      </c>
      <c r="H133" t="str">
        <f>IFERROR(VLOOKUP(C133,[1]Lookup!A:B,2,FALSE),"Requires Category")</f>
        <v>Nicotine Dependence</v>
      </c>
      <c r="I133" t="str">
        <f t="shared" ref="I133:I196" si="2">INDEX($R$7:$AB$11,MATCH(G133,$Q$7:$Q$11,0),MATCH(H133,$R$6:$AB$6,0))</f>
        <v>Yes</v>
      </c>
    </row>
    <row r="134" spans="1:9" hidden="1" x14ac:dyDescent="0.25">
      <c r="A134" s="52">
        <v>42461</v>
      </c>
      <c r="B134" t="s">
        <v>62</v>
      </c>
      <c r="C134" t="s">
        <v>166</v>
      </c>
      <c r="D134">
        <v>1</v>
      </c>
      <c r="E134" s="4">
        <v>26.66</v>
      </c>
      <c r="F134" s="4" t="str">
        <f>VLOOKUP(C134,[1]Lookup!A:C,3,FALSE)</f>
        <v>Local Authority</v>
      </c>
      <c r="G134" t="str">
        <f>IF(F134="NHS England", "NHS England", IFERROR(VLOOKUP(B134,[1]Lookup!E:F,2,FALSE),"Requires a Council Assigning"))</f>
        <v>City of York</v>
      </c>
      <c r="H134" t="str">
        <f>IFERROR(VLOOKUP(C134,[1]Lookup!A:B,2,FALSE),"Requires Category")</f>
        <v>Alcohol dependence</v>
      </c>
      <c r="I134" t="str">
        <f t="shared" si="2"/>
        <v>No</v>
      </c>
    </row>
    <row r="135" spans="1:9" hidden="1" x14ac:dyDescent="0.25">
      <c r="A135" s="52">
        <v>42461</v>
      </c>
      <c r="B135" t="s">
        <v>62</v>
      </c>
      <c r="C135" t="s">
        <v>133</v>
      </c>
      <c r="D135">
        <v>1</v>
      </c>
      <c r="E135" s="4">
        <v>0.34</v>
      </c>
      <c r="F135" s="4" t="str">
        <f>VLOOKUP(C135,[1]Lookup!A:C,3,FALSE)</f>
        <v>Local Authority</v>
      </c>
      <c r="G135" t="str">
        <f>IF(F135="NHS England", "NHS England", IFERROR(VLOOKUP(B135,[1]Lookup!E:F,2,FALSE),"Requires a Council Assigning"))</f>
        <v>City of York</v>
      </c>
      <c r="H135" t="str">
        <f>IFERROR(VLOOKUP(C135,[1]Lookup!A:B,2,FALSE),"Requires Category")</f>
        <v>Opioid Dependence</v>
      </c>
      <c r="I135" t="str">
        <f t="shared" si="2"/>
        <v>Yes</v>
      </c>
    </row>
    <row r="136" spans="1:9" hidden="1" x14ac:dyDescent="0.25">
      <c r="A136" s="52">
        <v>42461</v>
      </c>
      <c r="B136" t="s">
        <v>62</v>
      </c>
      <c r="C136" t="s">
        <v>128</v>
      </c>
      <c r="D136">
        <v>6</v>
      </c>
      <c r="E136" s="4">
        <v>488.61</v>
      </c>
      <c r="F136" s="4" t="str">
        <f>VLOOKUP(C136,[1]Lookup!A:C,3,FALSE)</f>
        <v>Local Authority</v>
      </c>
      <c r="G136" t="str">
        <f>IF(F136="NHS England", "NHS England", IFERROR(VLOOKUP(B136,[1]Lookup!E:F,2,FALSE),"Requires a Council Assigning"))</f>
        <v>City of York</v>
      </c>
      <c r="H136" t="str">
        <f>IFERROR(VLOOKUP(C136,[1]Lookup!A:B,2,FALSE),"Requires Category")</f>
        <v>IUD Progestogen-only Device</v>
      </c>
      <c r="I136" t="str">
        <f t="shared" si="2"/>
        <v>No</v>
      </c>
    </row>
    <row r="137" spans="1:9" hidden="1" x14ac:dyDescent="0.25">
      <c r="A137" s="52">
        <v>42461</v>
      </c>
      <c r="B137" t="s">
        <v>62</v>
      </c>
      <c r="C137" t="s">
        <v>129</v>
      </c>
      <c r="D137">
        <v>6</v>
      </c>
      <c r="E137" s="4">
        <v>463.24</v>
      </c>
      <c r="F137" s="4" t="str">
        <f>VLOOKUP(C137,[1]Lookup!A:C,3,FALSE)</f>
        <v>Local Authority</v>
      </c>
      <c r="G137" t="str">
        <f>IF(F137="NHS England", "NHS England", IFERROR(VLOOKUP(B137,[1]Lookup!E:F,2,FALSE),"Requires a Council Assigning"))</f>
        <v>City of York</v>
      </c>
      <c r="H137" t="str">
        <f>IFERROR(VLOOKUP(C137,[1]Lookup!A:B,2,FALSE),"Requires Category")</f>
        <v>Etonogestrel</v>
      </c>
      <c r="I137" t="str">
        <f t="shared" si="2"/>
        <v>No</v>
      </c>
    </row>
    <row r="138" spans="1:9" hidden="1" x14ac:dyDescent="0.25">
      <c r="A138" s="52">
        <v>42461</v>
      </c>
      <c r="B138" t="s">
        <v>62</v>
      </c>
      <c r="C138" t="s">
        <v>174</v>
      </c>
      <c r="D138">
        <v>1</v>
      </c>
      <c r="E138" s="4">
        <v>70.540000000000006</v>
      </c>
      <c r="F138" s="4" t="str">
        <f>VLOOKUP(C138,[1]Lookup!A:C,3,FALSE)</f>
        <v>Local Authority</v>
      </c>
      <c r="G138" t="str">
        <f>IF(F138="NHS England", "NHS England", IFERROR(VLOOKUP(B138,[1]Lookup!E:F,2,FALSE),"Requires a Council Assigning"))</f>
        <v>City of York</v>
      </c>
      <c r="H138" t="str">
        <f>IFERROR(VLOOKUP(C138,[1]Lookup!A:B,2,FALSE),"Requires Category")</f>
        <v>Opioid Dependence</v>
      </c>
      <c r="I138" t="str">
        <f t="shared" si="2"/>
        <v>Yes</v>
      </c>
    </row>
    <row r="139" spans="1:9" hidden="1" x14ac:dyDescent="0.25">
      <c r="A139" s="52">
        <v>42461</v>
      </c>
      <c r="B139" t="s">
        <v>62</v>
      </c>
      <c r="C139" t="s">
        <v>144</v>
      </c>
      <c r="D139">
        <v>1</v>
      </c>
      <c r="E139" s="4">
        <v>13.01</v>
      </c>
      <c r="F139" s="4" t="str">
        <f>VLOOKUP(C139,[1]Lookup!A:C,3,FALSE)</f>
        <v>Local Authority</v>
      </c>
      <c r="G139" t="str">
        <f>IF(F139="NHS England", "NHS England", IFERROR(VLOOKUP(B139,[1]Lookup!E:F,2,FALSE),"Requires a Council Assigning"))</f>
        <v>City of York</v>
      </c>
      <c r="H139" t="str">
        <f>IFERROR(VLOOKUP(C139,[1]Lookup!A:B,2,FALSE),"Requires Category")</f>
        <v>Emergency Contraception</v>
      </c>
      <c r="I139" t="str">
        <f t="shared" si="2"/>
        <v>No</v>
      </c>
    </row>
    <row r="140" spans="1:9" hidden="1" x14ac:dyDescent="0.25">
      <c r="A140" s="52">
        <v>42461</v>
      </c>
      <c r="B140" t="s">
        <v>40</v>
      </c>
      <c r="C140" t="s">
        <v>145</v>
      </c>
      <c r="D140">
        <v>1</v>
      </c>
      <c r="E140" s="4">
        <v>25.29</v>
      </c>
      <c r="F140" s="4" t="str">
        <f>VLOOKUP(C140,[1]Lookup!A:C,3,FALSE)</f>
        <v>Local Authority</v>
      </c>
      <c r="G140" t="str">
        <f>IF(F140="NHS England", "NHS England", IFERROR(VLOOKUP(B140,[1]Lookup!E:F,2,FALSE),"Requires a Council Assigning"))</f>
        <v>City of York</v>
      </c>
      <c r="H140" t="str">
        <f>IFERROR(VLOOKUP(C140,[1]Lookup!A:B,2,FALSE),"Requires Category")</f>
        <v>Nicotine Dependence</v>
      </c>
      <c r="I140" t="str">
        <f t="shared" si="2"/>
        <v>No</v>
      </c>
    </row>
    <row r="141" spans="1:9" hidden="1" x14ac:dyDescent="0.25">
      <c r="A141" s="52">
        <v>42461</v>
      </c>
      <c r="B141" t="s">
        <v>22</v>
      </c>
      <c r="C141" t="s">
        <v>145</v>
      </c>
      <c r="D141">
        <v>2</v>
      </c>
      <c r="E141" s="4">
        <v>50.58</v>
      </c>
      <c r="F141" s="4" t="str">
        <f>VLOOKUP(C141,[1]Lookup!A:C,3,FALSE)</f>
        <v>Local Authority</v>
      </c>
      <c r="G141" t="str">
        <f>IF(F141="NHS England", "NHS England", IFERROR(VLOOKUP(B141,[1]Lookup!E:F,2,FALSE),"Requires a Council Assigning"))</f>
        <v>City of York</v>
      </c>
      <c r="H141" t="str">
        <f>IFERROR(VLOOKUP(C141,[1]Lookup!A:B,2,FALSE),"Requires Category")</f>
        <v>Nicotine Dependence</v>
      </c>
      <c r="I141" t="str">
        <f t="shared" si="2"/>
        <v>No</v>
      </c>
    </row>
    <row r="142" spans="1:9" hidden="1" x14ac:dyDescent="0.25">
      <c r="A142" s="52">
        <v>42461</v>
      </c>
      <c r="B142" t="s">
        <v>24</v>
      </c>
      <c r="C142" t="s">
        <v>182</v>
      </c>
      <c r="D142">
        <v>1</v>
      </c>
      <c r="E142" s="4">
        <v>21.17</v>
      </c>
      <c r="F142" s="4" t="str">
        <f>VLOOKUP(C142,[1]Lookup!A:C,3,FALSE)</f>
        <v>Local Authority</v>
      </c>
      <c r="G142" t="str">
        <f>IF(F142="NHS England", "NHS England", IFERROR(VLOOKUP(B142,[1]Lookup!E:F,2,FALSE),"Requires a Council Assigning"))</f>
        <v>City of York</v>
      </c>
      <c r="H142" t="str">
        <f>IFERROR(VLOOKUP(C142,[1]Lookup!A:B,2,FALSE),"Requires Category")</f>
        <v>Opioid Dependence</v>
      </c>
      <c r="I142" t="str">
        <f t="shared" si="2"/>
        <v>Yes</v>
      </c>
    </row>
    <row r="143" spans="1:9" hidden="1" x14ac:dyDescent="0.25">
      <c r="A143" s="52">
        <v>42461</v>
      </c>
      <c r="B143" t="s">
        <v>24</v>
      </c>
      <c r="C143" t="s">
        <v>136</v>
      </c>
      <c r="D143">
        <v>2</v>
      </c>
      <c r="E143" s="4">
        <v>154.44</v>
      </c>
      <c r="F143" s="4" t="str">
        <f>VLOOKUP(C143,[1]Lookup!A:C,3,FALSE)</f>
        <v>Local Authority</v>
      </c>
      <c r="G143" t="str">
        <f>IF(F143="NHS England", "NHS England", IFERROR(VLOOKUP(B143,[1]Lookup!E:F,2,FALSE),"Requires a Council Assigning"))</f>
        <v>City of York</v>
      </c>
      <c r="H143" t="str">
        <f>IFERROR(VLOOKUP(C143,[1]Lookup!A:B,2,FALSE),"Requires Category")</f>
        <v>Etonogestrel</v>
      </c>
      <c r="I143" t="str">
        <f t="shared" si="2"/>
        <v>No</v>
      </c>
    </row>
    <row r="144" spans="1:9" hidden="1" x14ac:dyDescent="0.25">
      <c r="A144" s="52">
        <v>42461</v>
      </c>
      <c r="B144" t="s">
        <v>24</v>
      </c>
      <c r="C144" t="s">
        <v>187</v>
      </c>
      <c r="D144">
        <v>1</v>
      </c>
      <c r="E144" s="4">
        <v>12.81</v>
      </c>
      <c r="F144" s="4" t="str">
        <f>VLOOKUP(C144,[1]Lookup!A:C,3,FALSE)</f>
        <v>Local Authority</v>
      </c>
      <c r="G144" t="str">
        <f>IF(F144="NHS England", "NHS England", IFERROR(VLOOKUP(B144,[1]Lookup!E:F,2,FALSE),"Requires a Council Assigning"))</f>
        <v>City of York</v>
      </c>
      <c r="H144" t="str">
        <f>IFERROR(VLOOKUP(C144,[1]Lookup!A:B,2,FALSE),"Requires Category")</f>
        <v>Emergency Contraception</v>
      </c>
      <c r="I144" t="str">
        <f t="shared" si="2"/>
        <v>No</v>
      </c>
    </row>
    <row r="145" spans="1:9" hidden="1" x14ac:dyDescent="0.25">
      <c r="A145" s="52">
        <v>42461</v>
      </c>
      <c r="B145" t="s">
        <v>24</v>
      </c>
      <c r="C145" t="s">
        <v>159</v>
      </c>
      <c r="D145">
        <v>1</v>
      </c>
      <c r="E145" s="4">
        <v>4.82</v>
      </c>
      <c r="F145" s="4" t="str">
        <f>VLOOKUP(C145,[1]Lookup!A:C,3,FALSE)</f>
        <v>Local Authority</v>
      </c>
      <c r="G145" t="str">
        <f>IF(F145="NHS England", "NHS England", IFERROR(VLOOKUP(B145,[1]Lookup!E:F,2,FALSE),"Requires a Council Assigning"))</f>
        <v>City of York</v>
      </c>
      <c r="H145" t="str">
        <f>IFERROR(VLOOKUP(C145,[1]Lookup!A:B,2,FALSE),"Requires Category")</f>
        <v>Emergency Contraception</v>
      </c>
      <c r="I145" t="str">
        <f t="shared" si="2"/>
        <v>No</v>
      </c>
    </row>
    <row r="146" spans="1:9" hidden="1" x14ac:dyDescent="0.25">
      <c r="A146" s="52">
        <v>42461</v>
      </c>
      <c r="B146" t="s">
        <v>24</v>
      </c>
      <c r="C146" t="s">
        <v>152</v>
      </c>
      <c r="D146">
        <v>1</v>
      </c>
      <c r="E146" s="4">
        <v>7.7</v>
      </c>
      <c r="F146" s="4" t="str">
        <f>VLOOKUP(C146,[1]Lookup!A:C,3,FALSE)</f>
        <v>NHS England</v>
      </c>
      <c r="G146" t="str">
        <f>IF(F146="NHS England", "NHS England", IFERROR(VLOOKUP(B146,[1]Lookup!E:F,2,FALSE),"Requires a Council Assigning"))</f>
        <v>NHS England</v>
      </c>
      <c r="H146" t="str">
        <f>IFERROR(VLOOKUP(C146,[1]Lookup!A:B,2,FALSE),"Requires Category")</f>
        <v>Pneumococcal</v>
      </c>
      <c r="I146" t="str">
        <f t="shared" si="2"/>
        <v>Yes</v>
      </c>
    </row>
    <row r="147" spans="1:9" hidden="1" x14ac:dyDescent="0.25">
      <c r="A147" s="52">
        <v>42461</v>
      </c>
      <c r="B147" t="s">
        <v>62</v>
      </c>
      <c r="C147" t="s">
        <v>145</v>
      </c>
      <c r="D147">
        <v>2</v>
      </c>
      <c r="E147" s="4">
        <v>50.58</v>
      </c>
      <c r="F147" s="4" t="str">
        <f>VLOOKUP(C147,[1]Lookup!A:C,3,FALSE)</f>
        <v>Local Authority</v>
      </c>
      <c r="G147" t="str">
        <f>IF(F147="NHS England", "NHS England", IFERROR(VLOOKUP(B147,[1]Lookup!E:F,2,FALSE),"Requires a Council Assigning"))</f>
        <v>City of York</v>
      </c>
      <c r="H147" t="str">
        <f>IFERROR(VLOOKUP(C147,[1]Lookup!A:B,2,FALSE),"Requires Category")</f>
        <v>Nicotine Dependence</v>
      </c>
      <c r="I147" t="str">
        <f t="shared" si="2"/>
        <v>No</v>
      </c>
    </row>
    <row r="148" spans="1:9" hidden="1" x14ac:dyDescent="0.25">
      <c r="A148" s="52">
        <v>42461</v>
      </c>
      <c r="B148" t="s">
        <v>24</v>
      </c>
      <c r="C148" t="s">
        <v>145</v>
      </c>
      <c r="D148">
        <v>1</v>
      </c>
      <c r="E148" s="4">
        <v>25.29</v>
      </c>
      <c r="F148" s="4" t="str">
        <f>VLOOKUP(C148,[1]Lookup!A:C,3,FALSE)</f>
        <v>Local Authority</v>
      </c>
      <c r="G148" t="str">
        <f>IF(F148="NHS England", "NHS England", IFERROR(VLOOKUP(B148,[1]Lookup!E:F,2,FALSE),"Requires a Council Assigning"))</f>
        <v>City of York</v>
      </c>
      <c r="H148" t="str">
        <f>IFERROR(VLOOKUP(C148,[1]Lookup!A:B,2,FALSE),"Requires Category")</f>
        <v>Nicotine Dependence</v>
      </c>
      <c r="I148" t="str">
        <f t="shared" si="2"/>
        <v>No</v>
      </c>
    </row>
    <row r="149" spans="1:9" hidden="1" x14ac:dyDescent="0.25">
      <c r="A149" s="52">
        <v>42461</v>
      </c>
      <c r="B149" t="s">
        <v>52</v>
      </c>
      <c r="C149" t="s">
        <v>166</v>
      </c>
      <c r="D149">
        <v>2</v>
      </c>
      <c r="E149" s="4">
        <v>53.32</v>
      </c>
      <c r="F149" s="4" t="str">
        <f>VLOOKUP(C149,[1]Lookup!A:C,3,FALSE)</f>
        <v>Local Authority</v>
      </c>
      <c r="G149" t="str">
        <f>IF(F149="NHS England", "NHS England", IFERROR(VLOOKUP(B149,[1]Lookup!E:F,2,FALSE),"Requires a Council Assigning"))</f>
        <v>North Yorkshire County Council</v>
      </c>
      <c r="H149" t="str">
        <f>IFERROR(VLOOKUP(C149,[1]Lookup!A:B,2,FALSE),"Requires Category")</f>
        <v>Alcohol dependence</v>
      </c>
      <c r="I149" t="str">
        <f t="shared" si="2"/>
        <v>Yes</v>
      </c>
    </row>
    <row r="150" spans="1:9" hidden="1" x14ac:dyDescent="0.25">
      <c r="A150" s="52">
        <v>42461</v>
      </c>
      <c r="B150" t="s">
        <v>52</v>
      </c>
      <c r="C150" t="s">
        <v>188</v>
      </c>
      <c r="D150">
        <v>1</v>
      </c>
      <c r="E150" s="4">
        <v>14.46</v>
      </c>
      <c r="F150" s="4" t="str">
        <f>VLOOKUP(C150,[1]Lookup!A:C,3,FALSE)</f>
        <v>Local Authority</v>
      </c>
      <c r="G150" t="str">
        <f>IF(F150="NHS England", "NHS England", IFERROR(VLOOKUP(B150,[1]Lookup!E:F,2,FALSE),"Requires a Council Assigning"))</f>
        <v>North Yorkshire County Council</v>
      </c>
      <c r="H150" t="str">
        <f>IFERROR(VLOOKUP(C150,[1]Lookup!A:B,2,FALSE),"Requires Category")</f>
        <v>Opioid Dependence</v>
      </c>
      <c r="I150" t="str">
        <f t="shared" si="2"/>
        <v>Yes</v>
      </c>
    </row>
    <row r="151" spans="1:9" hidden="1" x14ac:dyDescent="0.25">
      <c r="A151" s="52">
        <v>42461</v>
      </c>
      <c r="B151" t="s">
        <v>52</v>
      </c>
      <c r="C151" t="s">
        <v>132</v>
      </c>
      <c r="D151">
        <v>1</v>
      </c>
      <c r="E151" s="4">
        <v>50.54</v>
      </c>
      <c r="F151" s="4" t="str">
        <f>VLOOKUP(C151,[1]Lookup!A:C,3,FALSE)</f>
        <v>Local Authority</v>
      </c>
      <c r="G151" t="str">
        <f>IF(F151="NHS England", "NHS England", IFERROR(VLOOKUP(B151,[1]Lookup!E:F,2,FALSE),"Requires a Council Assigning"))</f>
        <v>North Yorkshire County Council</v>
      </c>
      <c r="H151" t="str">
        <f>IFERROR(VLOOKUP(C151,[1]Lookup!A:B,2,FALSE),"Requires Category")</f>
        <v>Nicotine Dependence</v>
      </c>
      <c r="I151" t="str">
        <f t="shared" si="2"/>
        <v>Yes</v>
      </c>
    </row>
    <row r="152" spans="1:9" hidden="1" x14ac:dyDescent="0.25">
      <c r="A152" s="52">
        <v>42461</v>
      </c>
      <c r="B152" t="s">
        <v>52</v>
      </c>
      <c r="C152" t="s">
        <v>135</v>
      </c>
      <c r="D152">
        <v>1</v>
      </c>
      <c r="E152" s="4">
        <v>84.9</v>
      </c>
      <c r="F152" s="4" t="str">
        <f>VLOOKUP(C152,[1]Lookup!A:C,3,FALSE)</f>
        <v>Local Authority</v>
      </c>
      <c r="G152" t="str">
        <f>IF(F152="NHS England", "NHS England", IFERROR(VLOOKUP(B152,[1]Lookup!E:F,2,FALSE),"Requires a Council Assigning"))</f>
        <v>North Yorkshire County Council</v>
      </c>
      <c r="H152" t="str">
        <f>IFERROR(VLOOKUP(C152,[1]Lookup!A:B,2,FALSE),"Requires Category")</f>
        <v>Alcohol dependence</v>
      </c>
      <c r="I152" t="str">
        <f t="shared" si="2"/>
        <v>Yes</v>
      </c>
    </row>
    <row r="153" spans="1:9" hidden="1" x14ac:dyDescent="0.25">
      <c r="A153" s="52">
        <v>42461</v>
      </c>
      <c r="B153" t="s">
        <v>52</v>
      </c>
      <c r="C153" t="s">
        <v>189</v>
      </c>
      <c r="D153">
        <v>8</v>
      </c>
      <c r="E153" s="4">
        <v>44.26</v>
      </c>
      <c r="F153" s="4" t="str">
        <f>VLOOKUP(C153,[1]Lookup!A:C,3,FALSE)</f>
        <v>Local Authority</v>
      </c>
      <c r="G153" t="str">
        <f>IF(F153="NHS England", "NHS England", IFERROR(VLOOKUP(B153,[1]Lookup!E:F,2,FALSE),"Requires a Council Assigning"))</f>
        <v>North Yorkshire County Council</v>
      </c>
      <c r="H153" t="str">
        <f>IFERROR(VLOOKUP(C153,[1]Lookup!A:B,2,FALSE),"Requires Category")</f>
        <v>Opioid Dependence</v>
      </c>
      <c r="I153" t="str">
        <f t="shared" si="2"/>
        <v>Yes</v>
      </c>
    </row>
    <row r="154" spans="1:9" hidden="1" x14ac:dyDescent="0.25">
      <c r="A154" s="52">
        <v>42461</v>
      </c>
      <c r="B154" t="s">
        <v>52</v>
      </c>
      <c r="C154" t="s">
        <v>138</v>
      </c>
      <c r="D154">
        <v>9</v>
      </c>
      <c r="E154" s="4">
        <v>69.11</v>
      </c>
      <c r="F154" s="4" t="str">
        <f>VLOOKUP(C154,[1]Lookup!A:C,3,FALSE)</f>
        <v>Local Authority</v>
      </c>
      <c r="G154" t="str">
        <f>IF(F154="NHS England", "NHS England", IFERROR(VLOOKUP(B154,[1]Lookup!E:F,2,FALSE),"Requires a Council Assigning"))</f>
        <v>North Yorkshire County Council</v>
      </c>
      <c r="H154" t="str">
        <f>IFERROR(VLOOKUP(C154,[1]Lookup!A:B,2,FALSE),"Requires Category")</f>
        <v>Opioid Dependence</v>
      </c>
      <c r="I154" t="str">
        <f t="shared" si="2"/>
        <v>Yes</v>
      </c>
    </row>
    <row r="155" spans="1:9" hidden="1" x14ac:dyDescent="0.25">
      <c r="A155" s="52">
        <v>42461</v>
      </c>
      <c r="B155" t="s">
        <v>52</v>
      </c>
      <c r="C155" t="s">
        <v>128</v>
      </c>
      <c r="D155">
        <v>4</v>
      </c>
      <c r="E155" s="4">
        <v>325.74</v>
      </c>
      <c r="F155" s="4" t="str">
        <f>VLOOKUP(C155,[1]Lookup!A:C,3,FALSE)</f>
        <v>Local Authority</v>
      </c>
      <c r="G155" t="str">
        <f>IF(F155="NHS England", "NHS England", IFERROR(VLOOKUP(B155,[1]Lookup!E:F,2,FALSE),"Requires a Council Assigning"))</f>
        <v>North Yorkshire County Council</v>
      </c>
      <c r="H155" t="str">
        <f>IFERROR(VLOOKUP(C155,[1]Lookup!A:B,2,FALSE),"Requires Category")</f>
        <v>IUD Progestogen-only Device</v>
      </c>
      <c r="I155" t="str">
        <f t="shared" si="2"/>
        <v>Yes</v>
      </c>
    </row>
    <row r="156" spans="1:9" hidden="1" x14ac:dyDescent="0.25">
      <c r="A156" s="52">
        <v>42461</v>
      </c>
      <c r="B156" t="s">
        <v>52</v>
      </c>
      <c r="C156" t="s">
        <v>129</v>
      </c>
      <c r="D156">
        <v>7</v>
      </c>
      <c r="E156" s="4">
        <v>540.44000000000005</v>
      </c>
      <c r="F156" s="4" t="str">
        <f>VLOOKUP(C156,[1]Lookup!A:C,3,FALSE)</f>
        <v>Local Authority</v>
      </c>
      <c r="G156" t="str">
        <f>IF(F156="NHS England", "NHS England", IFERROR(VLOOKUP(B156,[1]Lookup!E:F,2,FALSE),"Requires a Council Assigning"))</f>
        <v>North Yorkshire County Council</v>
      </c>
      <c r="H156" t="str">
        <f>IFERROR(VLOOKUP(C156,[1]Lookup!A:B,2,FALSE),"Requires Category")</f>
        <v>Etonogestrel</v>
      </c>
      <c r="I156" t="str">
        <f t="shared" si="2"/>
        <v>Yes</v>
      </c>
    </row>
    <row r="157" spans="1:9" hidden="1" x14ac:dyDescent="0.25">
      <c r="A157" s="52">
        <v>42461</v>
      </c>
      <c r="B157" t="s">
        <v>52</v>
      </c>
      <c r="C157" t="s">
        <v>190</v>
      </c>
      <c r="D157">
        <v>5</v>
      </c>
      <c r="E157" s="4">
        <v>16.3</v>
      </c>
      <c r="F157" s="4" t="str">
        <f>VLOOKUP(C157,[1]Lookup!A:C,3,FALSE)</f>
        <v>Local Authority</v>
      </c>
      <c r="G157" t="str">
        <f>IF(F157="NHS England", "NHS England", IFERROR(VLOOKUP(B157,[1]Lookup!E:F,2,FALSE),"Requires a Council Assigning"))</f>
        <v>North Yorkshire County Council</v>
      </c>
      <c r="H157" t="str">
        <f>IFERROR(VLOOKUP(C157,[1]Lookup!A:B,2,FALSE),"Requires Category")</f>
        <v>Nicotine Dependence</v>
      </c>
      <c r="I157" t="str">
        <f t="shared" si="2"/>
        <v>Yes</v>
      </c>
    </row>
    <row r="158" spans="1:9" hidden="1" x14ac:dyDescent="0.25">
      <c r="A158" s="52">
        <v>42461</v>
      </c>
      <c r="B158" t="s">
        <v>52</v>
      </c>
      <c r="C158" t="s">
        <v>163</v>
      </c>
      <c r="D158">
        <v>2</v>
      </c>
      <c r="E158" s="4">
        <v>133.41999999999999</v>
      </c>
      <c r="F158" s="4" t="str">
        <f>VLOOKUP(C158,[1]Lookup!A:C,3,FALSE)</f>
        <v>Local Authority</v>
      </c>
      <c r="G158" t="str">
        <f>IF(F158="NHS England", "NHS England", IFERROR(VLOOKUP(B158,[1]Lookup!E:F,2,FALSE),"Requires a Council Assigning"))</f>
        <v>North Yorkshire County Council</v>
      </c>
      <c r="H158" t="str">
        <f>IFERROR(VLOOKUP(C158,[1]Lookup!A:B,2,FALSE),"Requires Category")</f>
        <v>Nicotine Dependence</v>
      </c>
      <c r="I158" t="str">
        <f t="shared" si="2"/>
        <v>Yes</v>
      </c>
    </row>
    <row r="159" spans="1:9" hidden="1" x14ac:dyDescent="0.25">
      <c r="A159" s="52">
        <v>42461</v>
      </c>
      <c r="B159" t="s">
        <v>52</v>
      </c>
      <c r="C159" t="s">
        <v>191</v>
      </c>
      <c r="D159">
        <v>1</v>
      </c>
      <c r="E159" s="4">
        <v>24.28</v>
      </c>
      <c r="F159" s="4" t="str">
        <f>VLOOKUP(C159,[1]Lookup!A:C,3,FALSE)</f>
        <v>Local Authority</v>
      </c>
      <c r="G159" t="str">
        <f>IF(F159="NHS England", "NHS England", IFERROR(VLOOKUP(B159,[1]Lookup!E:F,2,FALSE),"Requires a Council Assigning"))</f>
        <v>North Yorkshire County Council</v>
      </c>
      <c r="H159" t="str">
        <f>IFERROR(VLOOKUP(C159,[1]Lookup!A:B,2,FALSE),"Requires Category")</f>
        <v>Nicotine Dependence</v>
      </c>
      <c r="I159" t="str">
        <f t="shared" si="2"/>
        <v>Yes</v>
      </c>
    </row>
    <row r="160" spans="1:9" hidden="1" x14ac:dyDescent="0.25">
      <c r="A160" s="52">
        <v>42461</v>
      </c>
      <c r="B160" t="s">
        <v>52</v>
      </c>
      <c r="C160" t="s">
        <v>192</v>
      </c>
      <c r="D160">
        <v>2</v>
      </c>
      <c r="E160" s="4">
        <v>6.52</v>
      </c>
      <c r="F160" s="4" t="str">
        <f>VLOOKUP(C160,[1]Lookup!A:C,3,FALSE)</f>
        <v>Local Authority</v>
      </c>
      <c r="G160" t="str">
        <f>IF(F160="NHS England", "NHS England", IFERROR(VLOOKUP(B160,[1]Lookup!E:F,2,FALSE),"Requires a Council Assigning"))</f>
        <v>North Yorkshire County Council</v>
      </c>
      <c r="H160" t="str">
        <f>IFERROR(VLOOKUP(C160,[1]Lookup!A:B,2,FALSE),"Requires Category")</f>
        <v>Nicotine Dependence</v>
      </c>
      <c r="I160" t="str">
        <f t="shared" si="2"/>
        <v>Yes</v>
      </c>
    </row>
    <row r="161" spans="1:9" hidden="1" x14ac:dyDescent="0.25">
      <c r="A161" s="52">
        <v>42461</v>
      </c>
      <c r="B161" t="s">
        <v>52</v>
      </c>
      <c r="C161" t="s">
        <v>161</v>
      </c>
      <c r="D161">
        <v>3</v>
      </c>
      <c r="E161" s="4">
        <v>33.68</v>
      </c>
      <c r="F161" s="4" t="str">
        <f>VLOOKUP(C161,[1]Lookup!A:C,3,FALSE)</f>
        <v>Local Authority</v>
      </c>
      <c r="G161" t="str">
        <f>IF(F161="NHS England", "NHS England", IFERROR(VLOOKUP(B161,[1]Lookup!E:F,2,FALSE),"Requires a Council Assigning"))</f>
        <v>North Yorkshire County Council</v>
      </c>
      <c r="H161" t="str">
        <f>IFERROR(VLOOKUP(C161,[1]Lookup!A:B,2,FALSE),"Requires Category")</f>
        <v>Nicotine Dependence</v>
      </c>
      <c r="I161" t="str">
        <f t="shared" si="2"/>
        <v>Yes</v>
      </c>
    </row>
    <row r="162" spans="1:9" hidden="1" x14ac:dyDescent="0.25">
      <c r="A162" s="52">
        <v>42461</v>
      </c>
      <c r="B162" t="s">
        <v>52</v>
      </c>
      <c r="C162" t="s">
        <v>193</v>
      </c>
      <c r="D162">
        <v>3</v>
      </c>
      <c r="E162" s="4">
        <v>55.39</v>
      </c>
      <c r="F162" s="4" t="str">
        <f>VLOOKUP(C162,[1]Lookup!A:C,3,FALSE)</f>
        <v>Local Authority</v>
      </c>
      <c r="G162" t="str">
        <f>IF(F162="NHS England", "NHS England", IFERROR(VLOOKUP(B162,[1]Lookup!E:F,2,FALSE),"Requires a Council Assigning"))</f>
        <v>North Yorkshire County Council</v>
      </c>
      <c r="H162" t="str">
        <f>IFERROR(VLOOKUP(C162,[1]Lookup!A:B,2,FALSE),"Requires Category")</f>
        <v>Nicotine Dependence</v>
      </c>
      <c r="I162" t="str">
        <f t="shared" si="2"/>
        <v>Yes</v>
      </c>
    </row>
    <row r="163" spans="1:9" hidden="1" x14ac:dyDescent="0.25">
      <c r="A163" s="52">
        <v>42461</v>
      </c>
      <c r="B163" t="s">
        <v>52</v>
      </c>
      <c r="C163" t="s">
        <v>165</v>
      </c>
      <c r="D163">
        <v>2</v>
      </c>
      <c r="E163" s="4">
        <v>57.6</v>
      </c>
      <c r="F163" s="4" t="str">
        <f>VLOOKUP(C163,[1]Lookup!A:C,3,FALSE)</f>
        <v>Local Authority</v>
      </c>
      <c r="G163" t="str">
        <f>IF(F163="NHS England", "NHS England", IFERROR(VLOOKUP(B163,[1]Lookup!E:F,2,FALSE),"Requires a Council Assigning"))</f>
        <v>North Yorkshire County Council</v>
      </c>
      <c r="H163" t="str">
        <f>IFERROR(VLOOKUP(C163,[1]Lookup!A:B,2,FALSE),"Requires Category")</f>
        <v>Nicotine Dependence</v>
      </c>
      <c r="I163" t="str">
        <f t="shared" si="2"/>
        <v>Yes</v>
      </c>
    </row>
    <row r="164" spans="1:9" hidden="1" x14ac:dyDescent="0.25">
      <c r="A164" s="52">
        <v>42461</v>
      </c>
      <c r="B164" t="s">
        <v>52</v>
      </c>
      <c r="C164" t="s">
        <v>167</v>
      </c>
      <c r="D164">
        <v>8</v>
      </c>
      <c r="E164" s="4">
        <v>156.94999999999999</v>
      </c>
      <c r="F164" s="4" t="str">
        <f>VLOOKUP(C164,[1]Lookup!A:C,3,FALSE)</f>
        <v>Local Authority</v>
      </c>
      <c r="G164" t="str">
        <f>IF(F164="NHS England", "NHS England", IFERROR(VLOOKUP(B164,[1]Lookup!E:F,2,FALSE),"Requires a Council Assigning"))</f>
        <v>North Yorkshire County Council</v>
      </c>
      <c r="H164" t="str">
        <f>IFERROR(VLOOKUP(C164,[1]Lookup!A:B,2,FALSE),"Requires Category")</f>
        <v>Nicotine Dependence</v>
      </c>
      <c r="I164" t="str">
        <f t="shared" si="2"/>
        <v>Yes</v>
      </c>
    </row>
    <row r="165" spans="1:9" hidden="1" x14ac:dyDescent="0.25">
      <c r="A165" s="52">
        <v>42461</v>
      </c>
      <c r="B165" t="s">
        <v>52</v>
      </c>
      <c r="C165" t="s">
        <v>169</v>
      </c>
      <c r="D165">
        <v>1</v>
      </c>
      <c r="E165" s="4">
        <v>18.46</v>
      </c>
      <c r="F165" s="4" t="str">
        <f>VLOOKUP(C165,[1]Lookup!A:C,3,FALSE)</f>
        <v>Local Authority</v>
      </c>
      <c r="G165" t="str">
        <f>IF(F165="NHS England", "NHS England", IFERROR(VLOOKUP(B165,[1]Lookup!E:F,2,FALSE),"Requires a Council Assigning"))</f>
        <v>North Yorkshire County Council</v>
      </c>
      <c r="H165" t="str">
        <f>IFERROR(VLOOKUP(C165,[1]Lookup!A:B,2,FALSE),"Requires Category")</f>
        <v>Nicotine Dependence</v>
      </c>
      <c r="I165" t="str">
        <f t="shared" si="2"/>
        <v>Yes</v>
      </c>
    </row>
    <row r="166" spans="1:9" hidden="1" x14ac:dyDescent="0.25">
      <c r="A166" s="52">
        <v>42461</v>
      </c>
      <c r="B166" t="s">
        <v>52</v>
      </c>
      <c r="C166" t="s">
        <v>143</v>
      </c>
      <c r="D166">
        <v>1</v>
      </c>
      <c r="E166" s="4">
        <v>9.24</v>
      </c>
      <c r="F166" s="4" t="str">
        <f>VLOOKUP(C166,[1]Lookup!A:C,3,FALSE)</f>
        <v>Local Authority</v>
      </c>
      <c r="G166" t="str">
        <f>IF(F166="NHS England", "NHS England", IFERROR(VLOOKUP(B166,[1]Lookup!E:F,2,FALSE),"Requires a Council Assigning"))</f>
        <v>North Yorkshire County Council</v>
      </c>
      <c r="H166" t="str">
        <f>IFERROR(VLOOKUP(C166,[1]Lookup!A:B,2,FALSE),"Requires Category")</f>
        <v>Nicotine Dependence</v>
      </c>
      <c r="I166" t="str">
        <f t="shared" si="2"/>
        <v>Yes</v>
      </c>
    </row>
    <row r="167" spans="1:9" hidden="1" x14ac:dyDescent="0.25">
      <c r="A167" s="52">
        <v>42461</v>
      </c>
      <c r="B167" t="s">
        <v>52</v>
      </c>
      <c r="C167" t="s">
        <v>131</v>
      </c>
      <c r="D167">
        <v>6</v>
      </c>
      <c r="E167" s="4">
        <v>46.2</v>
      </c>
      <c r="F167" s="4" t="str">
        <f>VLOOKUP(C167,[1]Lookup!A:C,3,FALSE)</f>
        <v>NHS England</v>
      </c>
      <c r="G167" t="str">
        <f>IF(F167="NHS England", "NHS England", IFERROR(VLOOKUP(B167,[1]Lookup!E:F,2,FALSE),"Requires a Council Assigning"))</f>
        <v>NHS England</v>
      </c>
      <c r="H167" t="str">
        <f>IFERROR(VLOOKUP(C167,[1]Lookup!A:B,2,FALSE),"Requires Category")</f>
        <v>Pneumococcal</v>
      </c>
      <c r="I167" t="str">
        <f t="shared" si="2"/>
        <v>Yes</v>
      </c>
    </row>
    <row r="168" spans="1:9" hidden="1" x14ac:dyDescent="0.25">
      <c r="A168" s="52">
        <v>42461</v>
      </c>
      <c r="B168" t="s">
        <v>52</v>
      </c>
      <c r="C168" t="s">
        <v>155</v>
      </c>
      <c r="D168">
        <v>1</v>
      </c>
      <c r="E168" s="4">
        <v>11.75</v>
      </c>
      <c r="F168" s="4" t="str">
        <f>VLOOKUP(C168,[1]Lookup!A:C,3,FALSE)</f>
        <v>Local Authority</v>
      </c>
      <c r="G168" t="str">
        <f>IF(F168="NHS England", "NHS England", IFERROR(VLOOKUP(B168,[1]Lookup!E:F,2,FALSE),"Requires a Council Assigning"))</f>
        <v>North Yorkshire County Council</v>
      </c>
      <c r="H168" t="str">
        <f>IFERROR(VLOOKUP(C168,[1]Lookup!A:B,2,FALSE),"Requires Category")</f>
        <v>Opioid Dependence</v>
      </c>
      <c r="I168" t="str">
        <f t="shared" si="2"/>
        <v>Yes</v>
      </c>
    </row>
    <row r="169" spans="1:9" hidden="1" x14ac:dyDescent="0.25">
      <c r="A169" s="52">
        <v>42461</v>
      </c>
      <c r="B169" t="s">
        <v>52</v>
      </c>
      <c r="C169" t="s">
        <v>144</v>
      </c>
      <c r="D169">
        <v>1</v>
      </c>
      <c r="E169" s="4">
        <v>13.01</v>
      </c>
      <c r="F169" s="4" t="str">
        <f>VLOOKUP(C169,[1]Lookup!A:C,3,FALSE)</f>
        <v>Local Authority</v>
      </c>
      <c r="G169" t="str">
        <f>IF(F169="NHS England", "NHS England", IFERROR(VLOOKUP(B169,[1]Lookup!E:F,2,FALSE),"Requires a Council Assigning"))</f>
        <v>North Yorkshire County Council</v>
      </c>
      <c r="H169" t="str">
        <f>IFERROR(VLOOKUP(C169,[1]Lookup!A:B,2,FALSE),"Requires Category")</f>
        <v>Emergency Contraception</v>
      </c>
      <c r="I169" t="str">
        <f t="shared" si="2"/>
        <v>No</v>
      </c>
    </row>
    <row r="170" spans="1:9" hidden="1" x14ac:dyDescent="0.25">
      <c r="A170" s="52">
        <v>42461</v>
      </c>
      <c r="B170" t="s">
        <v>52</v>
      </c>
      <c r="C170" t="s">
        <v>145</v>
      </c>
      <c r="D170">
        <v>4</v>
      </c>
      <c r="E170" s="4">
        <v>101.15</v>
      </c>
      <c r="F170" s="4" t="str">
        <f>VLOOKUP(C170,[1]Lookup!A:C,3,FALSE)</f>
        <v>Local Authority</v>
      </c>
      <c r="G170" t="str">
        <f>IF(F170="NHS England", "NHS England", IFERROR(VLOOKUP(B170,[1]Lookup!E:F,2,FALSE),"Requires a Council Assigning"))</f>
        <v>North Yorkshire County Council</v>
      </c>
      <c r="H170" t="str">
        <f>IFERROR(VLOOKUP(C170,[1]Lookup!A:B,2,FALSE),"Requires Category")</f>
        <v>Nicotine Dependence</v>
      </c>
      <c r="I170" t="str">
        <f t="shared" si="2"/>
        <v>Yes</v>
      </c>
    </row>
    <row r="171" spans="1:9" hidden="1" x14ac:dyDescent="0.25">
      <c r="A171" s="52">
        <v>42461</v>
      </c>
      <c r="B171" t="s">
        <v>52</v>
      </c>
      <c r="C171" t="s">
        <v>146</v>
      </c>
      <c r="D171">
        <v>5</v>
      </c>
      <c r="E171" s="4">
        <v>252.68</v>
      </c>
      <c r="F171" s="4" t="str">
        <f>VLOOKUP(C171,[1]Lookup!A:C,3,FALSE)</f>
        <v>Local Authority</v>
      </c>
      <c r="G171" t="str">
        <f>IF(F171="NHS England", "NHS England", IFERROR(VLOOKUP(B171,[1]Lookup!E:F,2,FALSE),"Requires a Council Assigning"))</f>
        <v>North Yorkshire County Council</v>
      </c>
      <c r="H171" t="str">
        <f>IFERROR(VLOOKUP(C171,[1]Lookup!A:B,2,FALSE),"Requires Category")</f>
        <v>Nicotine Dependence</v>
      </c>
      <c r="I171" t="str">
        <f t="shared" si="2"/>
        <v>Yes</v>
      </c>
    </row>
    <row r="172" spans="1:9" hidden="1" x14ac:dyDescent="0.25">
      <c r="A172" s="52">
        <v>42461</v>
      </c>
      <c r="B172" t="s">
        <v>60</v>
      </c>
      <c r="C172" t="s">
        <v>133</v>
      </c>
      <c r="D172">
        <v>1</v>
      </c>
      <c r="E172" s="4">
        <v>3.25</v>
      </c>
      <c r="F172" s="4" t="str">
        <f>VLOOKUP(C172,[1]Lookup!A:C,3,FALSE)</f>
        <v>Local Authority</v>
      </c>
      <c r="G172" t="str">
        <f>IF(F172="NHS England", "NHS England", IFERROR(VLOOKUP(B172,[1]Lookup!E:F,2,FALSE),"Requires a Council Assigning"))</f>
        <v>East Riding of Yorkshire Council</v>
      </c>
      <c r="H172" t="str">
        <f>IFERROR(VLOOKUP(C172,[1]Lookup!A:B,2,FALSE),"Requires Category")</f>
        <v>Opioid Dependence</v>
      </c>
      <c r="I172" t="str">
        <f t="shared" si="2"/>
        <v>Yes</v>
      </c>
    </row>
    <row r="173" spans="1:9" hidden="1" x14ac:dyDescent="0.25">
      <c r="A173" s="52">
        <v>42461</v>
      </c>
      <c r="B173" t="s">
        <v>60</v>
      </c>
      <c r="C173" t="s">
        <v>135</v>
      </c>
      <c r="D173">
        <v>1</v>
      </c>
      <c r="E173" s="4">
        <v>84.9</v>
      </c>
      <c r="F173" s="4" t="str">
        <f>VLOOKUP(C173,[1]Lookup!A:C,3,FALSE)</f>
        <v>Local Authority</v>
      </c>
      <c r="G173" t="str">
        <f>IF(F173="NHS England", "NHS England", IFERROR(VLOOKUP(B173,[1]Lookup!E:F,2,FALSE),"Requires a Council Assigning"))</f>
        <v>East Riding of Yorkshire Council</v>
      </c>
      <c r="H173" t="str">
        <f>IFERROR(VLOOKUP(C173,[1]Lookup!A:B,2,FALSE),"Requires Category")</f>
        <v>Alcohol dependence</v>
      </c>
      <c r="I173" t="str">
        <f t="shared" si="2"/>
        <v>No</v>
      </c>
    </row>
    <row r="174" spans="1:9" hidden="1" x14ac:dyDescent="0.25">
      <c r="A174" s="52">
        <v>42461</v>
      </c>
      <c r="B174" t="s">
        <v>60</v>
      </c>
      <c r="C174" t="s">
        <v>159</v>
      </c>
      <c r="D174">
        <v>7</v>
      </c>
      <c r="E174" s="4">
        <v>33.76</v>
      </c>
      <c r="F174" s="4" t="str">
        <f>VLOOKUP(C174,[1]Lookup!A:C,3,FALSE)</f>
        <v>Local Authority</v>
      </c>
      <c r="G174" t="str">
        <f>IF(F174="NHS England", "NHS England", IFERROR(VLOOKUP(B174,[1]Lookup!E:F,2,FALSE),"Requires a Council Assigning"))</f>
        <v>East Riding of Yorkshire Council</v>
      </c>
      <c r="H174" t="str">
        <f>IFERROR(VLOOKUP(C174,[1]Lookup!A:B,2,FALSE),"Requires Category")</f>
        <v>Emergency Contraception</v>
      </c>
      <c r="I174" t="str">
        <f t="shared" si="2"/>
        <v>No</v>
      </c>
    </row>
    <row r="175" spans="1:9" hidden="1" x14ac:dyDescent="0.25">
      <c r="A175" s="52">
        <v>42461</v>
      </c>
      <c r="B175" t="s">
        <v>60</v>
      </c>
      <c r="C175" t="s">
        <v>138</v>
      </c>
      <c r="D175">
        <v>3</v>
      </c>
      <c r="E175" s="4">
        <v>16.23</v>
      </c>
      <c r="F175" s="4" t="str">
        <f>VLOOKUP(C175,[1]Lookup!A:C,3,FALSE)</f>
        <v>Local Authority</v>
      </c>
      <c r="G175" t="str">
        <f>IF(F175="NHS England", "NHS England", IFERROR(VLOOKUP(B175,[1]Lookup!E:F,2,FALSE),"Requires a Council Assigning"))</f>
        <v>East Riding of Yorkshire Council</v>
      </c>
      <c r="H175" t="str">
        <f>IFERROR(VLOOKUP(C175,[1]Lookup!A:B,2,FALSE),"Requires Category")</f>
        <v>Opioid Dependence</v>
      </c>
      <c r="I175" t="str">
        <f t="shared" si="2"/>
        <v>Yes</v>
      </c>
    </row>
    <row r="176" spans="1:9" hidden="1" x14ac:dyDescent="0.25">
      <c r="A176" s="52">
        <v>42461</v>
      </c>
      <c r="B176" t="s">
        <v>60</v>
      </c>
      <c r="C176" t="s">
        <v>128</v>
      </c>
      <c r="D176">
        <v>7</v>
      </c>
      <c r="E176" s="4">
        <v>570.04999999999995</v>
      </c>
      <c r="F176" s="4" t="str">
        <f>VLOOKUP(C176,[1]Lookup!A:C,3,FALSE)</f>
        <v>Local Authority</v>
      </c>
      <c r="G176" t="str">
        <f>IF(F176="NHS England", "NHS England", IFERROR(VLOOKUP(B176,[1]Lookup!E:F,2,FALSE),"Requires a Council Assigning"))</f>
        <v>East Riding of Yorkshire Council</v>
      </c>
      <c r="H176" t="str">
        <f>IFERROR(VLOOKUP(C176,[1]Lookup!A:B,2,FALSE),"Requires Category")</f>
        <v>IUD Progestogen-only Device</v>
      </c>
      <c r="I176" t="str">
        <f t="shared" si="2"/>
        <v>Yes</v>
      </c>
    </row>
    <row r="177" spans="1:9" hidden="1" x14ac:dyDescent="0.25">
      <c r="A177" s="52">
        <v>42461</v>
      </c>
      <c r="B177" t="s">
        <v>60</v>
      </c>
      <c r="C177" t="s">
        <v>129</v>
      </c>
      <c r="D177">
        <v>3</v>
      </c>
      <c r="E177" s="4">
        <v>231.62</v>
      </c>
      <c r="F177" s="4" t="str">
        <f>VLOOKUP(C177,[1]Lookup!A:C,3,FALSE)</f>
        <v>Local Authority</v>
      </c>
      <c r="G177" t="str">
        <f>IF(F177="NHS England", "NHS England", IFERROR(VLOOKUP(B177,[1]Lookup!E:F,2,FALSE),"Requires a Council Assigning"))</f>
        <v>East Riding of Yorkshire Council</v>
      </c>
      <c r="H177" t="str">
        <f>IFERROR(VLOOKUP(C177,[1]Lookup!A:B,2,FALSE),"Requires Category")</f>
        <v>Etonogestrel</v>
      </c>
      <c r="I177" t="str">
        <f t="shared" si="2"/>
        <v>Yes</v>
      </c>
    </row>
    <row r="178" spans="1:9" hidden="1" x14ac:dyDescent="0.25">
      <c r="A178" s="52">
        <v>42461</v>
      </c>
      <c r="B178" t="s">
        <v>60</v>
      </c>
      <c r="C178" t="s">
        <v>157</v>
      </c>
      <c r="D178">
        <v>1</v>
      </c>
      <c r="E178" s="4">
        <v>9.24</v>
      </c>
      <c r="F178" s="4" t="str">
        <f>VLOOKUP(C178,[1]Lookup!A:C,3,FALSE)</f>
        <v>Local Authority</v>
      </c>
      <c r="G178" t="str">
        <f>IF(F178="NHS England", "NHS England", IFERROR(VLOOKUP(B178,[1]Lookup!E:F,2,FALSE),"Requires a Council Assigning"))</f>
        <v>East Riding of Yorkshire Council</v>
      </c>
      <c r="H178" t="str">
        <f>IFERROR(VLOOKUP(C178,[1]Lookup!A:B,2,FALSE),"Requires Category")</f>
        <v>Nicotine Dependence</v>
      </c>
      <c r="I178" t="str">
        <f t="shared" si="2"/>
        <v>No</v>
      </c>
    </row>
    <row r="179" spans="1:9" hidden="1" x14ac:dyDescent="0.25">
      <c r="A179" s="52">
        <v>42461</v>
      </c>
      <c r="B179" t="s">
        <v>60</v>
      </c>
      <c r="C179" t="s">
        <v>194</v>
      </c>
      <c r="D179">
        <v>2</v>
      </c>
      <c r="E179" s="4">
        <v>204.35</v>
      </c>
      <c r="F179" s="4" t="str">
        <f>VLOOKUP(C179,[1]Lookup!A:C,3,FALSE)</f>
        <v>Local Authority</v>
      </c>
      <c r="G179" t="str">
        <f>IF(F179="NHS England", "NHS England", IFERROR(VLOOKUP(B179,[1]Lookup!E:F,2,FALSE),"Requires a Council Assigning"))</f>
        <v>East Riding of Yorkshire Council</v>
      </c>
      <c r="H179" t="str">
        <f>IFERROR(VLOOKUP(C179,[1]Lookup!A:B,2,FALSE),"Requires Category")</f>
        <v>Nicotine Dependence</v>
      </c>
      <c r="I179" t="str">
        <f t="shared" si="2"/>
        <v>No</v>
      </c>
    </row>
    <row r="180" spans="1:9" hidden="1" x14ac:dyDescent="0.25">
      <c r="A180" s="52">
        <v>42461</v>
      </c>
      <c r="B180" t="s">
        <v>60</v>
      </c>
      <c r="C180" t="s">
        <v>161</v>
      </c>
      <c r="D180">
        <v>1</v>
      </c>
      <c r="E180" s="4">
        <v>22.43</v>
      </c>
      <c r="F180" s="4" t="str">
        <f>VLOOKUP(C180,[1]Lookup!A:C,3,FALSE)</f>
        <v>Local Authority</v>
      </c>
      <c r="G180" t="str">
        <f>IF(F180="NHS England", "NHS England", IFERROR(VLOOKUP(B180,[1]Lookup!E:F,2,FALSE),"Requires a Council Assigning"))</f>
        <v>East Riding of Yorkshire Council</v>
      </c>
      <c r="H180" t="str">
        <f>IFERROR(VLOOKUP(C180,[1]Lookup!A:B,2,FALSE),"Requires Category")</f>
        <v>Nicotine Dependence</v>
      </c>
      <c r="I180" t="str">
        <f t="shared" si="2"/>
        <v>No</v>
      </c>
    </row>
    <row r="181" spans="1:9" hidden="1" x14ac:dyDescent="0.25">
      <c r="A181" s="52">
        <v>42461</v>
      </c>
      <c r="B181" t="s">
        <v>60</v>
      </c>
      <c r="C181" t="s">
        <v>193</v>
      </c>
      <c r="D181">
        <v>1</v>
      </c>
      <c r="E181" s="4">
        <v>27.68</v>
      </c>
      <c r="F181" s="4" t="str">
        <f>VLOOKUP(C181,[1]Lookup!A:C,3,FALSE)</f>
        <v>Local Authority</v>
      </c>
      <c r="G181" t="str">
        <f>IF(F181="NHS England", "NHS England", IFERROR(VLOOKUP(B181,[1]Lookup!E:F,2,FALSE),"Requires a Council Assigning"))</f>
        <v>East Riding of Yorkshire Council</v>
      </c>
      <c r="H181" t="str">
        <f>IFERROR(VLOOKUP(C181,[1]Lookup!A:B,2,FALSE),"Requires Category")</f>
        <v>Nicotine Dependence</v>
      </c>
      <c r="I181" t="str">
        <f t="shared" si="2"/>
        <v>No</v>
      </c>
    </row>
    <row r="182" spans="1:9" hidden="1" x14ac:dyDescent="0.25">
      <c r="A182" s="52">
        <v>42461</v>
      </c>
      <c r="B182" t="s">
        <v>60</v>
      </c>
      <c r="C182" t="s">
        <v>167</v>
      </c>
      <c r="D182">
        <v>1</v>
      </c>
      <c r="E182" s="4">
        <v>18.46</v>
      </c>
      <c r="F182" s="4" t="str">
        <f>VLOOKUP(C182,[1]Lookup!A:C,3,FALSE)</f>
        <v>Local Authority</v>
      </c>
      <c r="G182" t="str">
        <f>IF(F182="NHS England", "NHS England", IFERROR(VLOOKUP(B182,[1]Lookup!E:F,2,FALSE),"Requires a Council Assigning"))</f>
        <v>East Riding of Yorkshire Council</v>
      </c>
      <c r="H182" t="str">
        <f>IFERROR(VLOOKUP(C182,[1]Lookup!A:B,2,FALSE),"Requires Category")</f>
        <v>Nicotine Dependence</v>
      </c>
      <c r="I182" t="str">
        <f t="shared" si="2"/>
        <v>No</v>
      </c>
    </row>
    <row r="183" spans="1:9" hidden="1" x14ac:dyDescent="0.25">
      <c r="A183" s="52">
        <v>42461</v>
      </c>
      <c r="B183" t="s">
        <v>60</v>
      </c>
      <c r="C183" t="s">
        <v>169</v>
      </c>
      <c r="D183">
        <v>1</v>
      </c>
      <c r="E183" s="4">
        <v>27.68</v>
      </c>
      <c r="F183" s="4" t="str">
        <f>VLOOKUP(C183,[1]Lookup!A:C,3,FALSE)</f>
        <v>Local Authority</v>
      </c>
      <c r="G183" t="str">
        <f>IF(F183="NHS England", "NHS England", IFERROR(VLOOKUP(B183,[1]Lookup!E:F,2,FALSE),"Requires a Council Assigning"))</f>
        <v>East Riding of Yorkshire Council</v>
      </c>
      <c r="H183" t="str">
        <f>IFERROR(VLOOKUP(C183,[1]Lookup!A:B,2,FALSE),"Requires Category")</f>
        <v>Nicotine Dependence</v>
      </c>
      <c r="I183" t="str">
        <f t="shared" si="2"/>
        <v>No</v>
      </c>
    </row>
    <row r="184" spans="1:9" hidden="1" x14ac:dyDescent="0.25">
      <c r="A184" s="52">
        <v>42461</v>
      </c>
      <c r="B184" t="s">
        <v>60</v>
      </c>
      <c r="C184" t="s">
        <v>145</v>
      </c>
      <c r="D184">
        <v>1</v>
      </c>
      <c r="E184" s="4">
        <v>25.26</v>
      </c>
      <c r="F184" s="4" t="str">
        <f>VLOOKUP(C184,[1]Lookup!A:C,3,FALSE)</f>
        <v>Local Authority</v>
      </c>
      <c r="G184" t="str">
        <f>IF(F184="NHS England", "NHS England", IFERROR(VLOOKUP(B184,[1]Lookup!E:F,2,FALSE),"Requires a Council Assigning"))</f>
        <v>East Riding of Yorkshire Council</v>
      </c>
      <c r="H184" t="str">
        <f>IFERROR(VLOOKUP(C184,[1]Lookup!A:B,2,FALSE),"Requires Category")</f>
        <v>Nicotine Dependence</v>
      </c>
      <c r="I184" t="str">
        <f t="shared" si="2"/>
        <v>No</v>
      </c>
    </row>
    <row r="185" spans="1:9" hidden="1" x14ac:dyDescent="0.25">
      <c r="A185" s="52">
        <v>42461</v>
      </c>
      <c r="B185" t="s">
        <v>60</v>
      </c>
      <c r="C185" t="s">
        <v>146</v>
      </c>
      <c r="D185">
        <v>3</v>
      </c>
      <c r="E185" s="4">
        <v>151.61000000000001</v>
      </c>
      <c r="F185" s="4" t="str">
        <f>VLOOKUP(C185,[1]Lookup!A:C,3,FALSE)</f>
        <v>Local Authority</v>
      </c>
      <c r="G185" t="str">
        <f>IF(F185="NHS England", "NHS England", IFERROR(VLOOKUP(B185,[1]Lookup!E:F,2,FALSE),"Requires a Council Assigning"))</f>
        <v>East Riding of Yorkshire Council</v>
      </c>
      <c r="H185" t="str">
        <f>IFERROR(VLOOKUP(C185,[1]Lookup!A:B,2,FALSE),"Requires Category")</f>
        <v>Nicotine Dependence</v>
      </c>
      <c r="I185" t="str">
        <f t="shared" si="2"/>
        <v>No</v>
      </c>
    </row>
    <row r="186" spans="1:9" hidden="1" x14ac:dyDescent="0.25">
      <c r="A186" s="52">
        <v>42461</v>
      </c>
      <c r="B186" t="s">
        <v>56</v>
      </c>
      <c r="C186" t="s">
        <v>166</v>
      </c>
      <c r="D186">
        <v>1</v>
      </c>
      <c r="E186" s="4">
        <v>26.66</v>
      </c>
      <c r="F186" s="4" t="str">
        <f>VLOOKUP(C186,[1]Lookup!A:C,3,FALSE)</f>
        <v>Local Authority</v>
      </c>
      <c r="G186" t="str">
        <f>IF(F186="NHS England", "NHS England", IFERROR(VLOOKUP(B186,[1]Lookup!E:F,2,FALSE),"Requires a Council Assigning"))</f>
        <v>North Yorkshire County Council</v>
      </c>
      <c r="H186" t="str">
        <f>IFERROR(VLOOKUP(C186,[1]Lookup!A:B,2,FALSE),"Requires Category")</f>
        <v>Alcohol dependence</v>
      </c>
      <c r="I186" t="str">
        <f t="shared" si="2"/>
        <v>Yes</v>
      </c>
    </row>
    <row r="187" spans="1:9" hidden="1" x14ac:dyDescent="0.25">
      <c r="A187" s="52">
        <v>42461</v>
      </c>
      <c r="B187" t="s">
        <v>56</v>
      </c>
      <c r="C187" t="s">
        <v>133</v>
      </c>
      <c r="D187">
        <v>2</v>
      </c>
      <c r="E187" s="4">
        <v>19.37</v>
      </c>
      <c r="F187" s="4" t="str">
        <f>VLOOKUP(C187,[1]Lookup!A:C,3,FALSE)</f>
        <v>Local Authority</v>
      </c>
      <c r="G187" t="str">
        <f>IF(F187="NHS England", "NHS England", IFERROR(VLOOKUP(B187,[1]Lookup!E:F,2,FALSE),"Requires a Council Assigning"))</f>
        <v>North Yorkshire County Council</v>
      </c>
      <c r="H187" t="str">
        <f>IFERROR(VLOOKUP(C187,[1]Lookup!A:B,2,FALSE),"Requires Category")</f>
        <v>Opioid Dependence</v>
      </c>
      <c r="I187" t="str">
        <f t="shared" si="2"/>
        <v>Yes</v>
      </c>
    </row>
    <row r="188" spans="1:9" hidden="1" x14ac:dyDescent="0.25">
      <c r="A188" s="52">
        <v>42461</v>
      </c>
      <c r="B188" t="s">
        <v>56</v>
      </c>
      <c r="C188" t="s">
        <v>182</v>
      </c>
      <c r="D188">
        <v>2</v>
      </c>
      <c r="E188" s="4">
        <v>23.74</v>
      </c>
      <c r="F188" s="4" t="str">
        <f>VLOOKUP(C188,[1]Lookup!A:C,3,FALSE)</f>
        <v>Local Authority</v>
      </c>
      <c r="G188" t="str">
        <f>IF(F188="NHS England", "NHS England", IFERROR(VLOOKUP(B188,[1]Lookup!E:F,2,FALSE),"Requires a Council Assigning"))</f>
        <v>North Yorkshire County Council</v>
      </c>
      <c r="H188" t="str">
        <f>IFERROR(VLOOKUP(C188,[1]Lookup!A:B,2,FALSE),"Requires Category")</f>
        <v>Opioid Dependence</v>
      </c>
      <c r="I188" t="str">
        <f t="shared" si="2"/>
        <v>Yes</v>
      </c>
    </row>
    <row r="189" spans="1:9" hidden="1" x14ac:dyDescent="0.25">
      <c r="A189" s="52">
        <v>42461</v>
      </c>
      <c r="B189" t="s">
        <v>56</v>
      </c>
      <c r="C189" t="s">
        <v>135</v>
      </c>
      <c r="D189">
        <v>1</v>
      </c>
      <c r="E189" s="4">
        <v>95.19</v>
      </c>
      <c r="F189" s="4" t="str">
        <f>VLOOKUP(C189,[1]Lookup!A:C,3,FALSE)</f>
        <v>Local Authority</v>
      </c>
      <c r="G189" t="str">
        <f>IF(F189="NHS England", "NHS England", IFERROR(VLOOKUP(B189,[1]Lookup!E:F,2,FALSE),"Requires a Council Assigning"))</f>
        <v>North Yorkshire County Council</v>
      </c>
      <c r="H189" t="str">
        <f>IFERROR(VLOOKUP(C189,[1]Lookup!A:B,2,FALSE),"Requires Category")</f>
        <v>Alcohol dependence</v>
      </c>
      <c r="I189" t="str">
        <f t="shared" si="2"/>
        <v>Yes</v>
      </c>
    </row>
    <row r="190" spans="1:9" hidden="1" x14ac:dyDescent="0.25">
      <c r="A190" s="52">
        <v>42461</v>
      </c>
      <c r="B190" t="s">
        <v>56</v>
      </c>
      <c r="C190" t="s">
        <v>164</v>
      </c>
      <c r="D190">
        <v>3</v>
      </c>
      <c r="E190" s="4">
        <v>14.47</v>
      </c>
      <c r="F190" s="4" t="str">
        <f>VLOOKUP(C190,[1]Lookup!A:C,3,FALSE)</f>
        <v>Local Authority</v>
      </c>
      <c r="G190" t="str">
        <f>IF(F190="NHS England", "NHS England", IFERROR(VLOOKUP(B190,[1]Lookup!E:F,2,FALSE),"Requires a Council Assigning"))</f>
        <v>North Yorkshire County Council</v>
      </c>
      <c r="H190" t="str">
        <f>IFERROR(VLOOKUP(C190,[1]Lookup!A:B,2,FALSE),"Requires Category")</f>
        <v>Emergency Contraception</v>
      </c>
      <c r="I190" t="str">
        <f t="shared" si="2"/>
        <v>No</v>
      </c>
    </row>
    <row r="191" spans="1:9" hidden="1" x14ac:dyDescent="0.25">
      <c r="A191" s="52">
        <v>42461</v>
      </c>
      <c r="B191" t="s">
        <v>56</v>
      </c>
      <c r="C191" t="s">
        <v>138</v>
      </c>
      <c r="D191">
        <v>11</v>
      </c>
      <c r="E191" s="4">
        <v>84.09</v>
      </c>
      <c r="F191" s="4" t="str">
        <f>VLOOKUP(C191,[1]Lookup!A:C,3,FALSE)</f>
        <v>Local Authority</v>
      </c>
      <c r="G191" t="str">
        <f>IF(F191="NHS England", "NHS England", IFERROR(VLOOKUP(B191,[1]Lookup!E:F,2,FALSE),"Requires a Council Assigning"))</f>
        <v>North Yorkshire County Council</v>
      </c>
      <c r="H191" t="str">
        <f>IFERROR(VLOOKUP(C191,[1]Lookup!A:B,2,FALSE),"Requires Category")</f>
        <v>Opioid Dependence</v>
      </c>
      <c r="I191" t="str">
        <f t="shared" si="2"/>
        <v>Yes</v>
      </c>
    </row>
    <row r="192" spans="1:9" hidden="1" x14ac:dyDescent="0.25">
      <c r="A192" s="52">
        <v>42461</v>
      </c>
      <c r="B192" t="s">
        <v>56</v>
      </c>
      <c r="C192" t="s">
        <v>128</v>
      </c>
      <c r="D192">
        <v>6</v>
      </c>
      <c r="E192" s="4">
        <v>488.61</v>
      </c>
      <c r="F192" s="4" t="str">
        <f>VLOOKUP(C192,[1]Lookup!A:C,3,FALSE)</f>
        <v>Local Authority</v>
      </c>
      <c r="G192" t="str">
        <f>IF(F192="NHS England", "NHS England", IFERROR(VLOOKUP(B192,[1]Lookup!E:F,2,FALSE),"Requires a Council Assigning"))</f>
        <v>North Yorkshire County Council</v>
      </c>
      <c r="H192" t="str">
        <f>IFERROR(VLOOKUP(C192,[1]Lookup!A:B,2,FALSE),"Requires Category")</f>
        <v>IUD Progestogen-only Device</v>
      </c>
      <c r="I192" t="str">
        <f t="shared" si="2"/>
        <v>Yes</v>
      </c>
    </row>
    <row r="193" spans="1:9" hidden="1" x14ac:dyDescent="0.25">
      <c r="A193" s="52">
        <v>42461</v>
      </c>
      <c r="B193" t="s">
        <v>56</v>
      </c>
      <c r="C193" t="s">
        <v>129</v>
      </c>
      <c r="D193">
        <v>17</v>
      </c>
      <c r="E193" s="4">
        <v>1312.51</v>
      </c>
      <c r="F193" s="4" t="str">
        <f>VLOOKUP(C193,[1]Lookup!A:C,3,FALSE)</f>
        <v>Local Authority</v>
      </c>
      <c r="G193" t="str">
        <f>IF(F193="NHS England", "NHS England", IFERROR(VLOOKUP(B193,[1]Lookup!E:F,2,FALSE),"Requires a Council Assigning"))</f>
        <v>North Yorkshire County Council</v>
      </c>
      <c r="H193" t="str">
        <f>IFERROR(VLOOKUP(C193,[1]Lookup!A:B,2,FALSE),"Requires Category")</f>
        <v>Etonogestrel</v>
      </c>
      <c r="I193" t="str">
        <f t="shared" si="2"/>
        <v>Yes</v>
      </c>
    </row>
    <row r="194" spans="1:9" hidden="1" x14ac:dyDescent="0.25">
      <c r="A194" s="52">
        <v>42461</v>
      </c>
      <c r="B194" t="s">
        <v>56</v>
      </c>
      <c r="C194" t="s">
        <v>141</v>
      </c>
      <c r="D194">
        <v>1</v>
      </c>
      <c r="E194" s="4">
        <v>16.89</v>
      </c>
      <c r="F194" s="4" t="str">
        <f>VLOOKUP(C194,[1]Lookup!A:C,3,FALSE)</f>
        <v>Local Authority</v>
      </c>
      <c r="G194" t="str">
        <f>IF(F194="NHS England", "NHS England", IFERROR(VLOOKUP(B194,[1]Lookup!E:F,2,FALSE),"Requires a Council Assigning"))</f>
        <v>North Yorkshire County Council</v>
      </c>
      <c r="H194" t="str">
        <f>IFERROR(VLOOKUP(C194,[1]Lookup!A:B,2,FALSE),"Requires Category")</f>
        <v>Nicotine Dependence</v>
      </c>
      <c r="I194" t="str">
        <f t="shared" si="2"/>
        <v>Yes</v>
      </c>
    </row>
    <row r="195" spans="1:9" hidden="1" x14ac:dyDescent="0.25">
      <c r="A195" s="52">
        <v>42461</v>
      </c>
      <c r="B195" t="s">
        <v>56</v>
      </c>
      <c r="C195" t="s">
        <v>142</v>
      </c>
      <c r="D195">
        <v>1</v>
      </c>
      <c r="E195" s="4">
        <v>17.41</v>
      </c>
      <c r="F195" s="4" t="str">
        <f>VLOOKUP(C195,[1]Lookup!A:C,3,FALSE)</f>
        <v>Local Authority</v>
      </c>
      <c r="G195" t="str">
        <f>IF(F195="NHS England", "NHS England", IFERROR(VLOOKUP(B195,[1]Lookup!E:F,2,FALSE),"Requires a Council Assigning"))</f>
        <v>North Yorkshire County Council</v>
      </c>
      <c r="H195" t="str">
        <f>IFERROR(VLOOKUP(C195,[1]Lookup!A:B,2,FALSE),"Requires Category")</f>
        <v>Nicotine Dependence</v>
      </c>
      <c r="I195" t="str">
        <f t="shared" si="2"/>
        <v>Yes</v>
      </c>
    </row>
    <row r="196" spans="1:9" hidden="1" x14ac:dyDescent="0.25">
      <c r="A196" s="52">
        <v>42461</v>
      </c>
      <c r="B196" t="s">
        <v>56</v>
      </c>
      <c r="C196" t="s">
        <v>145</v>
      </c>
      <c r="D196">
        <v>4</v>
      </c>
      <c r="E196" s="4">
        <v>101.15</v>
      </c>
      <c r="F196" s="4" t="str">
        <f>VLOOKUP(C196,[1]Lookup!A:C,3,FALSE)</f>
        <v>Local Authority</v>
      </c>
      <c r="G196" t="str">
        <f>IF(F196="NHS England", "NHS England", IFERROR(VLOOKUP(B196,[1]Lookup!E:F,2,FALSE),"Requires a Council Assigning"))</f>
        <v>North Yorkshire County Council</v>
      </c>
      <c r="H196" t="str">
        <f>IFERROR(VLOOKUP(C196,[1]Lookup!A:B,2,FALSE),"Requires Category")</f>
        <v>Nicotine Dependence</v>
      </c>
      <c r="I196" t="str">
        <f t="shared" si="2"/>
        <v>Yes</v>
      </c>
    </row>
    <row r="197" spans="1:9" hidden="1" x14ac:dyDescent="0.25">
      <c r="A197" s="52">
        <v>42461</v>
      </c>
      <c r="B197" t="s">
        <v>56</v>
      </c>
      <c r="C197" t="s">
        <v>146</v>
      </c>
      <c r="D197">
        <v>6</v>
      </c>
      <c r="E197" s="4">
        <v>227.45</v>
      </c>
      <c r="F197" s="4" t="str">
        <f>VLOOKUP(C197,[1]Lookup!A:C,3,FALSE)</f>
        <v>Local Authority</v>
      </c>
      <c r="G197" t="str">
        <f>IF(F197="NHS England", "NHS England", IFERROR(VLOOKUP(B197,[1]Lookup!E:F,2,FALSE),"Requires a Council Assigning"))</f>
        <v>North Yorkshire County Council</v>
      </c>
      <c r="H197" t="str">
        <f>IFERROR(VLOOKUP(C197,[1]Lookup!A:B,2,FALSE),"Requires Category")</f>
        <v>Nicotine Dependence</v>
      </c>
      <c r="I197" t="str">
        <f t="shared" ref="I197:I260" si="3">INDEX($R$7:$AB$11,MATCH(G197,$Q$7:$Q$11,0),MATCH(H197,$R$6:$AB$6,0))</f>
        <v>Yes</v>
      </c>
    </row>
    <row r="198" spans="1:9" hidden="1" x14ac:dyDescent="0.25">
      <c r="A198" s="52">
        <v>42461</v>
      </c>
      <c r="B198" t="s">
        <v>66</v>
      </c>
      <c r="C198" t="s">
        <v>166</v>
      </c>
      <c r="D198">
        <v>6</v>
      </c>
      <c r="E198" s="4">
        <v>159.97999999999999</v>
      </c>
      <c r="F198" s="4" t="str">
        <f>VLOOKUP(C198,[1]Lookup!A:C,3,FALSE)</f>
        <v>Local Authority</v>
      </c>
      <c r="G198" t="str">
        <f>IF(F198="NHS England", "NHS England", IFERROR(VLOOKUP(B198,[1]Lookup!E:F,2,FALSE),"Requires a Council Assigning"))</f>
        <v>City of York</v>
      </c>
      <c r="H198" t="str">
        <f>IFERROR(VLOOKUP(C198,[1]Lookup!A:B,2,FALSE),"Requires Category")</f>
        <v>Alcohol dependence</v>
      </c>
      <c r="I198" t="str">
        <f t="shared" si="3"/>
        <v>No</v>
      </c>
    </row>
    <row r="199" spans="1:9" hidden="1" x14ac:dyDescent="0.25">
      <c r="A199" s="52">
        <v>42461</v>
      </c>
      <c r="B199" t="s">
        <v>66</v>
      </c>
      <c r="C199" t="s">
        <v>195</v>
      </c>
      <c r="D199">
        <v>4</v>
      </c>
      <c r="E199" s="4">
        <v>47.46</v>
      </c>
      <c r="F199" s="4" t="str">
        <f>VLOOKUP(C199,[1]Lookup!A:C,3,FALSE)</f>
        <v>Local Authority</v>
      </c>
      <c r="G199" t="str">
        <f>IF(F199="NHS England", "NHS England", IFERROR(VLOOKUP(B199,[1]Lookup!E:F,2,FALSE),"Requires a Council Assigning"))</f>
        <v>City of York</v>
      </c>
      <c r="H199" t="str">
        <f>IFERROR(VLOOKUP(C199,[1]Lookup!A:B,2,FALSE),"Requires Category")</f>
        <v>Opioid Dependence</v>
      </c>
      <c r="I199" t="str">
        <f t="shared" si="3"/>
        <v>Yes</v>
      </c>
    </row>
    <row r="200" spans="1:9" hidden="1" x14ac:dyDescent="0.25">
      <c r="A200" s="52">
        <v>42461</v>
      </c>
      <c r="B200" t="s">
        <v>66</v>
      </c>
      <c r="C200" t="s">
        <v>133</v>
      </c>
      <c r="D200">
        <v>7</v>
      </c>
      <c r="E200" s="4">
        <v>51.42</v>
      </c>
      <c r="F200" s="4" t="str">
        <f>VLOOKUP(C200,[1]Lookup!A:C,3,FALSE)</f>
        <v>Local Authority</v>
      </c>
      <c r="G200" t="str">
        <f>IF(F200="NHS England", "NHS England", IFERROR(VLOOKUP(B200,[1]Lookup!E:F,2,FALSE),"Requires a Council Assigning"))</f>
        <v>City of York</v>
      </c>
      <c r="H200" t="str">
        <f>IFERROR(VLOOKUP(C200,[1]Lookup!A:B,2,FALSE),"Requires Category")</f>
        <v>Opioid Dependence</v>
      </c>
      <c r="I200" t="str">
        <f t="shared" si="3"/>
        <v>Yes</v>
      </c>
    </row>
    <row r="201" spans="1:9" hidden="1" x14ac:dyDescent="0.25">
      <c r="A201" s="52">
        <v>42461</v>
      </c>
      <c r="B201" t="s">
        <v>66</v>
      </c>
      <c r="C201" t="s">
        <v>135</v>
      </c>
      <c r="D201">
        <v>7</v>
      </c>
      <c r="E201" s="4">
        <v>155.27000000000001</v>
      </c>
      <c r="F201" s="4" t="str">
        <f>VLOOKUP(C201,[1]Lookup!A:C,3,FALSE)</f>
        <v>Local Authority</v>
      </c>
      <c r="G201" t="str">
        <f>IF(F201="NHS England", "NHS England", IFERROR(VLOOKUP(B201,[1]Lookup!E:F,2,FALSE),"Requires a Council Assigning"))</f>
        <v>City of York</v>
      </c>
      <c r="H201" t="str">
        <f>IFERROR(VLOOKUP(C201,[1]Lookup!A:B,2,FALSE),"Requires Category")</f>
        <v>Alcohol dependence</v>
      </c>
      <c r="I201" t="str">
        <f t="shared" si="3"/>
        <v>No</v>
      </c>
    </row>
    <row r="202" spans="1:9" hidden="1" x14ac:dyDescent="0.25">
      <c r="A202" s="52">
        <v>42461</v>
      </c>
      <c r="B202" t="s">
        <v>66</v>
      </c>
      <c r="C202" t="s">
        <v>196</v>
      </c>
      <c r="D202">
        <v>16</v>
      </c>
      <c r="E202" s="4">
        <v>77.73</v>
      </c>
      <c r="F202" s="4" t="str">
        <f>VLOOKUP(C202,[1]Lookup!A:C,3,FALSE)</f>
        <v>NHS England</v>
      </c>
      <c r="G202" t="str">
        <f>IF(F202="NHS England", "NHS England", IFERROR(VLOOKUP(B202,[1]Lookup!E:F,2,FALSE),"Requires a Council Assigning"))</f>
        <v>NHS England</v>
      </c>
      <c r="H202" t="str">
        <f>IFERROR(VLOOKUP(C202,[1]Lookup!A:B,2,FALSE),"Requires Category")</f>
        <v>Human Papillomavirus (Type 16,18)</v>
      </c>
      <c r="I202" t="str">
        <f t="shared" si="3"/>
        <v>Yes</v>
      </c>
    </row>
    <row r="203" spans="1:9" hidden="1" x14ac:dyDescent="0.25">
      <c r="A203" s="52">
        <v>42461</v>
      </c>
      <c r="B203" t="s">
        <v>66</v>
      </c>
      <c r="C203" t="s">
        <v>136</v>
      </c>
      <c r="D203">
        <v>23</v>
      </c>
      <c r="E203" s="4">
        <v>1776.03</v>
      </c>
      <c r="F203" s="4" t="str">
        <f>VLOOKUP(C203,[1]Lookup!A:C,3,FALSE)</f>
        <v>Local Authority</v>
      </c>
      <c r="G203" t="str">
        <f>IF(F203="NHS England", "NHS England", IFERROR(VLOOKUP(B203,[1]Lookup!E:F,2,FALSE),"Requires a Council Assigning"))</f>
        <v>City of York</v>
      </c>
      <c r="H203" t="str">
        <f>IFERROR(VLOOKUP(C203,[1]Lookup!A:B,2,FALSE),"Requires Category")</f>
        <v>Etonogestrel</v>
      </c>
      <c r="I203" t="str">
        <f t="shared" si="3"/>
        <v>No</v>
      </c>
    </row>
    <row r="204" spans="1:9" hidden="1" x14ac:dyDescent="0.25">
      <c r="A204" s="52">
        <v>42461</v>
      </c>
      <c r="B204" t="s">
        <v>66</v>
      </c>
      <c r="C204" t="s">
        <v>154</v>
      </c>
      <c r="D204">
        <v>5</v>
      </c>
      <c r="E204" s="4">
        <v>30.49</v>
      </c>
      <c r="F204" s="4" t="str">
        <f>VLOOKUP(C204,[1]Lookup!A:C,3,FALSE)</f>
        <v>NHS England</v>
      </c>
      <c r="G204" t="str">
        <f>IF(F204="NHS England", "NHS England", IFERROR(VLOOKUP(B204,[1]Lookup!E:F,2,FALSE),"Requires a Council Assigning"))</f>
        <v>NHS England</v>
      </c>
      <c r="H204" t="str">
        <f>IFERROR(VLOOKUP(C204,[1]Lookup!A:B,2,FALSE),"Requires Category")</f>
        <v>Influenza</v>
      </c>
      <c r="I204" t="str">
        <f t="shared" si="3"/>
        <v>Yes</v>
      </c>
    </row>
    <row r="205" spans="1:9" hidden="1" x14ac:dyDescent="0.25">
      <c r="A205" s="52">
        <v>42461</v>
      </c>
      <c r="B205" t="s">
        <v>66</v>
      </c>
      <c r="C205" t="s">
        <v>164</v>
      </c>
      <c r="D205">
        <v>1</v>
      </c>
      <c r="E205" s="4">
        <v>4.82</v>
      </c>
      <c r="F205" s="4" t="str">
        <f>VLOOKUP(C205,[1]Lookup!A:C,3,FALSE)</f>
        <v>Local Authority</v>
      </c>
      <c r="G205" t="str">
        <f>IF(F205="NHS England", "NHS England", IFERROR(VLOOKUP(B205,[1]Lookup!E:F,2,FALSE),"Requires a Council Assigning"))</f>
        <v>City of York</v>
      </c>
      <c r="H205" t="str">
        <f>IFERROR(VLOOKUP(C205,[1]Lookup!A:B,2,FALSE),"Requires Category")</f>
        <v>Emergency Contraception</v>
      </c>
      <c r="I205" t="str">
        <f t="shared" si="3"/>
        <v>No</v>
      </c>
    </row>
    <row r="206" spans="1:9" hidden="1" x14ac:dyDescent="0.25">
      <c r="A206" s="52">
        <v>42461</v>
      </c>
      <c r="B206" t="s">
        <v>66</v>
      </c>
      <c r="C206" t="s">
        <v>159</v>
      </c>
      <c r="D206">
        <v>16</v>
      </c>
      <c r="E206" s="4">
        <v>77.19</v>
      </c>
      <c r="F206" s="4" t="str">
        <f>VLOOKUP(C206,[1]Lookup!A:C,3,FALSE)</f>
        <v>Local Authority</v>
      </c>
      <c r="G206" t="str">
        <f>IF(F206="NHS England", "NHS England", IFERROR(VLOOKUP(B206,[1]Lookup!E:F,2,FALSE),"Requires a Council Assigning"))</f>
        <v>City of York</v>
      </c>
      <c r="H206" t="str">
        <f>IFERROR(VLOOKUP(C206,[1]Lookup!A:B,2,FALSE),"Requires Category")</f>
        <v>Emergency Contraception</v>
      </c>
      <c r="I206" t="str">
        <f t="shared" si="3"/>
        <v>No</v>
      </c>
    </row>
    <row r="207" spans="1:9" hidden="1" x14ac:dyDescent="0.25">
      <c r="A207" s="52">
        <v>42461</v>
      </c>
      <c r="B207" t="s">
        <v>66</v>
      </c>
      <c r="C207" t="s">
        <v>138</v>
      </c>
      <c r="D207">
        <v>49</v>
      </c>
      <c r="E207" s="4">
        <v>363.54</v>
      </c>
      <c r="F207" s="4" t="str">
        <f>VLOOKUP(C207,[1]Lookup!A:C,3,FALSE)</f>
        <v>Local Authority</v>
      </c>
      <c r="G207" t="str">
        <f>IF(F207="NHS England", "NHS England", IFERROR(VLOOKUP(B207,[1]Lookup!E:F,2,FALSE),"Requires a Council Assigning"))</f>
        <v>City of York</v>
      </c>
      <c r="H207" t="str">
        <f>IFERROR(VLOOKUP(C207,[1]Lookup!A:B,2,FALSE),"Requires Category")</f>
        <v>Opioid Dependence</v>
      </c>
      <c r="I207" t="str">
        <f t="shared" si="3"/>
        <v>Yes</v>
      </c>
    </row>
    <row r="208" spans="1:9" hidden="1" x14ac:dyDescent="0.25">
      <c r="A208" s="52">
        <v>42461</v>
      </c>
      <c r="B208" t="s">
        <v>66</v>
      </c>
      <c r="C208" t="s">
        <v>197</v>
      </c>
      <c r="D208">
        <v>5</v>
      </c>
      <c r="E208" s="4">
        <v>44.17</v>
      </c>
      <c r="F208" s="4" t="str">
        <f>VLOOKUP(C208,[1]Lookup!A:C,3,FALSE)</f>
        <v>Local Authority</v>
      </c>
      <c r="G208" t="str">
        <f>IF(F208="NHS England", "NHS England", IFERROR(VLOOKUP(B208,[1]Lookup!E:F,2,FALSE),"Requires a Council Assigning"))</f>
        <v>City of York</v>
      </c>
      <c r="H208" t="str">
        <f>IFERROR(VLOOKUP(C208,[1]Lookup!A:B,2,FALSE),"Requires Category")</f>
        <v>Opioid Dependence</v>
      </c>
      <c r="I208" t="str">
        <f t="shared" si="3"/>
        <v>Yes</v>
      </c>
    </row>
    <row r="209" spans="1:9" hidden="1" x14ac:dyDescent="0.25">
      <c r="A209" s="52">
        <v>42461</v>
      </c>
      <c r="B209" t="s">
        <v>66</v>
      </c>
      <c r="C209" t="s">
        <v>128</v>
      </c>
      <c r="D209">
        <v>12</v>
      </c>
      <c r="E209" s="4">
        <v>977.22</v>
      </c>
      <c r="F209" s="4" t="str">
        <f>VLOOKUP(C209,[1]Lookup!A:C,3,FALSE)</f>
        <v>Local Authority</v>
      </c>
      <c r="G209" t="str">
        <f>IF(F209="NHS England", "NHS England", IFERROR(VLOOKUP(B209,[1]Lookup!E:F,2,FALSE),"Requires a Council Assigning"))</f>
        <v>City of York</v>
      </c>
      <c r="H209" t="str">
        <f>IFERROR(VLOOKUP(C209,[1]Lookup!A:B,2,FALSE),"Requires Category")</f>
        <v>IUD Progestogen-only Device</v>
      </c>
      <c r="I209" t="str">
        <f t="shared" si="3"/>
        <v>No</v>
      </c>
    </row>
    <row r="210" spans="1:9" hidden="1" x14ac:dyDescent="0.25">
      <c r="A210" s="52">
        <v>42461</v>
      </c>
      <c r="B210" t="s">
        <v>66</v>
      </c>
      <c r="C210" t="s">
        <v>198</v>
      </c>
      <c r="D210">
        <v>1</v>
      </c>
      <c r="E210" s="4">
        <v>20.69</v>
      </c>
      <c r="F210" s="4" t="str">
        <f>VLOOKUP(C210,[1]Lookup!A:C,3,FALSE)</f>
        <v>Local Authority</v>
      </c>
      <c r="G210" t="str">
        <f>IF(F210="NHS England", "NHS England", IFERROR(VLOOKUP(B210,[1]Lookup!E:F,2,FALSE),"Requires a Council Assigning"))</f>
        <v>City of York</v>
      </c>
      <c r="H210" t="str">
        <f>IFERROR(VLOOKUP(C210,[1]Lookup!A:B,2,FALSE),"Requires Category")</f>
        <v>Alcohol dependence</v>
      </c>
      <c r="I210" t="str">
        <f t="shared" si="3"/>
        <v>No</v>
      </c>
    </row>
    <row r="211" spans="1:9" hidden="1" x14ac:dyDescent="0.25">
      <c r="A211" s="52">
        <v>42461</v>
      </c>
      <c r="B211" t="s">
        <v>66</v>
      </c>
      <c r="C211" t="s">
        <v>129</v>
      </c>
      <c r="D211">
        <v>1</v>
      </c>
      <c r="E211" s="4">
        <v>77.22</v>
      </c>
      <c r="F211" s="4" t="str">
        <f>VLOOKUP(C211,[1]Lookup!A:C,3,FALSE)</f>
        <v>Local Authority</v>
      </c>
      <c r="G211" t="str">
        <f>IF(F211="NHS England", "NHS England", IFERROR(VLOOKUP(B211,[1]Lookup!E:F,2,FALSE),"Requires a Council Assigning"))</f>
        <v>City of York</v>
      </c>
      <c r="H211" t="str">
        <f>IFERROR(VLOOKUP(C211,[1]Lookup!A:B,2,FALSE),"Requires Category")</f>
        <v>Etonogestrel</v>
      </c>
      <c r="I211" t="str">
        <f t="shared" si="3"/>
        <v>No</v>
      </c>
    </row>
    <row r="212" spans="1:9" hidden="1" x14ac:dyDescent="0.25">
      <c r="A212" s="52">
        <v>42461</v>
      </c>
      <c r="B212" t="s">
        <v>30</v>
      </c>
      <c r="C212" t="s">
        <v>145</v>
      </c>
      <c r="D212">
        <v>1</v>
      </c>
      <c r="E212" s="4">
        <v>25.29</v>
      </c>
      <c r="F212" s="4" t="str">
        <f>VLOOKUP(C212,[1]Lookup!A:C,3,FALSE)</f>
        <v>Local Authority</v>
      </c>
      <c r="G212" t="str">
        <f>IF(F212="NHS England", "NHS England", IFERROR(VLOOKUP(B212,[1]Lookup!E:F,2,FALSE),"Requires a Council Assigning"))</f>
        <v>City of York</v>
      </c>
      <c r="H212" t="str">
        <f>IFERROR(VLOOKUP(C212,[1]Lookup!A:B,2,FALSE),"Requires Category")</f>
        <v>Nicotine Dependence</v>
      </c>
      <c r="I212" t="str">
        <f t="shared" si="3"/>
        <v>No</v>
      </c>
    </row>
    <row r="213" spans="1:9" hidden="1" x14ac:dyDescent="0.25">
      <c r="A213" s="52">
        <v>42461</v>
      </c>
      <c r="B213" t="s">
        <v>66</v>
      </c>
      <c r="C213" t="s">
        <v>152</v>
      </c>
      <c r="D213">
        <v>12</v>
      </c>
      <c r="E213" s="4">
        <v>92.39</v>
      </c>
      <c r="F213" s="4" t="str">
        <f>VLOOKUP(C213,[1]Lookup!A:C,3,FALSE)</f>
        <v>NHS England</v>
      </c>
      <c r="G213" t="str">
        <f>IF(F213="NHS England", "NHS England", IFERROR(VLOOKUP(B213,[1]Lookup!E:F,2,FALSE),"Requires a Council Assigning"))</f>
        <v>NHS England</v>
      </c>
      <c r="H213" t="str">
        <f>IFERROR(VLOOKUP(C213,[1]Lookup!A:B,2,FALSE),"Requires Category")</f>
        <v>Pneumococcal</v>
      </c>
      <c r="I213" t="str">
        <f t="shared" si="3"/>
        <v>Yes</v>
      </c>
    </row>
    <row r="214" spans="1:9" hidden="1" x14ac:dyDescent="0.25">
      <c r="A214" s="52">
        <v>42461</v>
      </c>
      <c r="B214" t="s">
        <v>66</v>
      </c>
      <c r="C214" t="s">
        <v>131</v>
      </c>
      <c r="D214">
        <v>2</v>
      </c>
      <c r="E214" s="4">
        <v>15.4</v>
      </c>
      <c r="F214" s="4" t="str">
        <f>VLOOKUP(C214,[1]Lookup!A:C,3,FALSE)</f>
        <v>NHS England</v>
      </c>
      <c r="G214" t="str">
        <f>IF(F214="NHS England", "NHS England", IFERROR(VLOOKUP(B214,[1]Lookup!E:F,2,FALSE),"Requires a Council Assigning"))</f>
        <v>NHS England</v>
      </c>
      <c r="H214" t="str">
        <f>IFERROR(VLOOKUP(C214,[1]Lookup!A:B,2,FALSE),"Requires Category")</f>
        <v>Pneumococcal</v>
      </c>
      <c r="I214" t="str">
        <f t="shared" si="3"/>
        <v>Yes</v>
      </c>
    </row>
    <row r="215" spans="1:9" hidden="1" x14ac:dyDescent="0.25">
      <c r="A215" s="52">
        <v>42461</v>
      </c>
      <c r="B215" t="s">
        <v>66</v>
      </c>
      <c r="C215" t="s">
        <v>174</v>
      </c>
      <c r="D215">
        <v>1</v>
      </c>
      <c r="E215" s="4">
        <v>70.569999999999993</v>
      </c>
      <c r="F215" s="4" t="str">
        <f>VLOOKUP(C215,[1]Lookup!A:C,3,FALSE)</f>
        <v>Local Authority</v>
      </c>
      <c r="G215" t="str">
        <f>IF(F215="NHS England", "NHS England", IFERROR(VLOOKUP(B215,[1]Lookup!E:F,2,FALSE),"Requires a Council Assigning"))</f>
        <v>City of York</v>
      </c>
      <c r="H215" t="str">
        <f>IFERROR(VLOOKUP(C215,[1]Lookup!A:B,2,FALSE),"Requires Category")</f>
        <v>Opioid Dependence</v>
      </c>
      <c r="I215" t="str">
        <f t="shared" si="3"/>
        <v>Yes</v>
      </c>
    </row>
    <row r="216" spans="1:9" hidden="1" x14ac:dyDescent="0.25">
      <c r="A216" s="52">
        <v>42461</v>
      </c>
      <c r="B216" t="s">
        <v>66</v>
      </c>
      <c r="C216" t="s">
        <v>144</v>
      </c>
      <c r="D216">
        <v>5</v>
      </c>
      <c r="E216" s="4">
        <v>65.069999999999993</v>
      </c>
      <c r="F216" s="4" t="str">
        <f>VLOOKUP(C216,[1]Lookup!A:C,3,FALSE)</f>
        <v>Local Authority</v>
      </c>
      <c r="G216" t="str">
        <f>IF(F216="NHS England", "NHS England", IFERROR(VLOOKUP(B216,[1]Lookup!E:F,2,FALSE),"Requires a Council Assigning"))</f>
        <v>City of York</v>
      </c>
      <c r="H216" t="str">
        <f>IFERROR(VLOOKUP(C216,[1]Lookup!A:B,2,FALSE),"Requires Category")</f>
        <v>Emergency Contraception</v>
      </c>
      <c r="I216" t="str">
        <f t="shared" si="3"/>
        <v>No</v>
      </c>
    </row>
    <row r="217" spans="1:9" hidden="1" x14ac:dyDescent="0.25">
      <c r="A217" s="52">
        <v>42461</v>
      </c>
      <c r="B217" t="s">
        <v>54</v>
      </c>
      <c r="C217" t="s">
        <v>145</v>
      </c>
      <c r="D217">
        <v>1</v>
      </c>
      <c r="E217" s="4">
        <v>25.29</v>
      </c>
      <c r="F217" s="4" t="str">
        <f>VLOOKUP(C217,[1]Lookup!A:C,3,FALSE)</f>
        <v>Local Authority</v>
      </c>
      <c r="G217" t="str">
        <f>IF(F217="NHS England", "NHS England", IFERROR(VLOOKUP(B217,[1]Lookup!E:F,2,FALSE),"Requires a Council Assigning"))</f>
        <v>City of York</v>
      </c>
      <c r="H217" t="str">
        <f>IFERROR(VLOOKUP(C217,[1]Lookup!A:B,2,FALSE),"Requires Category")</f>
        <v>Nicotine Dependence</v>
      </c>
      <c r="I217" t="str">
        <f t="shared" si="3"/>
        <v>No</v>
      </c>
    </row>
    <row r="218" spans="1:9" hidden="1" x14ac:dyDescent="0.25">
      <c r="A218" s="52">
        <v>42461</v>
      </c>
      <c r="B218" t="s">
        <v>46</v>
      </c>
      <c r="C218" t="s">
        <v>166</v>
      </c>
      <c r="D218">
        <v>1</v>
      </c>
      <c r="E218" s="4">
        <v>26.66</v>
      </c>
      <c r="F218" s="4" t="str">
        <f>VLOOKUP(C218,[1]Lookup!A:C,3,FALSE)</f>
        <v>Local Authority</v>
      </c>
      <c r="G218" t="str">
        <f>IF(F218="NHS England", "NHS England", IFERROR(VLOOKUP(B218,[1]Lookup!E:F,2,FALSE),"Requires a Council Assigning"))</f>
        <v>North Yorkshire County Council</v>
      </c>
      <c r="H218" t="str">
        <f>IFERROR(VLOOKUP(C218,[1]Lookup!A:B,2,FALSE),"Requires Category")</f>
        <v>Alcohol dependence</v>
      </c>
      <c r="I218" t="str">
        <f t="shared" si="3"/>
        <v>Yes</v>
      </c>
    </row>
    <row r="219" spans="1:9" hidden="1" x14ac:dyDescent="0.25">
      <c r="A219" s="52">
        <v>42461</v>
      </c>
      <c r="B219" t="s">
        <v>46</v>
      </c>
      <c r="C219" t="s">
        <v>127</v>
      </c>
      <c r="D219">
        <v>1</v>
      </c>
      <c r="E219" s="4">
        <v>13.01</v>
      </c>
      <c r="F219" s="4" t="str">
        <f>VLOOKUP(C219,[1]Lookup!A:C,3,FALSE)</f>
        <v>Local Authority</v>
      </c>
      <c r="G219" t="str">
        <f>IF(F219="NHS England", "NHS England", IFERROR(VLOOKUP(B219,[1]Lookup!E:F,2,FALSE),"Requires a Council Assigning"))</f>
        <v>North Yorkshire County Council</v>
      </c>
      <c r="H219" t="str">
        <f>IFERROR(VLOOKUP(C219,[1]Lookup!A:B,2,FALSE),"Requires Category")</f>
        <v>Emergency Contraception</v>
      </c>
      <c r="I219" t="str">
        <f t="shared" si="3"/>
        <v>No</v>
      </c>
    </row>
    <row r="220" spans="1:9" hidden="1" x14ac:dyDescent="0.25">
      <c r="A220" s="52">
        <v>42461</v>
      </c>
      <c r="B220" t="s">
        <v>46</v>
      </c>
      <c r="C220" t="s">
        <v>136</v>
      </c>
      <c r="D220">
        <v>3</v>
      </c>
      <c r="E220" s="4">
        <v>231.66</v>
      </c>
      <c r="F220" s="4" t="str">
        <f>VLOOKUP(C220,[1]Lookup!A:C,3,FALSE)</f>
        <v>Local Authority</v>
      </c>
      <c r="G220" t="str">
        <f>IF(F220="NHS England", "NHS England", IFERROR(VLOOKUP(B220,[1]Lookup!E:F,2,FALSE),"Requires a Council Assigning"))</f>
        <v>North Yorkshire County Council</v>
      </c>
      <c r="H220" t="str">
        <f>IFERROR(VLOOKUP(C220,[1]Lookup!A:B,2,FALSE),"Requires Category")</f>
        <v>Etonogestrel</v>
      </c>
      <c r="I220" t="str">
        <f t="shared" si="3"/>
        <v>Yes</v>
      </c>
    </row>
    <row r="221" spans="1:9" hidden="1" x14ac:dyDescent="0.25">
      <c r="A221" s="52">
        <v>42461</v>
      </c>
      <c r="B221" t="s">
        <v>46</v>
      </c>
      <c r="C221" t="s">
        <v>164</v>
      </c>
      <c r="D221">
        <v>1</v>
      </c>
      <c r="E221" s="4">
        <v>4.82</v>
      </c>
      <c r="F221" s="4" t="str">
        <f>VLOOKUP(C221,[1]Lookup!A:C,3,FALSE)</f>
        <v>Local Authority</v>
      </c>
      <c r="G221" t="str">
        <f>IF(F221="NHS England", "NHS England", IFERROR(VLOOKUP(B221,[1]Lookup!E:F,2,FALSE),"Requires a Council Assigning"))</f>
        <v>North Yorkshire County Council</v>
      </c>
      <c r="H221" t="str">
        <f>IFERROR(VLOOKUP(C221,[1]Lookup!A:B,2,FALSE),"Requires Category")</f>
        <v>Emergency Contraception</v>
      </c>
      <c r="I221" t="str">
        <f t="shared" si="3"/>
        <v>No</v>
      </c>
    </row>
    <row r="222" spans="1:9" hidden="1" x14ac:dyDescent="0.25">
      <c r="A222" s="52">
        <v>42461</v>
      </c>
      <c r="B222" t="s">
        <v>46</v>
      </c>
      <c r="C222" t="s">
        <v>159</v>
      </c>
      <c r="D222">
        <v>1</v>
      </c>
      <c r="E222" s="4">
        <v>4.82</v>
      </c>
      <c r="F222" s="4" t="str">
        <f>VLOOKUP(C222,[1]Lookup!A:C,3,FALSE)</f>
        <v>Local Authority</v>
      </c>
      <c r="G222" t="str">
        <f>IF(F222="NHS England", "NHS England", IFERROR(VLOOKUP(B222,[1]Lookup!E:F,2,FALSE),"Requires a Council Assigning"))</f>
        <v>North Yorkshire County Council</v>
      </c>
      <c r="H222" t="str">
        <f>IFERROR(VLOOKUP(C222,[1]Lookup!A:B,2,FALSE),"Requires Category")</f>
        <v>Emergency Contraception</v>
      </c>
      <c r="I222" t="str">
        <f t="shared" si="3"/>
        <v>No</v>
      </c>
    </row>
    <row r="223" spans="1:9" hidden="1" x14ac:dyDescent="0.25">
      <c r="A223" s="52">
        <v>42461</v>
      </c>
      <c r="B223" t="s">
        <v>46</v>
      </c>
      <c r="C223" t="s">
        <v>128</v>
      </c>
      <c r="D223">
        <v>5</v>
      </c>
      <c r="E223" s="4">
        <v>407.18</v>
      </c>
      <c r="F223" s="4" t="str">
        <f>VLOOKUP(C223,[1]Lookup!A:C,3,FALSE)</f>
        <v>Local Authority</v>
      </c>
      <c r="G223" t="str">
        <f>IF(F223="NHS England", "NHS England", IFERROR(VLOOKUP(B223,[1]Lookup!E:F,2,FALSE),"Requires a Council Assigning"))</f>
        <v>North Yorkshire County Council</v>
      </c>
      <c r="H223" t="str">
        <f>IFERROR(VLOOKUP(C223,[1]Lookup!A:B,2,FALSE),"Requires Category")</f>
        <v>IUD Progestogen-only Device</v>
      </c>
      <c r="I223" t="str">
        <f t="shared" si="3"/>
        <v>Yes</v>
      </c>
    </row>
    <row r="224" spans="1:9" hidden="1" x14ac:dyDescent="0.25">
      <c r="A224" s="52">
        <v>42461</v>
      </c>
      <c r="B224" t="s">
        <v>46</v>
      </c>
      <c r="C224" t="s">
        <v>129</v>
      </c>
      <c r="D224">
        <v>9</v>
      </c>
      <c r="E224" s="4">
        <v>694.97</v>
      </c>
      <c r="F224" s="4" t="str">
        <f>VLOOKUP(C224,[1]Lookup!A:C,3,FALSE)</f>
        <v>Local Authority</v>
      </c>
      <c r="G224" t="str">
        <f>IF(F224="NHS England", "NHS England", IFERROR(VLOOKUP(B224,[1]Lookup!E:F,2,FALSE),"Requires a Council Assigning"))</f>
        <v>North Yorkshire County Council</v>
      </c>
      <c r="H224" t="str">
        <f>IFERROR(VLOOKUP(C224,[1]Lookup!A:B,2,FALSE),"Requires Category")</f>
        <v>Etonogestrel</v>
      </c>
      <c r="I224" t="str">
        <f t="shared" si="3"/>
        <v>Yes</v>
      </c>
    </row>
    <row r="225" spans="1:9" hidden="1" x14ac:dyDescent="0.25">
      <c r="A225" s="52">
        <v>42461</v>
      </c>
      <c r="B225" t="s">
        <v>46</v>
      </c>
      <c r="C225" t="s">
        <v>199</v>
      </c>
      <c r="D225">
        <v>2</v>
      </c>
      <c r="E225" s="4">
        <v>36.93</v>
      </c>
      <c r="F225" s="4" t="str">
        <f>VLOOKUP(C225,[1]Lookup!A:C,3,FALSE)</f>
        <v>Local Authority</v>
      </c>
      <c r="G225" t="str">
        <f>IF(F225="NHS England", "NHS England", IFERROR(VLOOKUP(B225,[1]Lookup!E:F,2,FALSE),"Requires a Council Assigning"))</f>
        <v>North Yorkshire County Council</v>
      </c>
      <c r="H225" t="str">
        <f>IFERROR(VLOOKUP(C225,[1]Lookup!A:B,2,FALSE),"Requires Category")</f>
        <v>Nicotine Dependence</v>
      </c>
      <c r="I225" t="str">
        <f t="shared" si="3"/>
        <v>Yes</v>
      </c>
    </row>
    <row r="226" spans="1:9" hidden="1" x14ac:dyDescent="0.25">
      <c r="A226" s="52">
        <v>42461</v>
      </c>
      <c r="B226" t="s">
        <v>46</v>
      </c>
      <c r="C226" t="s">
        <v>171</v>
      </c>
      <c r="D226">
        <v>2</v>
      </c>
      <c r="E226" s="4">
        <v>27.7</v>
      </c>
      <c r="F226" s="4" t="str">
        <f>VLOOKUP(C226,[1]Lookup!A:C,3,FALSE)</f>
        <v>Local Authority</v>
      </c>
      <c r="G226" t="str">
        <f>IF(F226="NHS England", "NHS England", IFERROR(VLOOKUP(B226,[1]Lookup!E:F,2,FALSE),"Requires a Council Assigning"))</f>
        <v>North Yorkshire County Council</v>
      </c>
      <c r="H226" t="str">
        <f>IFERROR(VLOOKUP(C226,[1]Lookup!A:B,2,FALSE),"Requires Category")</f>
        <v>Nicotine Dependence</v>
      </c>
      <c r="I226" t="str">
        <f t="shared" si="3"/>
        <v>Yes</v>
      </c>
    </row>
    <row r="227" spans="1:9" hidden="1" x14ac:dyDescent="0.25">
      <c r="A227" s="52">
        <v>42461</v>
      </c>
      <c r="B227" t="s">
        <v>46</v>
      </c>
      <c r="C227" t="s">
        <v>172</v>
      </c>
      <c r="D227">
        <v>2</v>
      </c>
      <c r="E227" s="4">
        <v>36.93</v>
      </c>
      <c r="F227" s="4" t="str">
        <f>VLOOKUP(C227,[1]Lookup!A:C,3,FALSE)</f>
        <v>Local Authority</v>
      </c>
      <c r="G227" t="str">
        <f>IF(F227="NHS England", "NHS England", IFERROR(VLOOKUP(B227,[1]Lookup!E:F,2,FALSE),"Requires a Council Assigning"))</f>
        <v>North Yorkshire County Council</v>
      </c>
      <c r="H227" t="str">
        <f>IFERROR(VLOOKUP(C227,[1]Lookup!A:B,2,FALSE),"Requires Category")</f>
        <v>Nicotine Dependence</v>
      </c>
      <c r="I227" t="str">
        <f t="shared" si="3"/>
        <v>Yes</v>
      </c>
    </row>
    <row r="228" spans="1:9" hidden="1" x14ac:dyDescent="0.25">
      <c r="A228" s="52">
        <v>42461</v>
      </c>
      <c r="B228" t="s">
        <v>46</v>
      </c>
      <c r="C228" t="s">
        <v>175</v>
      </c>
      <c r="D228">
        <v>1</v>
      </c>
      <c r="E228" s="4">
        <v>19.45</v>
      </c>
      <c r="F228" s="4" t="str">
        <f>VLOOKUP(C228,[1]Lookup!A:C,3,FALSE)</f>
        <v>Local Authority</v>
      </c>
      <c r="G228" t="str">
        <f>IF(F228="NHS England", "NHS England", IFERROR(VLOOKUP(B228,[1]Lookup!E:F,2,FALSE),"Requires a Council Assigning"))</f>
        <v>North Yorkshire County Council</v>
      </c>
      <c r="H228" t="str">
        <f>IFERROR(VLOOKUP(C228,[1]Lookup!A:B,2,FALSE),"Requires Category")</f>
        <v>Nicotine Dependence</v>
      </c>
      <c r="I228" t="str">
        <f t="shared" si="3"/>
        <v>Yes</v>
      </c>
    </row>
    <row r="229" spans="1:9" hidden="1" x14ac:dyDescent="0.25">
      <c r="A229" s="52">
        <v>42461</v>
      </c>
      <c r="B229" t="s">
        <v>46</v>
      </c>
      <c r="C229" t="s">
        <v>190</v>
      </c>
      <c r="D229">
        <v>1</v>
      </c>
      <c r="E229" s="4">
        <v>22.75</v>
      </c>
      <c r="F229" s="4" t="str">
        <f>VLOOKUP(C229,[1]Lookup!A:C,3,FALSE)</f>
        <v>Local Authority</v>
      </c>
      <c r="G229" t="str">
        <f>IF(F229="NHS England", "NHS England", IFERROR(VLOOKUP(B229,[1]Lookup!E:F,2,FALSE),"Requires a Council Assigning"))</f>
        <v>North Yorkshire County Council</v>
      </c>
      <c r="H229" t="str">
        <f>IFERROR(VLOOKUP(C229,[1]Lookup!A:B,2,FALSE),"Requires Category")</f>
        <v>Nicotine Dependence</v>
      </c>
      <c r="I229" t="str">
        <f t="shared" si="3"/>
        <v>Yes</v>
      </c>
    </row>
    <row r="230" spans="1:9" hidden="1" x14ac:dyDescent="0.25">
      <c r="A230" s="52">
        <v>42461</v>
      </c>
      <c r="B230" t="s">
        <v>46</v>
      </c>
      <c r="C230" t="s">
        <v>200</v>
      </c>
      <c r="D230">
        <v>1</v>
      </c>
      <c r="E230" s="4">
        <v>18.46</v>
      </c>
      <c r="F230" s="4" t="str">
        <f>VLOOKUP(C230,[1]Lookup!A:C,3,FALSE)</f>
        <v>Local Authority</v>
      </c>
      <c r="G230" t="str">
        <f>IF(F230="NHS England", "NHS England", IFERROR(VLOOKUP(B230,[1]Lookup!E:F,2,FALSE),"Requires a Council Assigning"))</f>
        <v>North Yorkshire County Council</v>
      </c>
      <c r="H230" t="str">
        <f>IFERROR(VLOOKUP(C230,[1]Lookup!A:B,2,FALSE),"Requires Category")</f>
        <v>Nicotine Dependence</v>
      </c>
      <c r="I230" t="str">
        <f t="shared" si="3"/>
        <v>Yes</v>
      </c>
    </row>
    <row r="231" spans="1:9" hidden="1" x14ac:dyDescent="0.25">
      <c r="A231" s="52">
        <v>42461</v>
      </c>
      <c r="B231" t="s">
        <v>46</v>
      </c>
      <c r="C231" t="s">
        <v>201</v>
      </c>
      <c r="D231">
        <v>1</v>
      </c>
      <c r="E231" s="4">
        <v>18.46</v>
      </c>
      <c r="F231" s="4" t="str">
        <f>VLOOKUP(C231,[1]Lookup!A:C,3,FALSE)</f>
        <v>Local Authority</v>
      </c>
      <c r="G231" t="str">
        <f>IF(F231="NHS England", "NHS England", IFERROR(VLOOKUP(B231,[1]Lookup!E:F,2,FALSE),"Requires a Council Assigning"))</f>
        <v>North Yorkshire County Council</v>
      </c>
      <c r="H231" t="str">
        <f>IFERROR(VLOOKUP(C231,[1]Lookup!A:B,2,FALSE),"Requires Category")</f>
        <v>Nicotine Dependence</v>
      </c>
      <c r="I231" t="str">
        <f t="shared" si="3"/>
        <v>Yes</v>
      </c>
    </row>
    <row r="232" spans="1:9" hidden="1" x14ac:dyDescent="0.25">
      <c r="A232" s="52">
        <v>42461</v>
      </c>
      <c r="B232" t="s">
        <v>46</v>
      </c>
      <c r="C232" t="s">
        <v>140</v>
      </c>
      <c r="D232">
        <v>2</v>
      </c>
      <c r="E232" s="4">
        <v>35.450000000000003</v>
      </c>
      <c r="F232" s="4" t="str">
        <f>VLOOKUP(C232,[1]Lookup!A:C,3,FALSE)</f>
        <v>Local Authority</v>
      </c>
      <c r="G232" t="str">
        <f>IF(F232="NHS England", "NHS England", IFERROR(VLOOKUP(B232,[1]Lookup!E:F,2,FALSE),"Requires a Council Assigning"))</f>
        <v>North Yorkshire County Council</v>
      </c>
      <c r="H232" t="str">
        <f>IFERROR(VLOOKUP(C232,[1]Lookup!A:B,2,FALSE),"Requires Category")</f>
        <v>Nicotine Dependence</v>
      </c>
      <c r="I232" t="str">
        <f t="shared" si="3"/>
        <v>Yes</v>
      </c>
    </row>
    <row r="233" spans="1:9" hidden="1" x14ac:dyDescent="0.25">
      <c r="A233" s="52">
        <v>42461</v>
      </c>
      <c r="B233" t="s">
        <v>46</v>
      </c>
      <c r="C233" t="s">
        <v>153</v>
      </c>
      <c r="D233">
        <v>9</v>
      </c>
      <c r="E233" s="4">
        <v>707.05</v>
      </c>
      <c r="F233" s="4" t="str">
        <f>VLOOKUP(C233,[1]Lookup!A:C,3,FALSE)</f>
        <v>Local Authority</v>
      </c>
      <c r="G233" t="str">
        <f>IF(F233="NHS England", "NHS England", IFERROR(VLOOKUP(B233,[1]Lookup!E:F,2,FALSE),"Requires a Council Assigning"))</f>
        <v>North Yorkshire County Council</v>
      </c>
      <c r="H233" t="str">
        <f>IFERROR(VLOOKUP(C233,[1]Lookup!A:B,2,FALSE),"Requires Category")</f>
        <v>Nicotine Dependence</v>
      </c>
      <c r="I233" t="str">
        <f t="shared" si="3"/>
        <v>Yes</v>
      </c>
    </row>
    <row r="234" spans="1:9" hidden="1" x14ac:dyDescent="0.25">
      <c r="A234" s="52">
        <v>42461</v>
      </c>
      <c r="B234" t="s">
        <v>46</v>
      </c>
      <c r="C234" t="s">
        <v>161</v>
      </c>
      <c r="D234">
        <v>3</v>
      </c>
      <c r="E234" s="4">
        <v>78.55</v>
      </c>
      <c r="F234" s="4" t="str">
        <f>VLOOKUP(C234,[1]Lookup!A:C,3,FALSE)</f>
        <v>Local Authority</v>
      </c>
      <c r="G234" t="str">
        <f>IF(F234="NHS England", "NHS England", IFERROR(VLOOKUP(B234,[1]Lookup!E:F,2,FALSE),"Requires a Council Assigning"))</f>
        <v>North Yorkshire County Council</v>
      </c>
      <c r="H234" t="str">
        <f>IFERROR(VLOOKUP(C234,[1]Lookup!A:B,2,FALSE),"Requires Category")</f>
        <v>Nicotine Dependence</v>
      </c>
      <c r="I234" t="str">
        <f t="shared" si="3"/>
        <v>Yes</v>
      </c>
    </row>
    <row r="235" spans="1:9" hidden="1" x14ac:dyDescent="0.25">
      <c r="A235" s="52">
        <v>42461</v>
      </c>
      <c r="B235" t="s">
        <v>46</v>
      </c>
      <c r="C235" t="s">
        <v>162</v>
      </c>
      <c r="D235">
        <v>4</v>
      </c>
      <c r="E235" s="4">
        <v>67.22</v>
      </c>
      <c r="F235" s="4" t="str">
        <f>VLOOKUP(C235,[1]Lookup!A:C,3,FALSE)</f>
        <v>Local Authority</v>
      </c>
      <c r="G235" t="str">
        <f>IF(F235="NHS England", "NHS England", IFERROR(VLOOKUP(B235,[1]Lookup!E:F,2,FALSE),"Requires a Council Assigning"))</f>
        <v>North Yorkshire County Council</v>
      </c>
      <c r="H235" t="str">
        <f>IFERROR(VLOOKUP(C235,[1]Lookup!A:B,2,FALSE),"Requires Category")</f>
        <v>Nicotine Dependence</v>
      </c>
      <c r="I235" t="str">
        <f t="shared" si="3"/>
        <v>Yes</v>
      </c>
    </row>
    <row r="236" spans="1:9" hidden="1" x14ac:dyDescent="0.25">
      <c r="A236" s="52">
        <v>42461</v>
      </c>
      <c r="B236" t="s">
        <v>46</v>
      </c>
      <c r="C236" t="s">
        <v>165</v>
      </c>
      <c r="D236">
        <v>2</v>
      </c>
      <c r="E236" s="4">
        <v>38.409999999999997</v>
      </c>
      <c r="F236" s="4" t="str">
        <f>VLOOKUP(C236,[1]Lookup!A:C,3,FALSE)</f>
        <v>Local Authority</v>
      </c>
      <c r="G236" t="str">
        <f>IF(F236="NHS England", "NHS England", IFERROR(VLOOKUP(B236,[1]Lookup!E:F,2,FALSE),"Requires a Council Assigning"))</f>
        <v>North Yorkshire County Council</v>
      </c>
      <c r="H236" t="str">
        <f>IFERROR(VLOOKUP(C236,[1]Lookup!A:B,2,FALSE),"Requires Category")</f>
        <v>Nicotine Dependence</v>
      </c>
      <c r="I236" t="str">
        <f t="shared" si="3"/>
        <v>Yes</v>
      </c>
    </row>
    <row r="237" spans="1:9" hidden="1" x14ac:dyDescent="0.25">
      <c r="A237" s="52">
        <v>42461</v>
      </c>
      <c r="B237" t="s">
        <v>46</v>
      </c>
      <c r="C237" t="s">
        <v>168</v>
      </c>
      <c r="D237">
        <v>1</v>
      </c>
      <c r="E237" s="4">
        <v>19.21</v>
      </c>
      <c r="F237" s="4" t="str">
        <f>VLOOKUP(C237,[1]Lookup!A:C,3,FALSE)</f>
        <v>Local Authority</v>
      </c>
      <c r="G237" t="str">
        <f>IF(F237="NHS England", "NHS England", IFERROR(VLOOKUP(B237,[1]Lookup!E:F,2,FALSE),"Requires a Council Assigning"))</f>
        <v>North Yorkshire County Council</v>
      </c>
      <c r="H237" t="str">
        <f>IFERROR(VLOOKUP(C237,[1]Lookup!A:B,2,FALSE),"Requires Category")</f>
        <v>Nicotine Dependence</v>
      </c>
      <c r="I237" t="str">
        <f t="shared" si="3"/>
        <v>Yes</v>
      </c>
    </row>
    <row r="238" spans="1:9" hidden="1" x14ac:dyDescent="0.25">
      <c r="A238" s="52">
        <v>42461</v>
      </c>
      <c r="B238" t="s">
        <v>46</v>
      </c>
      <c r="C238" t="s">
        <v>131</v>
      </c>
      <c r="D238">
        <v>43</v>
      </c>
      <c r="E238" s="4">
        <v>331.07</v>
      </c>
      <c r="F238" s="4" t="str">
        <f>VLOOKUP(C238,[1]Lookup!A:C,3,FALSE)</f>
        <v>NHS England</v>
      </c>
      <c r="G238" t="str">
        <f>IF(F238="NHS England", "NHS England", IFERROR(VLOOKUP(B238,[1]Lookup!E:F,2,FALSE),"Requires a Council Assigning"))</f>
        <v>NHS England</v>
      </c>
      <c r="H238" t="str">
        <f>IFERROR(VLOOKUP(C238,[1]Lookup!A:B,2,FALSE),"Requires Category")</f>
        <v>Pneumococcal</v>
      </c>
      <c r="I238" t="str">
        <f t="shared" si="3"/>
        <v>Yes</v>
      </c>
    </row>
    <row r="239" spans="1:9" hidden="1" x14ac:dyDescent="0.25">
      <c r="A239" s="52">
        <v>42461</v>
      </c>
      <c r="B239" t="s">
        <v>46</v>
      </c>
      <c r="C239" t="s">
        <v>145</v>
      </c>
      <c r="D239">
        <v>1</v>
      </c>
      <c r="E239" s="4">
        <v>25.29</v>
      </c>
      <c r="F239" s="4" t="str">
        <f>VLOOKUP(C239,[1]Lookup!A:C,3,FALSE)</f>
        <v>Local Authority</v>
      </c>
      <c r="G239" t="str">
        <f>IF(F239="NHS England", "NHS England", IFERROR(VLOOKUP(B239,[1]Lookup!E:F,2,FALSE),"Requires a Council Assigning"))</f>
        <v>North Yorkshire County Council</v>
      </c>
      <c r="H239" t="str">
        <f>IFERROR(VLOOKUP(C239,[1]Lookup!A:B,2,FALSE),"Requires Category")</f>
        <v>Nicotine Dependence</v>
      </c>
      <c r="I239" t="str">
        <f t="shared" si="3"/>
        <v>Yes</v>
      </c>
    </row>
    <row r="240" spans="1:9" hidden="1" x14ac:dyDescent="0.25">
      <c r="A240" s="52">
        <v>42461</v>
      </c>
      <c r="B240" t="s">
        <v>46</v>
      </c>
      <c r="C240" t="s">
        <v>146</v>
      </c>
      <c r="D240">
        <v>5</v>
      </c>
      <c r="E240" s="4">
        <v>126.38</v>
      </c>
      <c r="F240" s="4" t="str">
        <f>VLOOKUP(C240,[1]Lookup!A:C,3,FALSE)</f>
        <v>Local Authority</v>
      </c>
      <c r="G240" t="str">
        <f>IF(F240="NHS England", "NHS England", IFERROR(VLOOKUP(B240,[1]Lookup!E:F,2,FALSE),"Requires a Council Assigning"))</f>
        <v>North Yorkshire County Council</v>
      </c>
      <c r="H240" t="str">
        <f>IFERROR(VLOOKUP(C240,[1]Lookup!A:B,2,FALSE),"Requires Category")</f>
        <v>Nicotine Dependence</v>
      </c>
      <c r="I240" t="str">
        <f t="shared" si="3"/>
        <v>Yes</v>
      </c>
    </row>
    <row r="241" spans="1:9" hidden="1" x14ac:dyDescent="0.25">
      <c r="A241" s="52">
        <v>42461</v>
      </c>
      <c r="B241" t="s">
        <v>42</v>
      </c>
      <c r="C241" t="s">
        <v>135</v>
      </c>
      <c r="D241">
        <v>1</v>
      </c>
      <c r="E241" s="4">
        <v>47.65</v>
      </c>
      <c r="F241" s="4" t="str">
        <f>VLOOKUP(C241,[1]Lookup!A:C,3,FALSE)</f>
        <v>Local Authority</v>
      </c>
      <c r="G241" t="str">
        <f>IF(F241="NHS England", "NHS England", IFERROR(VLOOKUP(B241,[1]Lookup!E:F,2,FALSE),"Requires a Council Assigning"))</f>
        <v>North Yorkshire County Council</v>
      </c>
      <c r="H241" t="str">
        <f>IFERROR(VLOOKUP(C241,[1]Lookup!A:B,2,FALSE),"Requires Category")</f>
        <v>Alcohol dependence</v>
      </c>
      <c r="I241" t="str">
        <f t="shared" si="3"/>
        <v>Yes</v>
      </c>
    </row>
    <row r="242" spans="1:9" hidden="1" x14ac:dyDescent="0.25">
      <c r="A242" s="52">
        <v>42461</v>
      </c>
      <c r="B242" t="s">
        <v>42</v>
      </c>
      <c r="C242" t="s">
        <v>164</v>
      </c>
      <c r="D242">
        <v>2</v>
      </c>
      <c r="E242" s="4">
        <v>9.65</v>
      </c>
      <c r="F242" s="4" t="str">
        <f>VLOOKUP(C242,[1]Lookup!A:C,3,FALSE)</f>
        <v>Local Authority</v>
      </c>
      <c r="G242" t="str">
        <f>IF(F242="NHS England", "NHS England", IFERROR(VLOOKUP(B242,[1]Lookup!E:F,2,FALSE),"Requires a Council Assigning"))</f>
        <v>North Yorkshire County Council</v>
      </c>
      <c r="H242" t="str">
        <f>IFERROR(VLOOKUP(C242,[1]Lookup!A:B,2,FALSE),"Requires Category")</f>
        <v>Emergency Contraception</v>
      </c>
      <c r="I242" t="str">
        <f t="shared" si="3"/>
        <v>No</v>
      </c>
    </row>
    <row r="243" spans="1:9" hidden="1" x14ac:dyDescent="0.25">
      <c r="A243" s="52">
        <v>42461</v>
      </c>
      <c r="B243" t="s">
        <v>42</v>
      </c>
      <c r="C243" t="s">
        <v>159</v>
      </c>
      <c r="D243">
        <v>1</v>
      </c>
      <c r="E243" s="4">
        <v>4.82</v>
      </c>
      <c r="F243" s="4" t="str">
        <f>VLOOKUP(C243,[1]Lookup!A:C,3,FALSE)</f>
        <v>Local Authority</v>
      </c>
      <c r="G243" t="str">
        <f>IF(F243="NHS England", "NHS England", IFERROR(VLOOKUP(B243,[1]Lookup!E:F,2,FALSE),"Requires a Council Assigning"))</f>
        <v>North Yorkshire County Council</v>
      </c>
      <c r="H243" t="str">
        <f>IFERROR(VLOOKUP(C243,[1]Lookup!A:B,2,FALSE),"Requires Category")</f>
        <v>Emergency Contraception</v>
      </c>
      <c r="I243" t="str">
        <f t="shared" si="3"/>
        <v>No</v>
      </c>
    </row>
    <row r="244" spans="1:9" hidden="1" x14ac:dyDescent="0.25">
      <c r="A244" s="52">
        <v>42461</v>
      </c>
      <c r="B244" t="s">
        <v>42</v>
      </c>
      <c r="C244" t="s">
        <v>128</v>
      </c>
      <c r="D244">
        <v>5</v>
      </c>
      <c r="E244" s="4">
        <v>407.18</v>
      </c>
      <c r="F244" s="4" t="str">
        <f>VLOOKUP(C244,[1]Lookup!A:C,3,FALSE)</f>
        <v>Local Authority</v>
      </c>
      <c r="G244" t="str">
        <f>IF(F244="NHS England", "NHS England", IFERROR(VLOOKUP(B244,[1]Lookup!E:F,2,FALSE),"Requires a Council Assigning"))</f>
        <v>North Yorkshire County Council</v>
      </c>
      <c r="H244" t="str">
        <f>IFERROR(VLOOKUP(C244,[1]Lookup!A:B,2,FALSE),"Requires Category")</f>
        <v>IUD Progestogen-only Device</v>
      </c>
      <c r="I244" t="str">
        <f t="shared" si="3"/>
        <v>Yes</v>
      </c>
    </row>
    <row r="245" spans="1:9" hidden="1" x14ac:dyDescent="0.25">
      <c r="A245" s="52">
        <v>42461</v>
      </c>
      <c r="B245" t="s">
        <v>42</v>
      </c>
      <c r="C245" t="s">
        <v>129</v>
      </c>
      <c r="D245">
        <v>4</v>
      </c>
      <c r="E245" s="4">
        <v>308.83</v>
      </c>
      <c r="F245" s="4" t="str">
        <f>VLOOKUP(C245,[1]Lookup!A:C,3,FALSE)</f>
        <v>Local Authority</v>
      </c>
      <c r="G245" t="str">
        <f>IF(F245="NHS England", "NHS England", IFERROR(VLOOKUP(B245,[1]Lookup!E:F,2,FALSE),"Requires a Council Assigning"))</f>
        <v>North Yorkshire County Council</v>
      </c>
      <c r="H245" t="str">
        <f>IFERROR(VLOOKUP(C245,[1]Lookup!A:B,2,FALSE),"Requires Category")</f>
        <v>Etonogestrel</v>
      </c>
      <c r="I245" t="str">
        <f t="shared" si="3"/>
        <v>Yes</v>
      </c>
    </row>
    <row r="246" spans="1:9" hidden="1" x14ac:dyDescent="0.25">
      <c r="A246" s="52">
        <v>42461</v>
      </c>
      <c r="B246" t="s">
        <v>42</v>
      </c>
      <c r="C246" t="s">
        <v>167</v>
      </c>
      <c r="D246">
        <v>1</v>
      </c>
      <c r="E246" s="4">
        <v>18.46</v>
      </c>
      <c r="F246" s="4" t="str">
        <f>VLOOKUP(C246,[1]Lookup!A:C,3,FALSE)</f>
        <v>Local Authority</v>
      </c>
      <c r="G246" t="str">
        <f>IF(F246="NHS England", "NHS England", IFERROR(VLOOKUP(B246,[1]Lookup!E:F,2,FALSE),"Requires a Council Assigning"))</f>
        <v>North Yorkshire County Council</v>
      </c>
      <c r="H246" t="str">
        <f>IFERROR(VLOOKUP(C246,[1]Lookup!A:B,2,FALSE),"Requires Category")</f>
        <v>Nicotine Dependence</v>
      </c>
      <c r="I246" t="str">
        <f t="shared" si="3"/>
        <v>Yes</v>
      </c>
    </row>
    <row r="247" spans="1:9" hidden="1" x14ac:dyDescent="0.25">
      <c r="A247" s="52">
        <v>42461</v>
      </c>
      <c r="B247" t="s">
        <v>42</v>
      </c>
      <c r="C247" t="s">
        <v>146</v>
      </c>
      <c r="D247">
        <v>2</v>
      </c>
      <c r="E247" s="4">
        <v>101.08</v>
      </c>
      <c r="F247" s="4" t="str">
        <f>VLOOKUP(C247,[1]Lookup!A:C,3,FALSE)</f>
        <v>Local Authority</v>
      </c>
      <c r="G247" t="str">
        <f>IF(F247="NHS England", "NHS England", IFERROR(VLOOKUP(B247,[1]Lookup!E:F,2,FALSE),"Requires a Council Assigning"))</f>
        <v>North Yorkshire County Council</v>
      </c>
      <c r="H247" t="str">
        <f>IFERROR(VLOOKUP(C247,[1]Lookup!A:B,2,FALSE),"Requires Category")</f>
        <v>Nicotine Dependence</v>
      </c>
      <c r="I247" t="str">
        <f t="shared" si="3"/>
        <v>Yes</v>
      </c>
    </row>
    <row r="248" spans="1:9" hidden="1" x14ac:dyDescent="0.25">
      <c r="A248" s="52">
        <v>42461</v>
      </c>
      <c r="B248" t="s">
        <v>48</v>
      </c>
      <c r="C248" t="s">
        <v>133</v>
      </c>
      <c r="D248">
        <v>5</v>
      </c>
      <c r="E248" s="4">
        <v>32.270000000000003</v>
      </c>
      <c r="F248" s="4" t="str">
        <f>VLOOKUP(C248,[1]Lookup!A:C,3,FALSE)</f>
        <v>Local Authority</v>
      </c>
      <c r="G248" t="str">
        <f>IF(F248="NHS England", "NHS England", IFERROR(VLOOKUP(B248,[1]Lookup!E:F,2,FALSE),"Requires a Council Assigning"))</f>
        <v>North Yorkshire County Council</v>
      </c>
      <c r="H248" t="str">
        <f>IFERROR(VLOOKUP(C248,[1]Lookup!A:B,2,FALSE),"Requires Category")</f>
        <v>Opioid Dependence</v>
      </c>
      <c r="I248" t="str">
        <f t="shared" si="3"/>
        <v>Yes</v>
      </c>
    </row>
    <row r="249" spans="1:9" hidden="1" x14ac:dyDescent="0.25">
      <c r="A249" s="52">
        <v>42461</v>
      </c>
      <c r="B249" t="s">
        <v>48</v>
      </c>
      <c r="C249" t="s">
        <v>130</v>
      </c>
      <c r="D249">
        <v>1</v>
      </c>
      <c r="E249" s="4">
        <v>38.659999999999997</v>
      </c>
      <c r="F249" s="4" t="str">
        <f>VLOOKUP(C249,[1]Lookup!A:C,3,FALSE)</f>
        <v>Local Authority</v>
      </c>
      <c r="G249" t="str">
        <f>IF(F249="NHS England", "NHS England", IFERROR(VLOOKUP(B249,[1]Lookup!E:F,2,FALSE),"Requires a Council Assigning"))</f>
        <v>North Yorkshire County Council</v>
      </c>
      <c r="H249" t="str">
        <f>IFERROR(VLOOKUP(C249,[1]Lookup!A:B,2,FALSE),"Requires Category")</f>
        <v>Nicotine Dependence</v>
      </c>
      <c r="I249" t="str">
        <f t="shared" si="3"/>
        <v>Yes</v>
      </c>
    </row>
    <row r="250" spans="1:9" hidden="1" x14ac:dyDescent="0.25">
      <c r="A250" s="52">
        <v>42461</v>
      </c>
      <c r="B250" t="s">
        <v>48</v>
      </c>
      <c r="C250" t="s">
        <v>127</v>
      </c>
      <c r="D250">
        <v>1</v>
      </c>
      <c r="E250" s="4">
        <v>13</v>
      </c>
      <c r="F250" s="4" t="str">
        <f>VLOOKUP(C250,[1]Lookup!A:C,3,FALSE)</f>
        <v>Local Authority</v>
      </c>
      <c r="G250" t="str">
        <f>IF(F250="NHS England", "NHS England", IFERROR(VLOOKUP(B250,[1]Lookup!E:F,2,FALSE),"Requires a Council Assigning"))</f>
        <v>North Yorkshire County Council</v>
      </c>
      <c r="H250" t="str">
        <f>IFERROR(VLOOKUP(C250,[1]Lookup!A:B,2,FALSE),"Requires Category")</f>
        <v>Emergency Contraception</v>
      </c>
      <c r="I250" t="str">
        <f t="shared" si="3"/>
        <v>No</v>
      </c>
    </row>
    <row r="251" spans="1:9" hidden="1" x14ac:dyDescent="0.25">
      <c r="A251" s="52">
        <v>42461</v>
      </c>
      <c r="B251" t="s">
        <v>48</v>
      </c>
      <c r="C251" t="s">
        <v>164</v>
      </c>
      <c r="D251">
        <v>1</v>
      </c>
      <c r="E251" s="4">
        <v>4.82</v>
      </c>
      <c r="F251" s="4" t="str">
        <f>VLOOKUP(C251,[1]Lookup!A:C,3,FALSE)</f>
        <v>Local Authority</v>
      </c>
      <c r="G251" t="str">
        <f>IF(F251="NHS England", "NHS England", IFERROR(VLOOKUP(B251,[1]Lookup!E:F,2,FALSE),"Requires a Council Assigning"))</f>
        <v>North Yorkshire County Council</v>
      </c>
      <c r="H251" t="str">
        <f>IFERROR(VLOOKUP(C251,[1]Lookup!A:B,2,FALSE),"Requires Category")</f>
        <v>Emergency Contraception</v>
      </c>
      <c r="I251" t="str">
        <f t="shared" si="3"/>
        <v>No</v>
      </c>
    </row>
    <row r="252" spans="1:9" hidden="1" x14ac:dyDescent="0.25">
      <c r="A252" s="52">
        <v>42461</v>
      </c>
      <c r="B252" t="s">
        <v>48</v>
      </c>
      <c r="C252" t="s">
        <v>159</v>
      </c>
      <c r="D252">
        <v>1</v>
      </c>
      <c r="E252" s="4">
        <v>4.82</v>
      </c>
      <c r="F252" s="4" t="str">
        <f>VLOOKUP(C252,[1]Lookup!A:C,3,FALSE)</f>
        <v>Local Authority</v>
      </c>
      <c r="G252" t="str">
        <f>IF(F252="NHS England", "NHS England", IFERROR(VLOOKUP(B252,[1]Lookup!E:F,2,FALSE),"Requires a Council Assigning"))</f>
        <v>North Yorkshire County Council</v>
      </c>
      <c r="H252" t="str">
        <f>IFERROR(VLOOKUP(C252,[1]Lookup!A:B,2,FALSE),"Requires Category")</f>
        <v>Emergency Contraception</v>
      </c>
      <c r="I252" t="str">
        <f t="shared" si="3"/>
        <v>No</v>
      </c>
    </row>
    <row r="253" spans="1:9" hidden="1" x14ac:dyDescent="0.25">
      <c r="A253" s="52">
        <v>42461</v>
      </c>
      <c r="B253" t="s">
        <v>48</v>
      </c>
      <c r="C253" t="s">
        <v>189</v>
      </c>
      <c r="D253">
        <v>6</v>
      </c>
      <c r="E253" s="4">
        <v>21.43</v>
      </c>
      <c r="F253" s="4" t="str">
        <f>VLOOKUP(C253,[1]Lookup!A:C,3,FALSE)</f>
        <v>Local Authority</v>
      </c>
      <c r="G253" t="str">
        <f>IF(F253="NHS England", "NHS England", IFERROR(VLOOKUP(B253,[1]Lookup!E:F,2,FALSE),"Requires a Council Assigning"))</f>
        <v>North Yorkshire County Council</v>
      </c>
      <c r="H253" t="str">
        <f>IFERROR(VLOOKUP(C253,[1]Lookup!A:B,2,FALSE),"Requires Category")</f>
        <v>Opioid Dependence</v>
      </c>
      <c r="I253" t="str">
        <f t="shared" si="3"/>
        <v>Yes</v>
      </c>
    </row>
    <row r="254" spans="1:9" hidden="1" x14ac:dyDescent="0.25">
      <c r="A254" s="52">
        <v>42461</v>
      </c>
      <c r="B254" t="s">
        <v>48</v>
      </c>
      <c r="C254" t="s">
        <v>138</v>
      </c>
      <c r="D254">
        <v>11</v>
      </c>
      <c r="E254" s="4">
        <v>81.14</v>
      </c>
      <c r="F254" s="4" t="str">
        <f>VLOOKUP(C254,[1]Lookup!A:C,3,FALSE)</f>
        <v>Local Authority</v>
      </c>
      <c r="G254" t="str">
        <f>IF(F254="NHS England", "NHS England", IFERROR(VLOOKUP(B254,[1]Lookup!E:F,2,FALSE),"Requires a Council Assigning"))</f>
        <v>North Yorkshire County Council</v>
      </c>
      <c r="H254" t="str">
        <f>IFERROR(VLOOKUP(C254,[1]Lookup!A:B,2,FALSE),"Requires Category")</f>
        <v>Opioid Dependence</v>
      </c>
      <c r="I254" t="str">
        <f t="shared" si="3"/>
        <v>Yes</v>
      </c>
    </row>
    <row r="255" spans="1:9" hidden="1" x14ac:dyDescent="0.25">
      <c r="A255" s="52">
        <v>42461</v>
      </c>
      <c r="B255" t="s">
        <v>48</v>
      </c>
      <c r="C255" t="s">
        <v>128</v>
      </c>
      <c r="D255">
        <v>5</v>
      </c>
      <c r="E255" s="4">
        <v>407.18</v>
      </c>
      <c r="F255" s="4" t="str">
        <f>VLOOKUP(C255,[1]Lookup!A:C,3,FALSE)</f>
        <v>Local Authority</v>
      </c>
      <c r="G255" t="str">
        <f>IF(F255="NHS England", "NHS England", IFERROR(VLOOKUP(B255,[1]Lookup!E:F,2,FALSE),"Requires a Council Assigning"))</f>
        <v>North Yorkshire County Council</v>
      </c>
      <c r="H255" t="str">
        <f>IFERROR(VLOOKUP(C255,[1]Lookup!A:B,2,FALSE),"Requires Category")</f>
        <v>IUD Progestogen-only Device</v>
      </c>
      <c r="I255" t="str">
        <f t="shared" si="3"/>
        <v>Yes</v>
      </c>
    </row>
    <row r="256" spans="1:9" hidden="1" x14ac:dyDescent="0.25">
      <c r="A256" s="52">
        <v>42461</v>
      </c>
      <c r="B256" t="s">
        <v>48</v>
      </c>
      <c r="C256" t="s">
        <v>129</v>
      </c>
      <c r="D256">
        <v>1</v>
      </c>
      <c r="E256" s="4">
        <v>77.209999999999994</v>
      </c>
      <c r="F256" s="4" t="str">
        <f>VLOOKUP(C256,[1]Lookup!A:C,3,FALSE)</f>
        <v>Local Authority</v>
      </c>
      <c r="G256" t="str">
        <f>IF(F256="NHS England", "NHS England", IFERROR(VLOOKUP(B256,[1]Lookup!E:F,2,FALSE),"Requires a Council Assigning"))</f>
        <v>North Yorkshire County Council</v>
      </c>
      <c r="H256" t="str">
        <f>IFERROR(VLOOKUP(C256,[1]Lookup!A:B,2,FALSE),"Requires Category")</f>
        <v>Etonogestrel</v>
      </c>
      <c r="I256" t="str">
        <f t="shared" si="3"/>
        <v>Yes</v>
      </c>
    </row>
    <row r="257" spans="1:9" hidden="1" x14ac:dyDescent="0.25">
      <c r="A257" s="52">
        <v>42461</v>
      </c>
      <c r="B257" t="s">
        <v>48</v>
      </c>
      <c r="C257" t="s">
        <v>146</v>
      </c>
      <c r="D257">
        <v>1</v>
      </c>
      <c r="E257" s="4">
        <v>75.790000000000006</v>
      </c>
      <c r="F257" s="4" t="str">
        <f>VLOOKUP(C257,[1]Lookup!A:C,3,FALSE)</f>
        <v>Local Authority</v>
      </c>
      <c r="G257" t="str">
        <f>IF(F257="NHS England", "NHS England", IFERROR(VLOOKUP(B257,[1]Lookup!E:F,2,FALSE),"Requires a Council Assigning"))</f>
        <v>North Yorkshire County Council</v>
      </c>
      <c r="H257" t="str">
        <f>IFERROR(VLOOKUP(C257,[1]Lookup!A:B,2,FALSE),"Requires Category")</f>
        <v>Nicotine Dependence</v>
      </c>
      <c r="I257" t="str">
        <f t="shared" si="3"/>
        <v>Yes</v>
      </c>
    </row>
    <row r="258" spans="1:9" hidden="1" x14ac:dyDescent="0.25">
      <c r="A258" s="52">
        <v>42461</v>
      </c>
      <c r="B258" t="s">
        <v>14</v>
      </c>
      <c r="C258" t="s">
        <v>177</v>
      </c>
      <c r="D258">
        <v>1</v>
      </c>
      <c r="E258" s="4">
        <v>25.26</v>
      </c>
      <c r="F258" s="4" t="str">
        <f>VLOOKUP(C258,[1]Lookup!A:C,3,FALSE)</f>
        <v>Local Authority</v>
      </c>
      <c r="G258" t="str">
        <f>IF(F258="NHS England", "NHS England", IFERROR(VLOOKUP(B258,[1]Lookup!E:F,2,FALSE),"Requires a Council Assigning"))</f>
        <v>North Yorkshire County Council</v>
      </c>
      <c r="H258" t="str">
        <f>IFERROR(VLOOKUP(C258,[1]Lookup!A:B,2,FALSE),"Requires Category")</f>
        <v>Nicotine Dependence</v>
      </c>
      <c r="I258" t="str">
        <f t="shared" si="3"/>
        <v>Yes</v>
      </c>
    </row>
    <row r="259" spans="1:9" hidden="1" x14ac:dyDescent="0.25">
      <c r="A259" s="52">
        <v>42461</v>
      </c>
      <c r="B259" t="s">
        <v>14</v>
      </c>
      <c r="C259" t="s">
        <v>154</v>
      </c>
      <c r="D259">
        <v>1</v>
      </c>
      <c r="E259" s="4">
        <v>6.1</v>
      </c>
      <c r="F259" s="4" t="str">
        <f>VLOOKUP(C259,[1]Lookup!A:C,3,FALSE)</f>
        <v>NHS England</v>
      </c>
      <c r="G259" t="str">
        <f>IF(F259="NHS England", "NHS England", IFERROR(VLOOKUP(B259,[1]Lookup!E:F,2,FALSE),"Requires a Council Assigning"))</f>
        <v>NHS England</v>
      </c>
      <c r="H259" t="str">
        <f>IFERROR(VLOOKUP(C259,[1]Lookup!A:B,2,FALSE),"Requires Category")</f>
        <v>Influenza</v>
      </c>
      <c r="I259" t="str">
        <f t="shared" si="3"/>
        <v>Yes</v>
      </c>
    </row>
    <row r="260" spans="1:9" hidden="1" x14ac:dyDescent="0.25">
      <c r="A260" s="52">
        <v>42461</v>
      </c>
      <c r="B260" t="s">
        <v>14</v>
      </c>
      <c r="C260" t="s">
        <v>164</v>
      </c>
      <c r="D260">
        <v>1</v>
      </c>
      <c r="E260" s="4">
        <v>4.8099999999999996</v>
      </c>
      <c r="F260" s="4" t="str">
        <f>VLOOKUP(C260,[1]Lookup!A:C,3,FALSE)</f>
        <v>Local Authority</v>
      </c>
      <c r="G260" t="str">
        <f>IF(F260="NHS England", "NHS England", IFERROR(VLOOKUP(B260,[1]Lookup!E:F,2,FALSE),"Requires a Council Assigning"))</f>
        <v>North Yorkshire County Council</v>
      </c>
      <c r="H260" t="str">
        <f>IFERROR(VLOOKUP(C260,[1]Lookup!A:B,2,FALSE),"Requires Category")</f>
        <v>Emergency Contraception</v>
      </c>
      <c r="I260" t="str">
        <f t="shared" si="3"/>
        <v>No</v>
      </c>
    </row>
    <row r="261" spans="1:9" hidden="1" x14ac:dyDescent="0.25">
      <c r="A261" s="52">
        <v>42461</v>
      </c>
      <c r="B261" t="s">
        <v>14</v>
      </c>
      <c r="C261" t="s">
        <v>128</v>
      </c>
      <c r="D261">
        <v>1</v>
      </c>
      <c r="E261" s="4">
        <v>81.44</v>
      </c>
      <c r="F261" s="4" t="str">
        <f>VLOOKUP(C261,[1]Lookup!A:C,3,FALSE)</f>
        <v>Local Authority</v>
      </c>
      <c r="G261" t="str">
        <f>IF(F261="NHS England", "NHS England", IFERROR(VLOOKUP(B261,[1]Lookup!E:F,2,FALSE),"Requires a Council Assigning"))</f>
        <v>North Yorkshire County Council</v>
      </c>
      <c r="H261" t="str">
        <f>IFERROR(VLOOKUP(C261,[1]Lookup!A:B,2,FALSE),"Requires Category")</f>
        <v>IUD Progestogen-only Device</v>
      </c>
      <c r="I261" t="str">
        <f t="shared" ref="I261:I324" si="4">INDEX($R$7:$AB$11,MATCH(G261,$Q$7:$Q$11,0),MATCH(H261,$R$6:$AB$6,0))</f>
        <v>Yes</v>
      </c>
    </row>
    <row r="262" spans="1:9" hidden="1" x14ac:dyDescent="0.25">
      <c r="A262" s="52">
        <v>42461</v>
      </c>
      <c r="B262" t="s">
        <v>14</v>
      </c>
      <c r="C262" t="s">
        <v>192</v>
      </c>
      <c r="D262">
        <v>2</v>
      </c>
      <c r="E262" s="4">
        <v>30.12</v>
      </c>
      <c r="F262" s="4" t="str">
        <f>VLOOKUP(C262,[1]Lookup!A:C,3,FALSE)</f>
        <v>Local Authority</v>
      </c>
      <c r="G262" t="str">
        <f>IF(F262="NHS England", "NHS England", IFERROR(VLOOKUP(B262,[1]Lookup!E:F,2,FALSE),"Requires a Council Assigning"))</f>
        <v>North Yorkshire County Council</v>
      </c>
      <c r="H262" t="str">
        <f>IFERROR(VLOOKUP(C262,[1]Lookup!A:B,2,FALSE),"Requires Category")</f>
        <v>Nicotine Dependence</v>
      </c>
      <c r="I262" t="str">
        <f t="shared" si="4"/>
        <v>Yes</v>
      </c>
    </row>
    <row r="263" spans="1:9" hidden="1" x14ac:dyDescent="0.25">
      <c r="A263" s="52">
        <v>42461</v>
      </c>
      <c r="B263" t="s">
        <v>14</v>
      </c>
      <c r="C263" t="s">
        <v>161</v>
      </c>
      <c r="D263">
        <v>1</v>
      </c>
      <c r="E263" s="4">
        <v>11.23</v>
      </c>
      <c r="F263" s="4" t="str">
        <f>VLOOKUP(C263,[1]Lookup!A:C,3,FALSE)</f>
        <v>Local Authority</v>
      </c>
      <c r="G263" t="str">
        <f>IF(F263="NHS England", "NHS England", IFERROR(VLOOKUP(B263,[1]Lookup!E:F,2,FALSE),"Requires a Council Assigning"))</f>
        <v>North Yorkshire County Council</v>
      </c>
      <c r="H263" t="str">
        <f>IFERROR(VLOOKUP(C263,[1]Lookup!A:B,2,FALSE),"Requires Category")</f>
        <v>Nicotine Dependence</v>
      </c>
      <c r="I263" t="str">
        <f t="shared" si="4"/>
        <v>Yes</v>
      </c>
    </row>
    <row r="264" spans="1:9" hidden="1" x14ac:dyDescent="0.25">
      <c r="A264" s="52">
        <v>42461</v>
      </c>
      <c r="B264" t="s">
        <v>14</v>
      </c>
      <c r="C264" t="s">
        <v>162</v>
      </c>
      <c r="D264">
        <v>1</v>
      </c>
      <c r="E264" s="4">
        <v>19.190000000000001</v>
      </c>
      <c r="F264" s="4" t="str">
        <f>VLOOKUP(C264,[1]Lookup!A:C,3,FALSE)</f>
        <v>Local Authority</v>
      </c>
      <c r="G264" t="str">
        <f>IF(F264="NHS England", "NHS England", IFERROR(VLOOKUP(B264,[1]Lookup!E:F,2,FALSE),"Requires a Council Assigning"))</f>
        <v>North Yorkshire County Council</v>
      </c>
      <c r="H264" t="str">
        <f>IFERROR(VLOOKUP(C264,[1]Lookup!A:B,2,FALSE),"Requires Category")</f>
        <v>Nicotine Dependence</v>
      </c>
      <c r="I264" t="str">
        <f t="shared" si="4"/>
        <v>Yes</v>
      </c>
    </row>
    <row r="265" spans="1:9" hidden="1" x14ac:dyDescent="0.25">
      <c r="A265" s="52">
        <v>42461</v>
      </c>
      <c r="B265" t="s">
        <v>14</v>
      </c>
      <c r="C265" t="s">
        <v>165</v>
      </c>
      <c r="D265">
        <v>1</v>
      </c>
      <c r="E265" s="4">
        <v>19.190000000000001</v>
      </c>
      <c r="F265" s="4" t="str">
        <f>VLOOKUP(C265,[1]Lookup!A:C,3,FALSE)</f>
        <v>Local Authority</v>
      </c>
      <c r="G265" t="str">
        <f>IF(F265="NHS England", "NHS England", IFERROR(VLOOKUP(B265,[1]Lookup!E:F,2,FALSE),"Requires a Council Assigning"))</f>
        <v>North Yorkshire County Council</v>
      </c>
      <c r="H265" t="str">
        <f>IFERROR(VLOOKUP(C265,[1]Lookup!A:B,2,FALSE),"Requires Category")</f>
        <v>Nicotine Dependence</v>
      </c>
      <c r="I265" t="str">
        <f t="shared" si="4"/>
        <v>Yes</v>
      </c>
    </row>
    <row r="266" spans="1:9" hidden="1" x14ac:dyDescent="0.25">
      <c r="A266" s="52">
        <v>42461</v>
      </c>
      <c r="B266" t="s">
        <v>14</v>
      </c>
      <c r="C266" t="s">
        <v>168</v>
      </c>
      <c r="D266">
        <v>6</v>
      </c>
      <c r="E266" s="4">
        <v>86.37</v>
      </c>
      <c r="F266" s="4" t="str">
        <f>VLOOKUP(C266,[1]Lookup!A:C,3,FALSE)</f>
        <v>Local Authority</v>
      </c>
      <c r="G266" t="str">
        <f>IF(F266="NHS England", "NHS England", IFERROR(VLOOKUP(B266,[1]Lookup!E:F,2,FALSE),"Requires a Council Assigning"))</f>
        <v>North Yorkshire County Council</v>
      </c>
      <c r="H266" t="str">
        <f>IFERROR(VLOOKUP(C266,[1]Lookup!A:B,2,FALSE),"Requires Category")</f>
        <v>Nicotine Dependence</v>
      </c>
      <c r="I266" t="str">
        <f t="shared" si="4"/>
        <v>Yes</v>
      </c>
    </row>
    <row r="267" spans="1:9" hidden="1" x14ac:dyDescent="0.25">
      <c r="A267" s="52">
        <v>42461</v>
      </c>
      <c r="B267" t="s">
        <v>14</v>
      </c>
      <c r="C267" t="s">
        <v>131</v>
      </c>
      <c r="D267">
        <v>1</v>
      </c>
      <c r="E267" s="4">
        <v>7.7</v>
      </c>
      <c r="F267" s="4" t="str">
        <f>VLOOKUP(C267,[1]Lookup!A:C,3,FALSE)</f>
        <v>NHS England</v>
      </c>
      <c r="G267" t="str">
        <f>IF(F267="NHS England", "NHS England", IFERROR(VLOOKUP(B267,[1]Lookup!E:F,2,FALSE),"Requires a Council Assigning"))</f>
        <v>NHS England</v>
      </c>
      <c r="H267" t="str">
        <f>IFERROR(VLOOKUP(C267,[1]Lookup!A:B,2,FALSE),"Requires Category")</f>
        <v>Pneumococcal</v>
      </c>
      <c r="I267" t="str">
        <f t="shared" si="4"/>
        <v>Yes</v>
      </c>
    </row>
    <row r="268" spans="1:9" hidden="1" x14ac:dyDescent="0.25">
      <c r="A268" s="52">
        <v>42461</v>
      </c>
      <c r="B268" t="s">
        <v>14</v>
      </c>
      <c r="C268" t="s">
        <v>146</v>
      </c>
      <c r="D268">
        <v>4</v>
      </c>
      <c r="E268" s="4">
        <v>151.59</v>
      </c>
      <c r="F268" s="4" t="str">
        <f>VLOOKUP(C268,[1]Lookup!A:C,3,FALSE)</f>
        <v>Local Authority</v>
      </c>
      <c r="G268" t="str">
        <f>IF(F268="NHS England", "NHS England", IFERROR(VLOOKUP(B268,[1]Lookup!E:F,2,FALSE),"Requires a Council Assigning"))</f>
        <v>North Yorkshire County Council</v>
      </c>
      <c r="H268" t="str">
        <f>IFERROR(VLOOKUP(C268,[1]Lookup!A:B,2,FALSE),"Requires Category")</f>
        <v>Nicotine Dependence</v>
      </c>
      <c r="I268" t="str">
        <f t="shared" si="4"/>
        <v>Yes</v>
      </c>
    </row>
    <row r="269" spans="1:9" hidden="1" x14ac:dyDescent="0.25">
      <c r="A269" s="52">
        <v>42461</v>
      </c>
      <c r="B269" t="s">
        <v>44</v>
      </c>
      <c r="C269" t="s">
        <v>166</v>
      </c>
      <c r="D269">
        <v>2</v>
      </c>
      <c r="E269" s="4">
        <v>53.32</v>
      </c>
      <c r="F269" s="4" t="str">
        <f>VLOOKUP(C269,[1]Lookup!A:C,3,FALSE)</f>
        <v>Local Authority</v>
      </c>
      <c r="G269" t="str">
        <f>IF(F269="NHS England", "NHS England", IFERROR(VLOOKUP(B269,[1]Lookup!E:F,2,FALSE),"Requires a Council Assigning"))</f>
        <v>North Yorkshire County Council</v>
      </c>
      <c r="H269" t="str">
        <f>IFERROR(VLOOKUP(C269,[1]Lookup!A:B,2,FALSE),"Requires Category")</f>
        <v>Alcohol dependence</v>
      </c>
      <c r="I269" t="str">
        <f t="shared" si="4"/>
        <v>Yes</v>
      </c>
    </row>
    <row r="270" spans="1:9" hidden="1" x14ac:dyDescent="0.25">
      <c r="A270" s="52">
        <v>42461</v>
      </c>
      <c r="B270" t="s">
        <v>44</v>
      </c>
      <c r="C270" t="s">
        <v>134</v>
      </c>
      <c r="D270">
        <v>2</v>
      </c>
      <c r="E270" s="4">
        <v>11.82</v>
      </c>
      <c r="F270" s="4" t="str">
        <f>VLOOKUP(C270,[1]Lookup!A:C,3,FALSE)</f>
        <v>Local Authority</v>
      </c>
      <c r="G270" t="str">
        <f>IF(F270="NHS England", "NHS England", IFERROR(VLOOKUP(B270,[1]Lookup!E:F,2,FALSE),"Requires a Council Assigning"))</f>
        <v>North Yorkshire County Council</v>
      </c>
      <c r="H270" t="str">
        <f>IFERROR(VLOOKUP(C270,[1]Lookup!A:B,2,FALSE),"Requires Category")</f>
        <v>Opioid Dependence</v>
      </c>
      <c r="I270" t="str">
        <f t="shared" si="4"/>
        <v>Yes</v>
      </c>
    </row>
    <row r="271" spans="1:9" hidden="1" x14ac:dyDescent="0.25">
      <c r="A271" s="52">
        <v>42461</v>
      </c>
      <c r="B271" t="s">
        <v>44</v>
      </c>
      <c r="C271" t="s">
        <v>164</v>
      </c>
      <c r="D271">
        <v>2</v>
      </c>
      <c r="E271" s="4">
        <v>9.65</v>
      </c>
      <c r="F271" s="4" t="str">
        <f>VLOOKUP(C271,[1]Lookup!A:C,3,FALSE)</f>
        <v>Local Authority</v>
      </c>
      <c r="G271" t="str">
        <f>IF(F271="NHS England", "NHS England", IFERROR(VLOOKUP(B271,[1]Lookup!E:F,2,FALSE),"Requires a Council Assigning"))</f>
        <v>North Yorkshire County Council</v>
      </c>
      <c r="H271" t="str">
        <f>IFERROR(VLOOKUP(C271,[1]Lookup!A:B,2,FALSE),"Requires Category")</f>
        <v>Emergency Contraception</v>
      </c>
      <c r="I271" t="str">
        <f t="shared" si="4"/>
        <v>No</v>
      </c>
    </row>
    <row r="272" spans="1:9" hidden="1" x14ac:dyDescent="0.25">
      <c r="A272" s="52">
        <v>42461</v>
      </c>
      <c r="B272" t="s">
        <v>44</v>
      </c>
      <c r="C272" t="s">
        <v>159</v>
      </c>
      <c r="D272">
        <v>1</v>
      </c>
      <c r="E272" s="4">
        <v>4.82</v>
      </c>
      <c r="F272" s="4" t="str">
        <f>VLOOKUP(C272,[1]Lookup!A:C,3,FALSE)</f>
        <v>Local Authority</v>
      </c>
      <c r="G272" t="str">
        <f>IF(F272="NHS England", "NHS England", IFERROR(VLOOKUP(B272,[1]Lookup!E:F,2,FALSE),"Requires a Council Assigning"))</f>
        <v>North Yorkshire County Council</v>
      </c>
      <c r="H272" t="str">
        <f>IFERROR(VLOOKUP(C272,[1]Lookup!A:B,2,FALSE),"Requires Category")</f>
        <v>Emergency Contraception</v>
      </c>
      <c r="I272" t="str">
        <f t="shared" si="4"/>
        <v>No</v>
      </c>
    </row>
    <row r="273" spans="1:9" hidden="1" x14ac:dyDescent="0.25">
      <c r="A273" s="52">
        <v>42461</v>
      </c>
      <c r="B273" t="s">
        <v>44</v>
      </c>
      <c r="C273" t="s">
        <v>138</v>
      </c>
      <c r="D273">
        <v>23</v>
      </c>
      <c r="E273" s="4">
        <v>148.33000000000001</v>
      </c>
      <c r="F273" s="4" t="str">
        <f>VLOOKUP(C273,[1]Lookup!A:C,3,FALSE)</f>
        <v>Local Authority</v>
      </c>
      <c r="G273" t="str">
        <f>IF(F273="NHS England", "NHS England", IFERROR(VLOOKUP(B273,[1]Lookup!E:F,2,FALSE),"Requires a Council Assigning"))</f>
        <v>North Yorkshire County Council</v>
      </c>
      <c r="H273" t="str">
        <f>IFERROR(VLOOKUP(C273,[1]Lookup!A:B,2,FALSE),"Requires Category")</f>
        <v>Opioid Dependence</v>
      </c>
      <c r="I273" t="str">
        <f t="shared" si="4"/>
        <v>Yes</v>
      </c>
    </row>
    <row r="274" spans="1:9" hidden="1" x14ac:dyDescent="0.25">
      <c r="A274" s="52">
        <v>42461</v>
      </c>
      <c r="B274" t="s">
        <v>44</v>
      </c>
      <c r="C274" t="s">
        <v>128</v>
      </c>
      <c r="D274">
        <v>4</v>
      </c>
      <c r="E274" s="4">
        <v>325.74</v>
      </c>
      <c r="F274" s="4" t="str">
        <f>VLOOKUP(C274,[1]Lookup!A:C,3,FALSE)</f>
        <v>Local Authority</v>
      </c>
      <c r="G274" t="str">
        <f>IF(F274="NHS England", "NHS England", IFERROR(VLOOKUP(B274,[1]Lookup!E:F,2,FALSE),"Requires a Council Assigning"))</f>
        <v>North Yorkshire County Council</v>
      </c>
      <c r="H274" t="str">
        <f>IFERROR(VLOOKUP(C274,[1]Lookup!A:B,2,FALSE),"Requires Category")</f>
        <v>IUD Progestogen-only Device</v>
      </c>
      <c r="I274" t="str">
        <f t="shared" si="4"/>
        <v>Yes</v>
      </c>
    </row>
    <row r="275" spans="1:9" hidden="1" x14ac:dyDescent="0.25">
      <c r="A275" s="52">
        <v>42461</v>
      </c>
      <c r="B275" t="s">
        <v>44</v>
      </c>
      <c r="C275" t="s">
        <v>129</v>
      </c>
      <c r="D275">
        <v>5</v>
      </c>
      <c r="E275" s="4">
        <v>386.03</v>
      </c>
      <c r="F275" s="4" t="str">
        <f>VLOOKUP(C275,[1]Lookup!A:C,3,FALSE)</f>
        <v>Local Authority</v>
      </c>
      <c r="G275" t="str">
        <f>IF(F275="NHS England", "NHS England", IFERROR(VLOOKUP(B275,[1]Lookup!E:F,2,FALSE),"Requires a Council Assigning"))</f>
        <v>North Yorkshire County Council</v>
      </c>
      <c r="H275" t="str">
        <f>IFERROR(VLOOKUP(C275,[1]Lookup!A:B,2,FALSE),"Requires Category")</f>
        <v>Etonogestrel</v>
      </c>
      <c r="I275" t="str">
        <f t="shared" si="4"/>
        <v>Yes</v>
      </c>
    </row>
    <row r="276" spans="1:9" hidden="1" x14ac:dyDescent="0.25">
      <c r="A276" s="52">
        <v>42461</v>
      </c>
      <c r="B276" t="s">
        <v>44</v>
      </c>
      <c r="C276" t="s">
        <v>172</v>
      </c>
      <c r="D276">
        <v>1</v>
      </c>
      <c r="E276" s="4">
        <v>18.46</v>
      </c>
      <c r="F276" s="4" t="str">
        <f>VLOOKUP(C276,[1]Lookup!A:C,3,FALSE)</f>
        <v>Local Authority</v>
      </c>
      <c r="G276" t="str">
        <f>IF(F276="NHS England", "NHS England", IFERROR(VLOOKUP(B276,[1]Lookup!E:F,2,FALSE),"Requires a Council Assigning"))</f>
        <v>North Yorkshire County Council</v>
      </c>
      <c r="H276" t="str">
        <f>IFERROR(VLOOKUP(C276,[1]Lookup!A:B,2,FALSE),"Requires Category")</f>
        <v>Nicotine Dependence</v>
      </c>
      <c r="I276" t="str">
        <f t="shared" si="4"/>
        <v>Yes</v>
      </c>
    </row>
    <row r="277" spans="1:9" hidden="1" x14ac:dyDescent="0.25">
      <c r="A277" s="52">
        <v>42461</v>
      </c>
      <c r="B277" t="s">
        <v>44</v>
      </c>
      <c r="C277" t="s">
        <v>153</v>
      </c>
      <c r="D277">
        <v>4</v>
      </c>
      <c r="E277" s="4">
        <v>133.47</v>
      </c>
      <c r="F277" s="4" t="str">
        <f>VLOOKUP(C277,[1]Lookup!A:C,3,FALSE)</f>
        <v>Local Authority</v>
      </c>
      <c r="G277" t="str">
        <f>IF(F277="NHS England", "NHS England", IFERROR(VLOOKUP(B277,[1]Lookup!E:F,2,FALSE),"Requires a Council Assigning"))</f>
        <v>North Yorkshire County Council</v>
      </c>
      <c r="H277" t="str">
        <f>IFERROR(VLOOKUP(C277,[1]Lookup!A:B,2,FALSE),"Requires Category")</f>
        <v>Nicotine Dependence</v>
      </c>
      <c r="I277" t="str">
        <f t="shared" si="4"/>
        <v>Yes</v>
      </c>
    </row>
    <row r="278" spans="1:9" hidden="1" x14ac:dyDescent="0.25">
      <c r="A278" s="52">
        <v>42461</v>
      </c>
      <c r="B278" t="s">
        <v>44</v>
      </c>
      <c r="C278" t="s">
        <v>162</v>
      </c>
      <c r="D278">
        <v>1</v>
      </c>
      <c r="E278" s="4">
        <v>19.21</v>
      </c>
      <c r="F278" s="4" t="str">
        <f>VLOOKUP(C278,[1]Lookup!A:C,3,FALSE)</f>
        <v>Local Authority</v>
      </c>
      <c r="G278" t="str">
        <f>IF(F278="NHS England", "NHS England", IFERROR(VLOOKUP(B278,[1]Lookup!E:F,2,FALSE),"Requires a Council Assigning"))</f>
        <v>North Yorkshire County Council</v>
      </c>
      <c r="H278" t="str">
        <f>IFERROR(VLOOKUP(C278,[1]Lookup!A:B,2,FALSE),"Requires Category")</f>
        <v>Nicotine Dependence</v>
      </c>
      <c r="I278" t="str">
        <f t="shared" si="4"/>
        <v>Yes</v>
      </c>
    </row>
    <row r="279" spans="1:9" hidden="1" x14ac:dyDescent="0.25">
      <c r="A279" s="52">
        <v>42461</v>
      </c>
      <c r="B279" t="s">
        <v>44</v>
      </c>
      <c r="C279" t="s">
        <v>165</v>
      </c>
      <c r="D279">
        <v>1</v>
      </c>
      <c r="E279" s="4">
        <v>19.21</v>
      </c>
      <c r="F279" s="4" t="str">
        <f>VLOOKUP(C279,[1]Lookup!A:C,3,FALSE)</f>
        <v>Local Authority</v>
      </c>
      <c r="G279" t="str">
        <f>IF(F279="NHS England", "NHS England", IFERROR(VLOOKUP(B279,[1]Lookup!E:F,2,FALSE),"Requires a Council Assigning"))</f>
        <v>North Yorkshire County Council</v>
      </c>
      <c r="H279" t="str">
        <f>IFERROR(VLOOKUP(C279,[1]Lookup!A:B,2,FALSE),"Requires Category")</f>
        <v>Nicotine Dependence</v>
      </c>
      <c r="I279" t="str">
        <f t="shared" si="4"/>
        <v>Yes</v>
      </c>
    </row>
    <row r="280" spans="1:9" hidden="1" x14ac:dyDescent="0.25">
      <c r="A280" s="52">
        <v>42461</v>
      </c>
      <c r="B280" t="s">
        <v>44</v>
      </c>
      <c r="C280" t="s">
        <v>168</v>
      </c>
      <c r="D280">
        <v>2</v>
      </c>
      <c r="E280" s="4">
        <v>38.409999999999997</v>
      </c>
      <c r="F280" s="4" t="str">
        <f>VLOOKUP(C280,[1]Lookup!A:C,3,FALSE)</f>
        <v>Local Authority</v>
      </c>
      <c r="G280" t="str">
        <f>IF(F280="NHS England", "NHS England", IFERROR(VLOOKUP(B280,[1]Lookup!E:F,2,FALSE),"Requires a Council Assigning"))</f>
        <v>North Yorkshire County Council</v>
      </c>
      <c r="H280" t="str">
        <f>IFERROR(VLOOKUP(C280,[1]Lookup!A:B,2,FALSE),"Requires Category")</f>
        <v>Nicotine Dependence</v>
      </c>
      <c r="I280" t="str">
        <f t="shared" si="4"/>
        <v>Yes</v>
      </c>
    </row>
    <row r="281" spans="1:9" hidden="1" x14ac:dyDescent="0.25">
      <c r="A281" s="52">
        <v>42461</v>
      </c>
      <c r="B281" t="s">
        <v>44</v>
      </c>
      <c r="C281" t="s">
        <v>141</v>
      </c>
      <c r="D281">
        <v>1</v>
      </c>
      <c r="E281" s="4">
        <v>16.89</v>
      </c>
      <c r="F281" s="4" t="str">
        <f>VLOOKUP(C281,[1]Lookup!A:C,3,FALSE)</f>
        <v>Local Authority</v>
      </c>
      <c r="G281" t="str">
        <f>IF(F281="NHS England", "NHS England", IFERROR(VLOOKUP(B281,[1]Lookup!E:F,2,FALSE),"Requires a Council Assigning"))</f>
        <v>North Yorkshire County Council</v>
      </c>
      <c r="H281" t="str">
        <f>IFERROR(VLOOKUP(C281,[1]Lookup!A:B,2,FALSE),"Requires Category")</f>
        <v>Nicotine Dependence</v>
      </c>
      <c r="I281" t="str">
        <f t="shared" si="4"/>
        <v>Yes</v>
      </c>
    </row>
    <row r="282" spans="1:9" hidden="1" x14ac:dyDescent="0.25">
      <c r="A282" s="52">
        <v>42461</v>
      </c>
      <c r="B282" t="s">
        <v>44</v>
      </c>
      <c r="C282" t="s">
        <v>155</v>
      </c>
      <c r="D282">
        <v>2</v>
      </c>
      <c r="E282" s="4">
        <v>23.6</v>
      </c>
      <c r="F282" s="4" t="str">
        <f>VLOOKUP(C282,[1]Lookup!A:C,3,FALSE)</f>
        <v>Local Authority</v>
      </c>
      <c r="G282" t="str">
        <f>IF(F282="NHS England", "NHS England", IFERROR(VLOOKUP(B282,[1]Lookup!E:F,2,FALSE),"Requires a Council Assigning"))</f>
        <v>North Yorkshire County Council</v>
      </c>
      <c r="H282" t="str">
        <f>IFERROR(VLOOKUP(C282,[1]Lookup!A:B,2,FALSE),"Requires Category")</f>
        <v>Opioid Dependence</v>
      </c>
      <c r="I282" t="str">
        <f t="shared" si="4"/>
        <v>Yes</v>
      </c>
    </row>
    <row r="283" spans="1:9" hidden="1" x14ac:dyDescent="0.25">
      <c r="A283" s="52">
        <v>42461</v>
      </c>
      <c r="B283" t="s">
        <v>44</v>
      </c>
      <c r="C283" t="s">
        <v>174</v>
      </c>
      <c r="D283">
        <v>5</v>
      </c>
      <c r="E283" s="4">
        <v>302.45</v>
      </c>
      <c r="F283" s="4" t="str">
        <f>VLOOKUP(C283,[1]Lookup!A:C,3,FALSE)</f>
        <v>Local Authority</v>
      </c>
      <c r="G283" t="str">
        <f>IF(F283="NHS England", "NHS England", IFERROR(VLOOKUP(B283,[1]Lookup!E:F,2,FALSE),"Requires a Council Assigning"))</f>
        <v>North Yorkshire County Council</v>
      </c>
      <c r="H283" t="str">
        <f>IFERROR(VLOOKUP(C283,[1]Lookup!A:B,2,FALSE),"Requires Category")</f>
        <v>Opioid Dependence</v>
      </c>
      <c r="I283" t="str">
        <f t="shared" si="4"/>
        <v>Yes</v>
      </c>
    </row>
    <row r="284" spans="1:9" hidden="1" x14ac:dyDescent="0.25">
      <c r="A284" s="52">
        <v>42461</v>
      </c>
      <c r="B284" t="s">
        <v>44</v>
      </c>
      <c r="C284" t="s">
        <v>145</v>
      </c>
      <c r="D284">
        <v>2</v>
      </c>
      <c r="E284" s="4">
        <v>50.58</v>
      </c>
      <c r="F284" s="4" t="str">
        <f>VLOOKUP(C284,[1]Lookup!A:C,3,FALSE)</f>
        <v>Local Authority</v>
      </c>
      <c r="G284" t="str">
        <f>IF(F284="NHS England", "NHS England", IFERROR(VLOOKUP(B284,[1]Lookup!E:F,2,FALSE),"Requires a Council Assigning"))</f>
        <v>North Yorkshire County Council</v>
      </c>
      <c r="H284" t="str">
        <f>IFERROR(VLOOKUP(C284,[1]Lookup!A:B,2,FALSE),"Requires Category")</f>
        <v>Nicotine Dependence</v>
      </c>
      <c r="I284" t="str">
        <f t="shared" si="4"/>
        <v>Yes</v>
      </c>
    </row>
    <row r="285" spans="1:9" hidden="1" x14ac:dyDescent="0.25">
      <c r="A285" s="52">
        <v>42461</v>
      </c>
      <c r="B285" t="s">
        <v>44</v>
      </c>
      <c r="C285" t="s">
        <v>146</v>
      </c>
      <c r="D285">
        <v>4</v>
      </c>
      <c r="E285" s="4">
        <v>176.89</v>
      </c>
      <c r="F285" s="4" t="str">
        <f>VLOOKUP(C285,[1]Lookup!A:C,3,FALSE)</f>
        <v>Local Authority</v>
      </c>
      <c r="G285" t="str">
        <f>IF(F285="NHS England", "NHS England", IFERROR(VLOOKUP(B285,[1]Lookup!E:F,2,FALSE),"Requires a Council Assigning"))</f>
        <v>North Yorkshire County Council</v>
      </c>
      <c r="H285" t="str">
        <f>IFERROR(VLOOKUP(C285,[1]Lookup!A:B,2,FALSE),"Requires Category")</f>
        <v>Nicotine Dependence</v>
      </c>
      <c r="I285" t="str">
        <f t="shared" si="4"/>
        <v>Yes</v>
      </c>
    </row>
    <row r="286" spans="1:9" hidden="1" x14ac:dyDescent="0.25">
      <c r="A286" s="52">
        <v>42461</v>
      </c>
      <c r="B286" t="s">
        <v>10</v>
      </c>
      <c r="C286" t="s">
        <v>143</v>
      </c>
      <c r="D286">
        <v>1</v>
      </c>
      <c r="E286" s="4">
        <v>18.46</v>
      </c>
      <c r="F286" s="4" t="str">
        <f>VLOOKUP(C286,[1]Lookup!A:C,3,FALSE)</f>
        <v>Local Authority</v>
      </c>
      <c r="G286" t="str">
        <f>IF(F286="NHS England", "NHS England", IFERROR(VLOOKUP(B286,[1]Lookup!E:F,2,FALSE),"Requires a Council Assigning"))</f>
        <v>North Yorkshire County Council</v>
      </c>
      <c r="H286" t="str">
        <f>IFERROR(VLOOKUP(C286,[1]Lookup!A:B,2,FALSE),"Requires Category")</f>
        <v>Nicotine Dependence</v>
      </c>
      <c r="I286" t="str">
        <f t="shared" si="4"/>
        <v>Yes</v>
      </c>
    </row>
    <row r="287" spans="1:9" hidden="1" x14ac:dyDescent="0.25">
      <c r="A287" s="52">
        <v>42461</v>
      </c>
      <c r="B287" t="s">
        <v>30</v>
      </c>
      <c r="C287" t="s">
        <v>136</v>
      </c>
      <c r="D287">
        <v>1</v>
      </c>
      <c r="E287" s="4">
        <v>77.22</v>
      </c>
      <c r="F287" s="4" t="str">
        <f>VLOOKUP(C287,[1]Lookup!A:C,3,FALSE)</f>
        <v>Local Authority</v>
      </c>
      <c r="G287" t="str">
        <f>IF(F287="NHS England", "NHS England", IFERROR(VLOOKUP(B287,[1]Lookup!E:F,2,FALSE),"Requires a Council Assigning"))</f>
        <v>City of York</v>
      </c>
      <c r="H287" t="str">
        <f>IFERROR(VLOOKUP(C287,[1]Lookup!A:B,2,FALSE),"Requires Category")</f>
        <v>Etonogestrel</v>
      </c>
      <c r="I287" t="str">
        <f t="shared" si="4"/>
        <v>No</v>
      </c>
    </row>
    <row r="288" spans="1:9" hidden="1" x14ac:dyDescent="0.25">
      <c r="A288" s="52">
        <v>42461</v>
      </c>
      <c r="B288" t="s">
        <v>30</v>
      </c>
      <c r="C288" t="s">
        <v>128</v>
      </c>
      <c r="D288">
        <v>2</v>
      </c>
      <c r="E288" s="4">
        <v>162.87</v>
      </c>
      <c r="F288" s="4" t="str">
        <f>VLOOKUP(C288,[1]Lookup!A:C,3,FALSE)</f>
        <v>Local Authority</v>
      </c>
      <c r="G288" t="str">
        <f>IF(F288="NHS England", "NHS England", IFERROR(VLOOKUP(B288,[1]Lookup!E:F,2,FALSE),"Requires a Council Assigning"))</f>
        <v>City of York</v>
      </c>
      <c r="H288" t="str">
        <f>IFERROR(VLOOKUP(C288,[1]Lookup!A:B,2,FALSE),"Requires Category")</f>
        <v>IUD Progestogen-only Device</v>
      </c>
      <c r="I288" t="str">
        <f t="shared" si="4"/>
        <v>No</v>
      </c>
    </row>
    <row r="289" spans="1:9" hidden="1" x14ac:dyDescent="0.25">
      <c r="A289" s="52">
        <v>42461</v>
      </c>
      <c r="B289" t="s">
        <v>64</v>
      </c>
      <c r="C289" t="s">
        <v>202</v>
      </c>
      <c r="D289">
        <v>1</v>
      </c>
      <c r="E289" s="4">
        <v>25.38</v>
      </c>
      <c r="F289" s="4" t="str">
        <f>VLOOKUP(C289,[1]Lookup!A:C,3,FALSE)</f>
        <v>Local Authority</v>
      </c>
      <c r="G289" t="str">
        <f>IF(F289="NHS England", "NHS England", IFERROR(VLOOKUP(B289,[1]Lookup!E:F,2,FALSE),"Requires a Council Assigning"))</f>
        <v>City of York</v>
      </c>
      <c r="H289" t="str">
        <f>IFERROR(VLOOKUP(C289,[1]Lookup!A:B,2,FALSE),"Requires Category")</f>
        <v>Nicotine Dependence</v>
      </c>
      <c r="I289" t="str">
        <f t="shared" si="4"/>
        <v>No</v>
      </c>
    </row>
    <row r="290" spans="1:9" hidden="1" x14ac:dyDescent="0.25">
      <c r="A290" s="52">
        <v>42461</v>
      </c>
      <c r="B290" t="s">
        <v>54</v>
      </c>
      <c r="C290" t="s">
        <v>202</v>
      </c>
      <c r="D290">
        <v>3</v>
      </c>
      <c r="E290" s="4">
        <v>76.13</v>
      </c>
      <c r="F290" s="4" t="str">
        <f>VLOOKUP(C290,[1]Lookup!A:C,3,FALSE)</f>
        <v>Local Authority</v>
      </c>
      <c r="G290" t="str">
        <f>IF(F290="NHS England", "NHS England", IFERROR(VLOOKUP(B290,[1]Lookup!E:F,2,FALSE),"Requires a Council Assigning"))</f>
        <v>City of York</v>
      </c>
      <c r="H290" t="str">
        <f>IFERROR(VLOOKUP(C290,[1]Lookup!A:B,2,FALSE),"Requires Category")</f>
        <v>Nicotine Dependence</v>
      </c>
      <c r="I290" t="str">
        <f t="shared" si="4"/>
        <v>No</v>
      </c>
    </row>
    <row r="291" spans="1:9" hidden="1" x14ac:dyDescent="0.25">
      <c r="A291" s="52">
        <v>42461</v>
      </c>
      <c r="B291" t="s">
        <v>16</v>
      </c>
      <c r="C291" t="s">
        <v>146</v>
      </c>
      <c r="D291">
        <v>1</v>
      </c>
      <c r="E291" s="4">
        <v>25.28</v>
      </c>
      <c r="F291" s="4" t="str">
        <f>VLOOKUP(C291,[1]Lookup!A:C,3,FALSE)</f>
        <v>Local Authority</v>
      </c>
      <c r="G291" t="str">
        <f>IF(F291="NHS England", "NHS England", IFERROR(VLOOKUP(B291,[1]Lookup!E:F,2,FALSE),"Requires a Council Assigning"))</f>
        <v>City of York</v>
      </c>
      <c r="H291" t="str">
        <f>IFERROR(VLOOKUP(C291,[1]Lookup!A:B,2,FALSE),"Requires Category")</f>
        <v>Nicotine Dependence</v>
      </c>
      <c r="I291" t="str">
        <f t="shared" si="4"/>
        <v>No</v>
      </c>
    </row>
    <row r="292" spans="1:9" hidden="1" x14ac:dyDescent="0.25">
      <c r="A292" s="52">
        <v>42461</v>
      </c>
      <c r="B292" t="s">
        <v>28</v>
      </c>
      <c r="C292" t="s">
        <v>146</v>
      </c>
      <c r="D292">
        <v>4</v>
      </c>
      <c r="E292" s="4">
        <v>101.1</v>
      </c>
      <c r="F292" s="4" t="str">
        <f>VLOOKUP(C292,[1]Lookup!A:C,3,FALSE)</f>
        <v>Local Authority</v>
      </c>
      <c r="G292" t="str">
        <f>IF(F292="NHS England", "NHS England", IFERROR(VLOOKUP(B292,[1]Lookup!E:F,2,FALSE),"Requires a Council Assigning"))</f>
        <v>City of York</v>
      </c>
      <c r="H292" t="str">
        <f>IFERROR(VLOOKUP(C292,[1]Lookup!A:B,2,FALSE),"Requires Category")</f>
        <v>Nicotine Dependence</v>
      </c>
      <c r="I292" t="str">
        <f t="shared" si="4"/>
        <v>No</v>
      </c>
    </row>
    <row r="293" spans="1:9" hidden="1" x14ac:dyDescent="0.25">
      <c r="A293" s="52">
        <v>42461</v>
      </c>
      <c r="B293" t="s">
        <v>40</v>
      </c>
      <c r="C293" t="s">
        <v>146</v>
      </c>
      <c r="D293">
        <v>1</v>
      </c>
      <c r="E293" s="4">
        <v>50.54</v>
      </c>
      <c r="F293" s="4" t="str">
        <f>VLOOKUP(C293,[1]Lookup!A:C,3,FALSE)</f>
        <v>Local Authority</v>
      </c>
      <c r="G293" t="str">
        <f>IF(F293="NHS England", "NHS England", IFERROR(VLOOKUP(B293,[1]Lookup!E:F,2,FALSE),"Requires a Council Assigning"))</f>
        <v>City of York</v>
      </c>
      <c r="H293" t="str">
        <f>IFERROR(VLOOKUP(C293,[1]Lookup!A:B,2,FALSE),"Requires Category")</f>
        <v>Nicotine Dependence</v>
      </c>
      <c r="I293" t="str">
        <f t="shared" si="4"/>
        <v>No</v>
      </c>
    </row>
    <row r="294" spans="1:9" hidden="1" x14ac:dyDescent="0.25">
      <c r="A294" s="52">
        <v>42461</v>
      </c>
      <c r="B294" t="s">
        <v>18</v>
      </c>
      <c r="C294" t="s">
        <v>166</v>
      </c>
      <c r="D294">
        <v>1</v>
      </c>
      <c r="E294" s="4">
        <v>26.65</v>
      </c>
      <c r="F294" s="4" t="str">
        <f>VLOOKUP(C294,[1]Lookup!A:C,3,FALSE)</f>
        <v>Local Authority</v>
      </c>
      <c r="G294" t="str">
        <f>IF(F294="NHS England", "NHS England", IFERROR(VLOOKUP(B294,[1]Lookup!E:F,2,FALSE),"Requires a Council Assigning"))</f>
        <v>North Yorkshire County Council</v>
      </c>
      <c r="H294" t="str">
        <f>IFERROR(VLOOKUP(C294,[1]Lookup!A:B,2,FALSE),"Requires Category")</f>
        <v>Alcohol dependence</v>
      </c>
      <c r="I294" t="str">
        <f t="shared" si="4"/>
        <v>Yes</v>
      </c>
    </row>
    <row r="295" spans="1:9" hidden="1" x14ac:dyDescent="0.25">
      <c r="A295" s="52">
        <v>42461</v>
      </c>
      <c r="B295" t="s">
        <v>18</v>
      </c>
      <c r="C295" t="s">
        <v>158</v>
      </c>
      <c r="D295">
        <v>1</v>
      </c>
      <c r="E295" s="4">
        <v>81.44</v>
      </c>
      <c r="F295" s="4" t="str">
        <f>VLOOKUP(C295,[1]Lookup!A:C,3,FALSE)</f>
        <v>Local Authority</v>
      </c>
      <c r="G295" t="str">
        <f>IF(F295="NHS England", "NHS England", IFERROR(VLOOKUP(B295,[1]Lookup!E:F,2,FALSE),"Requires a Council Assigning"))</f>
        <v>North Yorkshire County Council</v>
      </c>
      <c r="H295" t="str">
        <f>IFERROR(VLOOKUP(C295,[1]Lookup!A:B,2,FALSE),"Requires Category")</f>
        <v>IUD Progestogen-only Device</v>
      </c>
      <c r="I295" t="str">
        <f t="shared" si="4"/>
        <v>Yes</v>
      </c>
    </row>
    <row r="296" spans="1:9" hidden="1" x14ac:dyDescent="0.25">
      <c r="A296" s="52">
        <v>42461</v>
      </c>
      <c r="B296" t="s">
        <v>18</v>
      </c>
      <c r="C296" t="s">
        <v>128</v>
      </c>
      <c r="D296">
        <v>1</v>
      </c>
      <c r="E296" s="4">
        <v>81.44</v>
      </c>
      <c r="F296" s="4" t="str">
        <f>VLOOKUP(C296,[1]Lookup!A:C,3,FALSE)</f>
        <v>Local Authority</v>
      </c>
      <c r="G296" t="str">
        <f>IF(F296="NHS England", "NHS England", IFERROR(VLOOKUP(B296,[1]Lookup!E:F,2,FALSE),"Requires a Council Assigning"))</f>
        <v>North Yorkshire County Council</v>
      </c>
      <c r="H296" t="str">
        <f>IFERROR(VLOOKUP(C296,[1]Lookup!A:B,2,FALSE),"Requires Category")</f>
        <v>IUD Progestogen-only Device</v>
      </c>
      <c r="I296" t="str">
        <f t="shared" si="4"/>
        <v>Yes</v>
      </c>
    </row>
    <row r="297" spans="1:9" hidden="1" x14ac:dyDescent="0.25">
      <c r="A297" s="52">
        <v>42461</v>
      </c>
      <c r="B297" t="s">
        <v>18</v>
      </c>
      <c r="C297" t="s">
        <v>199</v>
      </c>
      <c r="D297">
        <v>1</v>
      </c>
      <c r="E297" s="4">
        <v>18.45</v>
      </c>
      <c r="F297" s="4" t="str">
        <f>VLOOKUP(C297,[1]Lookup!A:C,3,FALSE)</f>
        <v>Local Authority</v>
      </c>
      <c r="G297" t="str">
        <f>IF(F297="NHS England", "NHS England", IFERROR(VLOOKUP(B297,[1]Lookup!E:F,2,FALSE),"Requires a Council Assigning"))</f>
        <v>North Yorkshire County Council</v>
      </c>
      <c r="H297" t="str">
        <f>IFERROR(VLOOKUP(C297,[1]Lookup!A:B,2,FALSE),"Requires Category")</f>
        <v>Nicotine Dependence</v>
      </c>
      <c r="I297" t="str">
        <f t="shared" si="4"/>
        <v>Yes</v>
      </c>
    </row>
    <row r="298" spans="1:9" hidden="1" x14ac:dyDescent="0.25">
      <c r="A298" s="52">
        <v>42461</v>
      </c>
      <c r="B298" t="s">
        <v>18</v>
      </c>
      <c r="C298" t="s">
        <v>171</v>
      </c>
      <c r="D298">
        <v>2</v>
      </c>
      <c r="E298" s="4">
        <v>34.79</v>
      </c>
      <c r="F298" s="4" t="str">
        <f>VLOOKUP(C298,[1]Lookup!A:C,3,FALSE)</f>
        <v>Local Authority</v>
      </c>
      <c r="G298" t="str">
        <f>IF(F298="NHS England", "NHS England", IFERROR(VLOOKUP(B298,[1]Lookup!E:F,2,FALSE),"Requires a Council Assigning"))</f>
        <v>North Yorkshire County Council</v>
      </c>
      <c r="H298" t="str">
        <f>IFERROR(VLOOKUP(C298,[1]Lookup!A:B,2,FALSE),"Requires Category")</f>
        <v>Nicotine Dependence</v>
      </c>
      <c r="I298" t="str">
        <f t="shared" si="4"/>
        <v>Yes</v>
      </c>
    </row>
    <row r="299" spans="1:9" hidden="1" x14ac:dyDescent="0.25">
      <c r="A299" s="52">
        <v>42461</v>
      </c>
      <c r="B299" t="s">
        <v>18</v>
      </c>
      <c r="C299" t="s">
        <v>152</v>
      </c>
      <c r="D299">
        <v>6</v>
      </c>
      <c r="E299" s="4">
        <v>46.2</v>
      </c>
      <c r="F299" s="4" t="str">
        <f>VLOOKUP(C299,[1]Lookup!A:C,3,FALSE)</f>
        <v>NHS England</v>
      </c>
      <c r="G299" t="str">
        <f>IF(F299="NHS England", "NHS England", IFERROR(VLOOKUP(B299,[1]Lookup!E:F,2,FALSE),"Requires a Council Assigning"))</f>
        <v>NHS England</v>
      </c>
      <c r="H299" t="str">
        <f>IFERROR(VLOOKUP(C299,[1]Lookup!A:B,2,FALSE),"Requires Category")</f>
        <v>Pneumococcal</v>
      </c>
      <c r="I299" t="str">
        <f t="shared" si="4"/>
        <v>Yes</v>
      </c>
    </row>
    <row r="300" spans="1:9" hidden="1" x14ac:dyDescent="0.25">
      <c r="A300" s="52">
        <v>42461</v>
      </c>
      <c r="B300" t="s">
        <v>18</v>
      </c>
      <c r="C300" t="s">
        <v>203</v>
      </c>
      <c r="D300">
        <v>1</v>
      </c>
      <c r="E300" s="4">
        <v>3.47</v>
      </c>
      <c r="F300" s="4" t="str">
        <f>VLOOKUP(C300,[1]Lookup!A:C,3,FALSE)</f>
        <v>Local Authority</v>
      </c>
      <c r="G300" t="str">
        <f>IF(F300="NHS England", "NHS England", IFERROR(VLOOKUP(B300,[1]Lookup!E:F,2,FALSE),"Requires a Council Assigning"))</f>
        <v>North Yorkshire County Council</v>
      </c>
      <c r="H300" t="str">
        <f>IFERROR(VLOOKUP(C300,[1]Lookup!A:B,2,FALSE),"Requires Category")</f>
        <v>Emergency Contraception</v>
      </c>
      <c r="I300" t="str">
        <f t="shared" si="4"/>
        <v>No</v>
      </c>
    </row>
    <row r="301" spans="1:9" hidden="1" x14ac:dyDescent="0.25">
      <c r="A301" s="52">
        <v>42461</v>
      </c>
      <c r="B301" t="s">
        <v>18</v>
      </c>
      <c r="C301" t="s">
        <v>146</v>
      </c>
      <c r="D301">
        <v>1</v>
      </c>
      <c r="E301" s="4">
        <v>25.26</v>
      </c>
      <c r="F301" s="4" t="str">
        <f>VLOOKUP(C301,[1]Lookup!A:C,3,FALSE)</f>
        <v>Local Authority</v>
      </c>
      <c r="G301" t="str">
        <f>IF(F301="NHS England", "NHS England", IFERROR(VLOOKUP(B301,[1]Lookup!E:F,2,FALSE),"Requires a Council Assigning"))</f>
        <v>North Yorkshire County Council</v>
      </c>
      <c r="H301" t="str">
        <f>IFERROR(VLOOKUP(C301,[1]Lookup!A:B,2,FALSE),"Requires Category")</f>
        <v>Nicotine Dependence</v>
      </c>
      <c r="I301" t="str">
        <f t="shared" si="4"/>
        <v>Yes</v>
      </c>
    </row>
    <row r="302" spans="1:9" hidden="1" x14ac:dyDescent="0.25">
      <c r="A302" s="52">
        <v>42461</v>
      </c>
      <c r="B302" t="s">
        <v>73</v>
      </c>
      <c r="C302" t="s">
        <v>138</v>
      </c>
      <c r="D302">
        <v>2</v>
      </c>
      <c r="E302" s="4">
        <v>27.25</v>
      </c>
      <c r="F302" s="4" t="str">
        <f>VLOOKUP(C302,[1]Lookup!A:C,3,FALSE)</f>
        <v>Local Authority</v>
      </c>
      <c r="G302" t="str">
        <f>IF(F302="NHS England", "NHS England", IFERROR(VLOOKUP(B302,[1]Lookup!E:F,2,FALSE),"Requires a Council Assigning"))</f>
        <v>EXCLUDE</v>
      </c>
      <c r="H302" t="str">
        <f>IFERROR(VLOOKUP(C302,[1]Lookup!A:B,2,FALSE),"Requires Category")</f>
        <v>Opioid Dependence</v>
      </c>
      <c r="I302" t="str">
        <f t="shared" si="4"/>
        <v>No</v>
      </c>
    </row>
    <row r="303" spans="1:9" hidden="1" x14ac:dyDescent="0.25">
      <c r="A303" s="52">
        <v>42461</v>
      </c>
      <c r="B303" t="s">
        <v>34</v>
      </c>
      <c r="C303" t="s">
        <v>146</v>
      </c>
      <c r="D303">
        <v>2</v>
      </c>
      <c r="E303" s="4">
        <v>75.790000000000006</v>
      </c>
      <c r="F303" s="4" t="str">
        <f>VLOOKUP(C303,[1]Lookup!A:C,3,FALSE)</f>
        <v>Local Authority</v>
      </c>
      <c r="G303" t="str">
        <f>IF(F303="NHS England", "NHS England", IFERROR(VLOOKUP(B303,[1]Lookup!E:F,2,FALSE),"Requires a Council Assigning"))</f>
        <v>City of York</v>
      </c>
      <c r="H303" t="str">
        <f>IFERROR(VLOOKUP(C303,[1]Lookup!A:B,2,FALSE),"Requires Category")</f>
        <v>Nicotine Dependence</v>
      </c>
      <c r="I303" t="str">
        <f t="shared" si="4"/>
        <v>No</v>
      </c>
    </row>
    <row r="304" spans="1:9" hidden="1" x14ac:dyDescent="0.25">
      <c r="A304" s="52">
        <v>42461</v>
      </c>
      <c r="B304" t="s">
        <v>38</v>
      </c>
      <c r="C304" t="s">
        <v>136</v>
      </c>
      <c r="D304">
        <v>15</v>
      </c>
      <c r="E304" s="4">
        <v>1158.28</v>
      </c>
      <c r="F304" s="4" t="str">
        <f>VLOOKUP(C304,[1]Lookup!A:C,3,FALSE)</f>
        <v>Local Authority</v>
      </c>
      <c r="G304" t="str">
        <f>IF(F304="NHS England", "NHS England", IFERROR(VLOOKUP(B304,[1]Lookup!E:F,2,FALSE),"Requires a Council Assigning"))</f>
        <v>City of York</v>
      </c>
      <c r="H304" t="str">
        <f>IFERROR(VLOOKUP(C304,[1]Lookup!A:B,2,FALSE),"Requires Category")</f>
        <v>Etonogestrel</v>
      </c>
      <c r="I304" t="str">
        <f t="shared" si="4"/>
        <v>No</v>
      </c>
    </row>
    <row r="305" spans="1:9" hidden="1" x14ac:dyDescent="0.25">
      <c r="A305" s="52">
        <v>42461</v>
      </c>
      <c r="B305" t="s">
        <v>38</v>
      </c>
      <c r="C305" t="s">
        <v>204</v>
      </c>
      <c r="D305">
        <v>2</v>
      </c>
      <c r="E305" s="4">
        <v>12.2</v>
      </c>
      <c r="F305" s="4" t="str">
        <f>VLOOKUP(C305,[1]Lookup!A:C,3,FALSE)</f>
        <v>NHS England</v>
      </c>
      <c r="G305" t="str">
        <f>IF(F305="NHS England", "NHS England", IFERROR(VLOOKUP(B305,[1]Lookup!E:F,2,FALSE),"Requires a Council Assigning"))</f>
        <v>NHS England</v>
      </c>
      <c r="H305" t="str">
        <f>IFERROR(VLOOKUP(C305,[1]Lookup!A:B,2,FALSE),"Requires Category")</f>
        <v>Influenza</v>
      </c>
      <c r="I305" t="str">
        <f t="shared" si="4"/>
        <v>Yes</v>
      </c>
    </row>
    <row r="306" spans="1:9" hidden="1" x14ac:dyDescent="0.25">
      <c r="A306" s="52">
        <v>42461</v>
      </c>
      <c r="B306" t="s">
        <v>38</v>
      </c>
      <c r="C306" t="s">
        <v>159</v>
      </c>
      <c r="D306">
        <v>13</v>
      </c>
      <c r="E306" s="4">
        <v>62.72</v>
      </c>
      <c r="F306" s="4" t="str">
        <f>VLOOKUP(C306,[1]Lookup!A:C,3,FALSE)</f>
        <v>Local Authority</v>
      </c>
      <c r="G306" t="str">
        <f>IF(F306="NHS England", "NHS England", IFERROR(VLOOKUP(B306,[1]Lookup!E:F,2,FALSE),"Requires a Council Assigning"))</f>
        <v>City of York</v>
      </c>
      <c r="H306" t="str">
        <f>IFERROR(VLOOKUP(C306,[1]Lookup!A:B,2,FALSE),"Requires Category")</f>
        <v>Emergency Contraception</v>
      </c>
      <c r="I306" t="str">
        <f t="shared" si="4"/>
        <v>No</v>
      </c>
    </row>
    <row r="307" spans="1:9" hidden="1" x14ac:dyDescent="0.25">
      <c r="A307" s="52">
        <v>42461</v>
      </c>
      <c r="B307" t="s">
        <v>38</v>
      </c>
      <c r="C307" t="s">
        <v>129</v>
      </c>
      <c r="D307">
        <v>5</v>
      </c>
      <c r="E307" s="4">
        <v>386.09</v>
      </c>
      <c r="F307" s="4" t="str">
        <f>VLOOKUP(C307,[1]Lookup!A:C,3,FALSE)</f>
        <v>Local Authority</v>
      </c>
      <c r="G307" t="str">
        <f>IF(F307="NHS England", "NHS England", IFERROR(VLOOKUP(B307,[1]Lookup!E:F,2,FALSE),"Requires a Council Assigning"))</f>
        <v>City of York</v>
      </c>
      <c r="H307" t="str">
        <f>IFERROR(VLOOKUP(C307,[1]Lookup!A:B,2,FALSE),"Requires Category")</f>
        <v>Etonogestrel</v>
      </c>
      <c r="I307" t="str">
        <f t="shared" si="4"/>
        <v>No</v>
      </c>
    </row>
    <row r="308" spans="1:9" hidden="1" x14ac:dyDescent="0.25">
      <c r="A308" s="52">
        <v>42461</v>
      </c>
      <c r="B308" t="s">
        <v>38</v>
      </c>
      <c r="C308" t="s">
        <v>152</v>
      </c>
      <c r="D308">
        <v>1</v>
      </c>
      <c r="E308" s="4">
        <v>7.7</v>
      </c>
      <c r="F308" s="4" t="str">
        <f>VLOOKUP(C308,[1]Lookup!A:C,3,FALSE)</f>
        <v>NHS England</v>
      </c>
      <c r="G308" t="str">
        <f>IF(F308="NHS England", "NHS England", IFERROR(VLOOKUP(B308,[1]Lookup!E:F,2,FALSE),"Requires a Council Assigning"))</f>
        <v>NHS England</v>
      </c>
      <c r="H308" t="str">
        <f>IFERROR(VLOOKUP(C308,[1]Lookup!A:B,2,FALSE),"Requires Category")</f>
        <v>Pneumococcal</v>
      </c>
      <c r="I308" t="str">
        <f t="shared" si="4"/>
        <v>Yes</v>
      </c>
    </row>
    <row r="309" spans="1:9" hidden="1" x14ac:dyDescent="0.25">
      <c r="A309" s="52">
        <v>42461</v>
      </c>
      <c r="B309" t="s">
        <v>38</v>
      </c>
      <c r="C309" t="s">
        <v>144</v>
      </c>
      <c r="D309">
        <v>2</v>
      </c>
      <c r="E309" s="4">
        <v>26.03</v>
      </c>
      <c r="F309" s="4" t="str">
        <f>VLOOKUP(C309,[1]Lookup!A:C,3,FALSE)</f>
        <v>Local Authority</v>
      </c>
      <c r="G309" t="str">
        <f>IF(F309="NHS England", "NHS England", IFERROR(VLOOKUP(B309,[1]Lookup!E:F,2,FALSE),"Requires a Council Assigning"))</f>
        <v>City of York</v>
      </c>
      <c r="H309" t="str">
        <f>IFERROR(VLOOKUP(C309,[1]Lookup!A:B,2,FALSE),"Requires Category")</f>
        <v>Emergency Contraception</v>
      </c>
      <c r="I309" t="str">
        <f t="shared" si="4"/>
        <v>No</v>
      </c>
    </row>
    <row r="310" spans="1:9" hidden="1" x14ac:dyDescent="0.25">
      <c r="A310" s="52">
        <v>42461</v>
      </c>
      <c r="B310" t="s">
        <v>54</v>
      </c>
      <c r="C310" t="s">
        <v>166</v>
      </c>
      <c r="D310">
        <v>1</v>
      </c>
      <c r="E310" s="4">
        <v>26.66</v>
      </c>
      <c r="F310" s="4" t="str">
        <f>VLOOKUP(C310,[1]Lookup!A:C,3,FALSE)</f>
        <v>Local Authority</v>
      </c>
      <c r="G310" t="str">
        <f>IF(F310="NHS England", "NHS England", IFERROR(VLOOKUP(B310,[1]Lookup!E:F,2,FALSE),"Requires a Council Assigning"))</f>
        <v>City of York</v>
      </c>
      <c r="H310" t="str">
        <f>IFERROR(VLOOKUP(C310,[1]Lookup!A:B,2,FALSE),"Requires Category")</f>
        <v>Alcohol dependence</v>
      </c>
      <c r="I310" t="str">
        <f t="shared" si="4"/>
        <v>No</v>
      </c>
    </row>
    <row r="311" spans="1:9" hidden="1" x14ac:dyDescent="0.25">
      <c r="A311" s="52">
        <v>42461</v>
      </c>
      <c r="B311" t="s">
        <v>54</v>
      </c>
      <c r="C311" t="s">
        <v>135</v>
      </c>
      <c r="D311">
        <v>3</v>
      </c>
      <c r="E311" s="4">
        <v>95.4</v>
      </c>
      <c r="F311" s="4" t="str">
        <f>VLOOKUP(C311,[1]Lookup!A:C,3,FALSE)</f>
        <v>Local Authority</v>
      </c>
      <c r="G311" t="str">
        <f>IF(F311="NHS England", "NHS England", IFERROR(VLOOKUP(B311,[1]Lookup!E:F,2,FALSE),"Requires a Council Assigning"))</f>
        <v>City of York</v>
      </c>
      <c r="H311" t="str">
        <f>IFERROR(VLOOKUP(C311,[1]Lookup!A:B,2,FALSE),"Requires Category")</f>
        <v>Alcohol dependence</v>
      </c>
      <c r="I311" t="str">
        <f t="shared" si="4"/>
        <v>No</v>
      </c>
    </row>
    <row r="312" spans="1:9" hidden="1" x14ac:dyDescent="0.25">
      <c r="A312" s="52">
        <v>42461</v>
      </c>
      <c r="B312" t="s">
        <v>54</v>
      </c>
      <c r="C312" t="s">
        <v>136</v>
      </c>
      <c r="D312">
        <v>4</v>
      </c>
      <c r="E312" s="4">
        <v>308.87</v>
      </c>
      <c r="F312" s="4" t="str">
        <f>VLOOKUP(C312,[1]Lookup!A:C,3,FALSE)</f>
        <v>Local Authority</v>
      </c>
      <c r="G312" t="str">
        <f>IF(F312="NHS England", "NHS England", IFERROR(VLOOKUP(B312,[1]Lookup!E:F,2,FALSE),"Requires a Council Assigning"))</f>
        <v>City of York</v>
      </c>
      <c r="H312" t="str">
        <f>IFERROR(VLOOKUP(C312,[1]Lookup!A:B,2,FALSE),"Requires Category")</f>
        <v>Etonogestrel</v>
      </c>
      <c r="I312" t="str">
        <f t="shared" si="4"/>
        <v>No</v>
      </c>
    </row>
    <row r="313" spans="1:9" hidden="1" x14ac:dyDescent="0.25">
      <c r="A313" s="52">
        <v>42461</v>
      </c>
      <c r="B313" t="s">
        <v>54</v>
      </c>
      <c r="C313" t="s">
        <v>154</v>
      </c>
      <c r="D313">
        <v>4</v>
      </c>
      <c r="E313" s="4">
        <v>24.39</v>
      </c>
      <c r="F313" s="4" t="str">
        <f>VLOOKUP(C313,[1]Lookup!A:C,3,FALSE)</f>
        <v>NHS England</v>
      </c>
      <c r="G313" t="str">
        <f>IF(F313="NHS England", "NHS England", IFERROR(VLOOKUP(B313,[1]Lookup!E:F,2,FALSE),"Requires a Council Assigning"))</f>
        <v>NHS England</v>
      </c>
      <c r="H313" t="str">
        <f>IFERROR(VLOOKUP(C313,[1]Lookup!A:B,2,FALSE),"Requires Category")</f>
        <v>Influenza</v>
      </c>
      <c r="I313" t="str">
        <f t="shared" si="4"/>
        <v>Yes</v>
      </c>
    </row>
    <row r="314" spans="1:9" hidden="1" x14ac:dyDescent="0.25">
      <c r="A314" s="52">
        <v>42461</v>
      </c>
      <c r="B314" t="s">
        <v>54</v>
      </c>
      <c r="C314" t="s">
        <v>158</v>
      </c>
      <c r="D314">
        <v>1</v>
      </c>
      <c r="E314" s="4">
        <v>81.44</v>
      </c>
      <c r="F314" s="4" t="str">
        <f>VLOOKUP(C314,[1]Lookup!A:C,3,FALSE)</f>
        <v>Local Authority</v>
      </c>
      <c r="G314" t="str">
        <f>IF(F314="NHS England", "NHS England", IFERROR(VLOOKUP(B314,[1]Lookup!E:F,2,FALSE),"Requires a Council Assigning"))</f>
        <v>City of York</v>
      </c>
      <c r="H314" t="str">
        <f>IFERROR(VLOOKUP(C314,[1]Lookup!A:B,2,FALSE),"Requires Category")</f>
        <v>IUD Progestogen-only Device</v>
      </c>
      <c r="I314" t="str">
        <f t="shared" si="4"/>
        <v>No</v>
      </c>
    </row>
    <row r="315" spans="1:9" hidden="1" x14ac:dyDescent="0.25">
      <c r="A315" s="52">
        <v>42461</v>
      </c>
      <c r="B315" t="s">
        <v>54</v>
      </c>
      <c r="C315" t="s">
        <v>159</v>
      </c>
      <c r="D315">
        <v>3</v>
      </c>
      <c r="E315" s="4">
        <v>14.47</v>
      </c>
      <c r="F315" s="4" t="str">
        <f>VLOOKUP(C315,[1]Lookup!A:C,3,FALSE)</f>
        <v>Local Authority</v>
      </c>
      <c r="G315" t="str">
        <f>IF(F315="NHS England", "NHS England", IFERROR(VLOOKUP(B315,[1]Lookup!E:F,2,FALSE),"Requires a Council Assigning"))</f>
        <v>City of York</v>
      </c>
      <c r="H315" t="str">
        <f>IFERROR(VLOOKUP(C315,[1]Lookup!A:B,2,FALSE),"Requires Category")</f>
        <v>Emergency Contraception</v>
      </c>
      <c r="I315" t="str">
        <f t="shared" si="4"/>
        <v>No</v>
      </c>
    </row>
    <row r="316" spans="1:9" hidden="1" x14ac:dyDescent="0.25">
      <c r="A316" s="52">
        <v>42461</v>
      </c>
      <c r="B316" t="s">
        <v>54</v>
      </c>
      <c r="C316" t="s">
        <v>205</v>
      </c>
      <c r="D316">
        <v>1</v>
      </c>
      <c r="E316" s="4">
        <v>61.08</v>
      </c>
      <c r="F316" s="4" t="str">
        <f>VLOOKUP(C316,[1]Lookup!A:C,3,FALSE)</f>
        <v>Local Authority</v>
      </c>
      <c r="G316" t="str">
        <f>IF(F316="NHS England", "NHS England", IFERROR(VLOOKUP(B316,[1]Lookup!E:F,2,FALSE),"Requires a Council Assigning"))</f>
        <v>City of York</v>
      </c>
      <c r="H316" t="str">
        <f>IFERROR(VLOOKUP(C316,[1]Lookup!A:B,2,FALSE),"Requires Category")</f>
        <v>IUD Progestogen-only Device</v>
      </c>
      <c r="I316" t="str">
        <f t="shared" si="4"/>
        <v>No</v>
      </c>
    </row>
    <row r="317" spans="1:9" hidden="1" x14ac:dyDescent="0.25">
      <c r="A317" s="52">
        <v>42461</v>
      </c>
      <c r="B317" t="s">
        <v>54</v>
      </c>
      <c r="C317" t="s">
        <v>138</v>
      </c>
      <c r="D317">
        <v>8</v>
      </c>
      <c r="E317" s="4">
        <v>55.29</v>
      </c>
      <c r="F317" s="4" t="str">
        <f>VLOOKUP(C317,[1]Lookup!A:C,3,FALSE)</f>
        <v>Local Authority</v>
      </c>
      <c r="G317" t="str">
        <f>IF(F317="NHS England", "NHS England", IFERROR(VLOOKUP(B317,[1]Lookup!E:F,2,FALSE),"Requires a Council Assigning"))</f>
        <v>City of York</v>
      </c>
      <c r="H317" t="str">
        <f>IFERROR(VLOOKUP(C317,[1]Lookup!A:B,2,FALSE),"Requires Category")</f>
        <v>Opioid Dependence</v>
      </c>
      <c r="I317" t="str">
        <f t="shared" si="4"/>
        <v>Yes</v>
      </c>
    </row>
    <row r="318" spans="1:9" hidden="1" x14ac:dyDescent="0.25">
      <c r="A318" s="52">
        <v>42461</v>
      </c>
      <c r="B318" t="s">
        <v>54</v>
      </c>
      <c r="C318" t="s">
        <v>128</v>
      </c>
      <c r="D318">
        <v>1</v>
      </c>
      <c r="E318" s="4">
        <v>81.44</v>
      </c>
      <c r="F318" s="4" t="str">
        <f>VLOOKUP(C318,[1]Lookup!A:C,3,FALSE)</f>
        <v>Local Authority</v>
      </c>
      <c r="G318" t="str">
        <f>IF(F318="NHS England", "NHS England", IFERROR(VLOOKUP(B318,[1]Lookup!E:F,2,FALSE),"Requires a Council Assigning"))</f>
        <v>City of York</v>
      </c>
      <c r="H318" t="str">
        <f>IFERROR(VLOOKUP(C318,[1]Lookup!A:B,2,FALSE),"Requires Category")</f>
        <v>IUD Progestogen-only Device</v>
      </c>
      <c r="I318" t="str">
        <f t="shared" si="4"/>
        <v>No</v>
      </c>
    </row>
    <row r="319" spans="1:9" hidden="1" x14ac:dyDescent="0.25">
      <c r="A319" s="52">
        <v>42461</v>
      </c>
      <c r="B319" t="s">
        <v>54</v>
      </c>
      <c r="C319" t="s">
        <v>129</v>
      </c>
      <c r="D319">
        <v>2</v>
      </c>
      <c r="E319" s="4">
        <v>154.44</v>
      </c>
      <c r="F319" s="4" t="str">
        <f>VLOOKUP(C319,[1]Lookup!A:C,3,FALSE)</f>
        <v>Local Authority</v>
      </c>
      <c r="G319" t="str">
        <f>IF(F319="NHS England", "NHS England", IFERROR(VLOOKUP(B319,[1]Lookup!E:F,2,FALSE),"Requires a Council Assigning"))</f>
        <v>City of York</v>
      </c>
      <c r="H319" t="str">
        <f>IFERROR(VLOOKUP(C319,[1]Lookup!A:B,2,FALSE),"Requires Category")</f>
        <v>Etonogestrel</v>
      </c>
      <c r="I319" t="str">
        <f t="shared" si="4"/>
        <v>No</v>
      </c>
    </row>
    <row r="320" spans="1:9" hidden="1" x14ac:dyDescent="0.25">
      <c r="A320" s="52">
        <v>42461</v>
      </c>
      <c r="B320" t="s">
        <v>22</v>
      </c>
      <c r="C320" t="s">
        <v>146</v>
      </c>
      <c r="D320">
        <v>3</v>
      </c>
      <c r="E320" s="4">
        <v>101.09</v>
      </c>
      <c r="F320" s="4" t="str">
        <f>VLOOKUP(C320,[1]Lookup!A:C,3,FALSE)</f>
        <v>Local Authority</v>
      </c>
      <c r="G320" t="str">
        <f>IF(F320="NHS England", "NHS England", IFERROR(VLOOKUP(B320,[1]Lookup!E:F,2,FALSE),"Requires a Council Assigning"))</f>
        <v>City of York</v>
      </c>
      <c r="H320" t="str">
        <f>IFERROR(VLOOKUP(C320,[1]Lookup!A:B,2,FALSE),"Requires Category")</f>
        <v>Nicotine Dependence</v>
      </c>
      <c r="I320" t="str">
        <f t="shared" si="4"/>
        <v>No</v>
      </c>
    </row>
    <row r="321" spans="1:9" hidden="1" x14ac:dyDescent="0.25">
      <c r="A321" s="52">
        <v>42461</v>
      </c>
      <c r="B321" t="s">
        <v>64</v>
      </c>
      <c r="C321" t="s">
        <v>146</v>
      </c>
      <c r="D321">
        <v>10</v>
      </c>
      <c r="E321" s="4">
        <v>278.02</v>
      </c>
      <c r="F321" s="4" t="str">
        <f>VLOOKUP(C321,[1]Lookup!A:C,3,FALSE)</f>
        <v>Local Authority</v>
      </c>
      <c r="G321" t="str">
        <f>IF(F321="NHS England", "NHS England", IFERROR(VLOOKUP(B321,[1]Lookup!E:F,2,FALSE),"Requires a Council Assigning"))</f>
        <v>City of York</v>
      </c>
      <c r="H321" t="str">
        <f>IFERROR(VLOOKUP(C321,[1]Lookup!A:B,2,FALSE),"Requires Category")</f>
        <v>Nicotine Dependence</v>
      </c>
      <c r="I321" t="str">
        <f t="shared" si="4"/>
        <v>No</v>
      </c>
    </row>
    <row r="322" spans="1:9" hidden="1" x14ac:dyDescent="0.25">
      <c r="A322" s="52">
        <v>42461</v>
      </c>
      <c r="B322" t="s">
        <v>50</v>
      </c>
      <c r="C322" t="s">
        <v>146</v>
      </c>
      <c r="D322">
        <v>1</v>
      </c>
      <c r="E322" s="4">
        <v>25.28</v>
      </c>
      <c r="F322" s="4" t="str">
        <f>VLOOKUP(C322,[1]Lookup!A:C,3,FALSE)</f>
        <v>Local Authority</v>
      </c>
      <c r="G322" t="str">
        <f>IF(F322="NHS England", "NHS England", IFERROR(VLOOKUP(B322,[1]Lookup!E:F,2,FALSE),"Requires a Council Assigning"))</f>
        <v>City of York</v>
      </c>
      <c r="H322" t="str">
        <f>IFERROR(VLOOKUP(C322,[1]Lookup!A:B,2,FALSE),"Requires Category")</f>
        <v>Nicotine Dependence</v>
      </c>
      <c r="I322" t="str">
        <f t="shared" si="4"/>
        <v>No</v>
      </c>
    </row>
    <row r="323" spans="1:9" hidden="1" x14ac:dyDescent="0.25">
      <c r="A323" s="52">
        <v>42461</v>
      </c>
      <c r="B323" t="s">
        <v>62</v>
      </c>
      <c r="C323" t="s">
        <v>146</v>
      </c>
      <c r="D323">
        <v>2</v>
      </c>
      <c r="E323" s="4">
        <v>50.55</v>
      </c>
      <c r="F323" s="4" t="str">
        <f>VLOOKUP(C323,[1]Lookup!A:C,3,FALSE)</f>
        <v>Local Authority</v>
      </c>
      <c r="G323" t="str">
        <f>IF(F323="NHS England", "NHS England", IFERROR(VLOOKUP(B323,[1]Lookup!E:F,2,FALSE),"Requires a Council Assigning"))</f>
        <v>City of York</v>
      </c>
      <c r="H323" t="str">
        <f>IFERROR(VLOOKUP(C323,[1]Lookup!A:B,2,FALSE),"Requires Category")</f>
        <v>Nicotine Dependence</v>
      </c>
      <c r="I323" t="str">
        <f t="shared" si="4"/>
        <v>No</v>
      </c>
    </row>
    <row r="324" spans="1:9" hidden="1" x14ac:dyDescent="0.25">
      <c r="A324" s="52">
        <v>42461</v>
      </c>
      <c r="B324" t="s">
        <v>24</v>
      </c>
      <c r="C324" t="s">
        <v>146</v>
      </c>
      <c r="D324">
        <v>3</v>
      </c>
      <c r="E324" s="4">
        <v>101.09</v>
      </c>
      <c r="F324" s="4" t="str">
        <f>VLOOKUP(C324,[1]Lookup!A:C,3,FALSE)</f>
        <v>Local Authority</v>
      </c>
      <c r="G324" t="str">
        <f>IF(F324="NHS England", "NHS England", IFERROR(VLOOKUP(B324,[1]Lookup!E:F,2,FALSE),"Requires a Council Assigning"))</f>
        <v>City of York</v>
      </c>
      <c r="H324" t="str">
        <f>IFERROR(VLOOKUP(C324,[1]Lookup!A:B,2,FALSE),"Requires Category")</f>
        <v>Nicotine Dependence</v>
      </c>
      <c r="I324" t="str">
        <f t="shared" si="4"/>
        <v>No</v>
      </c>
    </row>
    <row r="325" spans="1:9" hidden="1" x14ac:dyDescent="0.25">
      <c r="A325" s="52">
        <v>42461</v>
      </c>
      <c r="B325" t="s">
        <v>54</v>
      </c>
      <c r="C325" t="s">
        <v>152</v>
      </c>
      <c r="D325">
        <v>1</v>
      </c>
      <c r="E325" s="4">
        <v>7.7</v>
      </c>
      <c r="F325" s="4" t="str">
        <f>VLOOKUP(C325,[1]Lookup!A:C,3,FALSE)</f>
        <v>NHS England</v>
      </c>
      <c r="G325" t="str">
        <f>IF(F325="NHS England", "NHS England", IFERROR(VLOOKUP(B325,[1]Lookup!E:F,2,FALSE),"Requires a Council Assigning"))</f>
        <v>NHS England</v>
      </c>
      <c r="H325" t="str">
        <f>IFERROR(VLOOKUP(C325,[1]Lookup!A:B,2,FALSE),"Requires Category")</f>
        <v>Pneumococcal</v>
      </c>
      <c r="I325" t="str">
        <f t="shared" ref="I325:I388" si="5">INDEX($R$7:$AB$11,MATCH(G325,$Q$7:$Q$11,0),MATCH(H325,$R$6:$AB$6,0))</f>
        <v>Yes</v>
      </c>
    </row>
    <row r="326" spans="1:9" hidden="1" x14ac:dyDescent="0.25">
      <c r="A326" s="52">
        <v>42461</v>
      </c>
      <c r="B326" t="s">
        <v>66</v>
      </c>
      <c r="C326" t="s">
        <v>146</v>
      </c>
      <c r="D326">
        <v>4</v>
      </c>
      <c r="E326" s="4">
        <v>151.63</v>
      </c>
      <c r="F326" s="4" t="str">
        <f>VLOOKUP(C326,[1]Lookup!A:C,3,FALSE)</f>
        <v>Local Authority</v>
      </c>
      <c r="G326" t="str">
        <f>IF(F326="NHS England", "NHS England", IFERROR(VLOOKUP(B326,[1]Lookup!E:F,2,FALSE),"Requires a Council Assigning"))</f>
        <v>City of York</v>
      </c>
      <c r="H326" t="str">
        <f>IFERROR(VLOOKUP(C326,[1]Lookup!A:B,2,FALSE),"Requires Category")</f>
        <v>Nicotine Dependence</v>
      </c>
      <c r="I326" t="str">
        <f t="shared" si="5"/>
        <v>No</v>
      </c>
    </row>
    <row r="327" spans="1:9" hidden="1" x14ac:dyDescent="0.25">
      <c r="A327" s="52">
        <v>42461</v>
      </c>
      <c r="B327" t="s">
        <v>30</v>
      </c>
      <c r="C327" t="s">
        <v>146</v>
      </c>
      <c r="D327">
        <v>1</v>
      </c>
      <c r="E327" s="4">
        <v>25.28</v>
      </c>
      <c r="F327" s="4" t="str">
        <f>VLOOKUP(C327,[1]Lookup!A:C,3,FALSE)</f>
        <v>Local Authority</v>
      </c>
      <c r="G327" t="str">
        <f>IF(F327="NHS England", "NHS England", IFERROR(VLOOKUP(B327,[1]Lookup!E:F,2,FALSE),"Requires a Council Assigning"))</f>
        <v>City of York</v>
      </c>
      <c r="H327" t="str">
        <f>IFERROR(VLOOKUP(C327,[1]Lookup!A:B,2,FALSE),"Requires Category")</f>
        <v>Nicotine Dependence</v>
      </c>
      <c r="I327" t="str">
        <f t="shared" si="5"/>
        <v>No</v>
      </c>
    </row>
    <row r="328" spans="1:9" hidden="1" x14ac:dyDescent="0.25">
      <c r="A328" s="52">
        <v>42461</v>
      </c>
      <c r="B328" t="s">
        <v>54</v>
      </c>
      <c r="C328" t="s">
        <v>146</v>
      </c>
      <c r="D328">
        <v>6</v>
      </c>
      <c r="E328" s="4">
        <v>202.18</v>
      </c>
      <c r="F328" s="4" t="str">
        <f>VLOOKUP(C328,[1]Lookup!A:C,3,FALSE)</f>
        <v>Local Authority</v>
      </c>
      <c r="G328" t="str">
        <f>IF(F328="NHS England", "NHS England", IFERROR(VLOOKUP(B328,[1]Lookup!E:F,2,FALSE),"Requires a Council Assigning"))</f>
        <v>City of York</v>
      </c>
      <c r="H328" t="str">
        <f>IFERROR(VLOOKUP(C328,[1]Lookup!A:B,2,FALSE),"Requires Category")</f>
        <v>Nicotine Dependence</v>
      </c>
      <c r="I328" t="str">
        <f t="shared" si="5"/>
        <v>No</v>
      </c>
    </row>
    <row r="329" spans="1:9" hidden="1" x14ac:dyDescent="0.25">
      <c r="A329" s="52">
        <v>42461</v>
      </c>
      <c r="B329" t="s">
        <v>72</v>
      </c>
      <c r="C329" t="s">
        <v>159</v>
      </c>
      <c r="D329">
        <v>5</v>
      </c>
      <c r="E329" s="4">
        <v>24.12</v>
      </c>
      <c r="F329" s="4" t="str">
        <f>VLOOKUP(C329,[1]Lookup!A:C,3,FALSE)</f>
        <v>Local Authority</v>
      </c>
      <c r="G329" t="str">
        <f>IF(F329="NHS England", "NHS England", IFERROR(VLOOKUP(B329,[1]Lookup!E:F,2,FALSE),"Requires a Council Assigning"))</f>
        <v>EXCLUDE</v>
      </c>
      <c r="H329" t="str">
        <f>IFERROR(VLOOKUP(C329,[1]Lookup!A:B,2,FALSE),"Requires Category")</f>
        <v>Emergency Contraception</v>
      </c>
      <c r="I329" t="str">
        <f t="shared" si="5"/>
        <v>No</v>
      </c>
    </row>
    <row r="330" spans="1:9" hidden="1" x14ac:dyDescent="0.25">
      <c r="A330" s="53">
        <v>42491</v>
      </c>
      <c r="B330" t="s">
        <v>16</v>
      </c>
      <c r="C330" t="s">
        <v>127</v>
      </c>
      <c r="D330">
        <v>2</v>
      </c>
      <c r="E330" s="4">
        <v>26.03</v>
      </c>
      <c r="F330" s="4" t="str">
        <f>VLOOKUP(C330,[1]Lookup!A:C,3,FALSE)</f>
        <v>Local Authority</v>
      </c>
      <c r="G330" t="str">
        <f>IF(F330="NHS England", "NHS England", IFERROR(VLOOKUP(B330,[1]Lookup!E:F,2,FALSE),"Requires a Council Assigning"))</f>
        <v>City of York</v>
      </c>
      <c r="H330" t="str">
        <f>IFERROR(VLOOKUP(C330,[1]Lookup!A:B,2,FALSE),"Requires Category")</f>
        <v>Emergency Contraception</v>
      </c>
      <c r="I330" t="str">
        <f t="shared" si="5"/>
        <v>No</v>
      </c>
    </row>
    <row r="331" spans="1:9" hidden="1" x14ac:dyDescent="0.25">
      <c r="A331" s="53">
        <v>42491</v>
      </c>
      <c r="B331" t="s">
        <v>16</v>
      </c>
      <c r="C331" t="s">
        <v>128</v>
      </c>
      <c r="D331">
        <v>1</v>
      </c>
      <c r="E331" s="4">
        <v>81.44</v>
      </c>
      <c r="F331" s="4" t="str">
        <f>VLOOKUP(C331,[1]Lookup!A:C,3,FALSE)</f>
        <v>Local Authority</v>
      </c>
      <c r="G331" t="str">
        <f>IF(F331="NHS England", "NHS England", IFERROR(VLOOKUP(B331,[1]Lookup!E:F,2,FALSE),"Requires a Council Assigning"))</f>
        <v>City of York</v>
      </c>
      <c r="H331" t="str">
        <f>IFERROR(VLOOKUP(C331,[1]Lookup!A:B,2,FALSE),"Requires Category")</f>
        <v>IUD Progestogen-only Device</v>
      </c>
      <c r="I331" t="str">
        <f t="shared" si="5"/>
        <v>No</v>
      </c>
    </row>
    <row r="332" spans="1:9" x14ac:dyDescent="0.25">
      <c r="A332" s="53">
        <v>42491</v>
      </c>
      <c r="B332" t="s">
        <v>58</v>
      </c>
      <c r="C332" t="s">
        <v>133</v>
      </c>
      <c r="D332">
        <v>3</v>
      </c>
      <c r="E332" s="4">
        <v>19.399999999999999</v>
      </c>
      <c r="F332" s="4" t="str">
        <f>VLOOKUP(C332,[1]Lookup!A:C,3,FALSE)</f>
        <v>Local Authority</v>
      </c>
      <c r="G332" t="str">
        <f>IF(F332="NHS England", "NHS England", IFERROR(VLOOKUP(B332,[1]Lookup!E:F,2,FALSE),"Requires a Council Assigning"))</f>
        <v>North Yorkshire County Council</v>
      </c>
      <c r="H332" t="str">
        <f>IFERROR(VLOOKUP(C332,[1]Lookup!A:B,2,FALSE),"Requires Category")</f>
        <v>Opioid Dependence</v>
      </c>
      <c r="I332" t="str">
        <f t="shared" si="5"/>
        <v>Yes</v>
      </c>
    </row>
    <row r="333" spans="1:9" x14ac:dyDescent="0.25">
      <c r="A333" s="53">
        <v>42491</v>
      </c>
      <c r="B333" t="s">
        <v>58</v>
      </c>
      <c r="C333" t="s">
        <v>134</v>
      </c>
      <c r="D333">
        <v>3</v>
      </c>
      <c r="E333" s="4">
        <v>17.73</v>
      </c>
      <c r="F333" s="4" t="str">
        <f>VLOOKUP(C333,[1]Lookup!A:C,3,FALSE)</f>
        <v>Local Authority</v>
      </c>
      <c r="G333" t="str">
        <f>IF(F333="NHS England", "NHS England", IFERROR(VLOOKUP(B333,[1]Lookup!E:F,2,FALSE),"Requires a Council Assigning"))</f>
        <v>North Yorkshire County Council</v>
      </c>
      <c r="H333" t="str">
        <f>IFERROR(VLOOKUP(C333,[1]Lookup!A:B,2,FALSE),"Requires Category")</f>
        <v>Opioid Dependence</v>
      </c>
      <c r="I333" t="str">
        <f t="shared" si="5"/>
        <v>Yes</v>
      </c>
    </row>
    <row r="334" spans="1:9" x14ac:dyDescent="0.25">
      <c r="A334" s="53">
        <v>42491</v>
      </c>
      <c r="B334" t="s">
        <v>58</v>
      </c>
      <c r="C334" t="s">
        <v>135</v>
      </c>
      <c r="D334">
        <v>1</v>
      </c>
      <c r="E334" s="4">
        <v>47.54</v>
      </c>
      <c r="F334" s="4" t="str">
        <f>VLOOKUP(C334,[1]Lookup!A:C,3,FALSE)</f>
        <v>Local Authority</v>
      </c>
      <c r="G334" t="str">
        <f>IF(F334="NHS England", "NHS England", IFERROR(VLOOKUP(B334,[1]Lookup!E:F,2,FALSE),"Requires a Council Assigning"))</f>
        <v>North Yorkshire County Council</v>
      </c>
      <c r="H334" t="str">
        <f>IFERROR(VLOOKUP(C334,[1]Lookup!A:B,2,FALSE),"Requires Category")</f>
        <v>Alcohol dependence</v>
      </c>
      <c r="I334" t="str">
        <f t="shared" si="5"/>
        <v>Yes</v>
      </c>
    </row>
    <row r="335" spans="1:9" hidden="1" x14ac:dyDescent="0.25">
      <c r="A335" s="53">
        <v>42491</v>
      </c>
      <c r="B335" t="s">
        <v>58</v>
      </c>
      <c r="C335" t="s">
        <v>159</v>
      </c>
      <c r="D335">
        <v>2</v>
      </c>
      <c r="E335" s="4">
        <v>9.64</v>
      </c>
      <c r="F335" s="4" t="str">
        <f>VLOOKUP(C335,[1]Lookup!A:C,3,FALSE)</f>
        <v>Local Authority</v>
      </c>
      <c r="G335" t="str">
        <f>IF(F335="NHS England", "NHS England", IFERROR(VLOOKUP(B335,[1]Lookup!E:F,2,FALSE),"Requires a Council Assigning"))</f>
        <v>North Yorkshire County Council</v>
      </c>
      <c r="H335" t="str">
        <f>IFERROR(VLOOKUP(C335,[1]Lookup!A:B,2,FALSE),"Requires Category")</f>
        <v>Emergency Contraception</v>
      </c>
      <c r="I335" t="str">
        <f t="shared" si="5"/>
        <v>No</v>
      </c>
    </row>
    <row r="336" spans="1:9" x14ac:dyDescent="0.25">
      <c r="A336" s="53">
        <v>42491</v>
      </c>
      <c r="B336" t="s">
        <v>58</v>
      </c>
      <c r="C336" t="s">
        <v>138</v>
      </c>
      <c r="D336">
        <v>4</v>
      </c>
      <c r="E336" s="4">
        <v>28.1</v>
      </c>
      <c r="F336" s="4" t="str">
        <f>VLOOKUP(C336,[1]Lookup!A:C,3,FALSE)</f>
        <v>Local Authority</v>
      </c>
      <c r="G336" t="str">
        <f>IF(F336="NHS England", "NHS England", IFERROR(VLOOKUP(B336,[1]Lookup!E:F,2,FALSE),"Requires a Council Assigning"))</f>
        <v>North Yorkshire County Council</v>
      </c>
      <c r="H336" t="str">
        <f>IFERROR(VLOOKUP(C336,[1]Lookup!A:B,2,FALSE),"Requires Category")</f>
        <v>Opioid Dependence</v>
      </c>
      <c r="I336" t="str">
        <f t="shared" si="5"/>
        <v>Yes</v>
      </c>
    </row>
    <row r="337" spans="1:9" x14ac:dyDescent="0.25">
      <c r="A337" s="53">
        <v>42491</v>
      </c>
      <c r="B337" t="s">
        <v>58</v>
      </c>
      <c r="C337" t="s">
        <v>128</v>
      </c>
      <c r="D337">
        <v>9</v>
      </c>
      <c r="E337" s="4">
        <v>733.11</v>
      </c>
      <c r="F337" s="4" t="str">
        <f>VLOOKUP(C337,[1]Lookup!A:C,3,FALSE)</f>
        <v>Local Authority</v>
      </c>
      <c r="G337" t="str">
        <f>IF(F337="NHS England", "NHS England", IFERROR(VLOOKUP(B337,[1]Lookup!E:F,2,FALSE),"Requires a Council Assigning"))</f>
        <v>North Yorkshire County Council</v>
      </c>
      <c r="H337" t="str">
        <f>IFERROR(VLOOKUP(C337,[1]Lookup!A:B,2,FALSE),"Requires Category")</f>
        <v>IUD Progestogen-only Device</v>
      </c>
      <c r="I337" t="str">
        <f t="shared" si="5"/>
        <v>Yes</v>
      </c>
    </row>
    <row r="338" spans="1:9" x14ac:dyDescent="0.25">
      <c r="A338" s="53">
        <v>42491</v>
      </c>
      <c r="B338" t="s">
        <v>58</v>
      </c>
      <c r="C338" t="s">
        <v>129</v>
      </c>
      <c r="D338">
        <v>6</v>
      </c>
      <c r="E338" s="4">
        <v>463.36</v>
      </c>
      <c r="F338" s="4" t="str">
        <f>VLOOKUP(C338,[1]Lookup!A:C,3,FALSE)</f>
        <v>Local Authority</v>
      </c>
      <c r="G338" t="str">
        <f>IF(F338="NHS England", "NHS England", IFERROR(VLOOKUP(B338,[1]Lookup!E:F,2,FALSE),"Requires a Council Assigning"))</f>
        <v>North Yorkshire County Council</v>
      </c>
      <c r="H338" t="str">
        <f>IFERROR(VLOOKUP(C338,[1]Lookup!A:B,2,FALSE),"Requires Category")</f>
        <v>Etonogestrel</v>
      </c>
      <c r="I338" t="str">
        <f t="shared" si="5"/>
        <v>Yes</v>
      </c>
    </row>
    <row r="339" spans="1:9" x14ac:dyDescent="0.25">
      <c r="A339" s="53">
        <v>42491</v>
      </c>
      <c r="B339" t="s">
        <v>58</v>
      </c>
      <c r="C339" t="s">
        <v>139</v>
      </c>
      <c r="D339">
        <v>3</v>
      </c>
      <c r="E339" s="4">
        <v>38.32</v>
      </c>
      <c r="F339" s="4" t="str">
        <f>VLOOKUP(C339,[1]Lookup!A:C,3,FALSE)</f>
        <v>Local Authority</v>
      </c>
      <c r="G339" t="str">
        <f>IF(F339="NHS England", "NHS England", IFERROR(VLOOKUP(B339,[1]Lookup!E:F,2,FALSE),"Requires a Council Assigning"))</f>
        <v>North Yorkshire County Council</v>
      </c>
      <c r="H339" t="str">
        <f>IFERROR(VLOOKUP(C339,[1]Lookup!A:B,2,FALSE),"Requires Category")</f>
        <v>Nicotine Dependence</v>
      </c>
      <c r="I339" t="str">
        <f t="shared" si="5"/>
        <v>Yes</v>
      </c>
    </row>
    <row r="340" spans="1:9" x14ac:dyDescent="0.25">
      <c r="A340" s="53">
        <v>42491</v>
      </c>
      <c r="B340" t="s">
        <v>58</v>
      </c>
      <c r="C340" t="s">
        <v>153</v>
      </c>
      <c r="D340">
        <v>1</v>
      </c>
      <c r="E340" s="4">
        <v>29.8</v>
      </c>
      <c r="F340" s="4" t="str">
        <f>VLOOKUP(C340,[1]Lookup!A:C,3,FALSE)</f>
        <v>Local Authority</v>
      </c>
      <c r="G340" t="str">
        <f>IF(F340="NHS England", "NHS England", IFERROR(VLOOKUP(B340,[1]Lookup!E:F,2,FALSE),"Requires a Council Assigning"))</f>
        <v>North Yorkshire County Council</v>
      </c>
      <c r="H340" t="str">
        <f>IFERROR(VLOOKUP(C340,[1]Lookup!A:B,2,FALSE),"Requires Category")</f>
        <v>Nicotine Dependence</v>
      </c>
      <c r="I340" t="str">
        <f t="shared" si="5"/>
        <v>Yes</v>
      </c>
    </row>
    <row r="341" spans="1:9" x14ac:dyDescent="0.25">
      <c r="A341" s="53">
        <v>42491</v>
      </c>
      <c r="B341" t="s">
        <v>58</v>
      </c>
      <c r="C341" t="s">
        <v>193</v>
      </c>
      <c r="D341">
        <v>1</v>
      </c>
      <c r="E341" s="4">
        <v>36.92</v>
      </c>
      <c r="F341" s="4" t="str">
        <f>VLOOKUP(C341,[1]Lookup!A:C,3,FALSE)</f>
        <v>Local Authority</v>
      </c>
      <c r="G341" t="str">
        <f>IF(F341="NHS England", "NHS England", IFERROR(VLOOKUP(B341,[1]Lookup!E:F,2,FALSE),"Requires a Council Assigning"))</f>
        <v>North Yorkshire County Council</v>
      </c>
      <c r="H341" t="str">
        <f>IFERROR(VLOOKUP(C341,[1]Lookup!A:B,2,FALSE),"Requires Category")</f>
        <v>Nicotine Dependence</v>
      </c>
      <c r="I341" t="str">
        <f t="shared" si="5"/>
        <v>Yes</v>
      </c>
    </row>
    <row r="342" spans="1:9" x14ac:dyDescent="0.25">
      <c r="A342" s="53">
        <v>42491</v>
      </c>
      <c r="B342" t="s">
        <v>58</v>
      </c>
      <c r="C342" t="s">
        <v>167</v>
      </c>
      <c r="D342">
        <v>2</v>
      </c>
      <c r="E342" s="4">
        <v>46.16</v>
      </c>
      <c r="F342" s="4" t="str">
        <f>VLOOKUP(C342,[1]Lookup!A:C,3,FALSE)</f>
        <v>Local Authority</v>
      </c>
      <c r="G342" t="str">
        <f>IF(F342="NHS England", "NHS England", IFERROR(VLOOKUP(B342,[1]Lookup!E:F,2,FALSE),"Requires a Council Assigning"))</f>
        <v>North Yorkshire County Council</v>
      </c>
      <c r="H342" t="str">
        <f>IFERROR(VLOOKUP(C342,[1]Lookup!A:B,2,FALSE),"Requires Category")</f>
        <v>Nicotine Dependence</v>
      </c>
      <c r="I342" t="str">
        <f t="shared" si="5"/>
        <v>Yes</v>
      </c>
    </row>
    <row r="343" spans="1:9" x14ac:dyDescent="0.25">
      <c r="A343" s="53">
        <v>42491</v>
      </c>
      <c r="B343" t="s">
        <v>58</v>
      </c>
      <c r="C343" t="s">
        <v>142</v>
      </c>
      <c r="D343">
        <v>3</v>
      </c>
      <c r="E343" s="4">
        <v>52.24</v>
      </c>
      <c r="F343" s="4" t="str">
        <f>VLOOKUP(C343,[1]Lookup!A:C,3,FALSE)</f>
        <v>Local Authority</v>
      </c>
      <c r="G343" t="str">
        <f>IF(F343="NHS England", "NHS England", IFERROR(VLOOKUP(B343,[1]Lookup!E:F,2,FALSE),"Requires a Council Assigning"))</f>
        <v>North Yorkshire County Council</v>
      </c>
      <c r="H343" t="str">
        <f>IFERROR(VLOOKUP(C343,[1]Lookup!A:B,2,FALSE),"Requires Category")</f>
        <v>Nicotine Dependence</v>
      </c>
      <c r="I343" t="str">
        <f t="shared" si="5"/>
        <v>Yes</v>
      </c>
    </row>
    <row r="344" spans="1:9" x14ac:dyDescent="0.25">
      <c r="A344" s="53">
        <v>42491</v>
      </c>
      <c r="B344" t="s">
        <v>58</v>
      </c>
      <c r="C344" t="s">
        <v>143</v>
      </c>
      <c r="D344">
        <v>2</v>
      </c>
      <c r="E344" s="4">
        <v>45.38</v>
      </c>
      <c r="F344" s="4" t="str">
        <f>VLOOKUP(C344,[1]Lookup!A:C,3,FALSE)</f>
        <v>Local Authority</v>
      </c>
      <c r="G344" t="str">
        <f>IF(F344="NHS England", "NHS England", IFERROR(VLOOKUP(B344,[1]Lookup!E:F,2,FALSE),"Requires a Council Assigning"))</f>
        <v>North Yorkshire County Council</v>
      </c>
      <c r="H344" t="str">
        <f>IFERROR(VLOOKUP(C344,[1]Lookup!A:B,2,FALSE),"Requires Category")</f>
        <v>Nicotine Dependence</v>
      </c>
      <c r="I344" t="str">
        <f t="shared" si="5"/>
        <v>Yes</v>
      </c>
    </row>
    <row r="345" spans="1:9" x14ac:dyDescent="0.25">
      <c r="A345" s="53">
        <v>42491</v>
      </c>
      <c r="B345" t="s">
        <v>58</v>
      </c>
      <c r="C345" t="s">
        <v>131</v>
      </c>
      <c r="D345">
        <v>2</v>
      </c>
      <c r="E345" s="4">
        <v>15.4</v>
      </c>
      <c r="F345" s="4" t="str">
        <f>VLOOKUP(C345,[1]Lookup!A:C,3,FALSE)</f>
        <v>NHS England</v>
      </c>
      <c r="G345" t="str">
        <f>IF(F345="NHS England", "NHS England", IFERROR(VLOOKUP(B345,[1]Lookup!E:F,2,FALSE),"Requires a Council Assigning"))</f>
        <v>NHS England</v>
      </c>
      <c r="H345" t="str">
        <f>IFERROR(VLOOKUP(C345,[1]Lookup!A:B,2,FALSE),"Requires Category")</f>
        <v>Pneumococcal</v>
      </c>
      <c r="I345" t="str">
        <f t="shared" si="5"/>
        <v>Yes</v>
      </c>
    </row>
    <row r="346" spans="1:9" x14ac:dyDescent="0.25">
      <c r="A346" s="53">
        <v>42491</v>
      </c>
      <c r="B346" t="s">
        <v>58</v>
      </c>
      <c r="C346" t="s">
        <v>145</v>
      </c>
      <c r="D346">
        <v>1</v>
      </c>
      <c r="E346" s="4">
        <v>25.29</v>
      </c>
      <c r="F346" s="4" t="str">
        <f>VLOOKUP(C346,[1]Lookup!A:C,3,FALSE)</f>
        <v>Local Authority</v>
      </c>
      <c r="G346" t="str">
        <f>IF(F346="NHS England", "NHS England", IFERROR(VLOOKUP(B346,[1]Lookup!E:F,2,FALSE),"Requires a Council Assigning"))</f>
        <v>North Yorkshire County Council</v>
      </c>
      <c r="H346" t="str">
        <f>IFERROR(VLOOKUP(C346,[1]Lookup!A:B,2,FALSE),"Requires Category")</f>
        <v>Nicotine Dependence</v>
      </c>
      <c r="I346" t="str">
        <f t="shared" si="5"/>
        <v>Yes</v>
      </c>
    </row>
    <row r="347" spans="1:9" x14ac:dyDescent="0.25">
      <c r="A347" s="53">
        <v>42491</v>
      </c>
      <c r="B347" t="s">
        <v>58</v>
      </c>
      <c r="C347" t="s">
        <v>202</v>
      </c>
      <c r="D347">
        <v>1</v>
      </c>
      <c r="E347" s="4">
        <v>25.27</v>
      </c>
      <c r="F347" s="4" t="str">
        <f>VLOOKUP(C347,[1]Lookup!A:C,3,FALSE)</f>
        <v>Local Authority</v>
      </c>
      <c r="G347" t="str">
        <f>IF(F347="NHS England", "NHS England", IFERROR(VLOOKUP(B347,[1]Lookup!E:F,2,FALSE),"Requires a Council Assigning"))</f>
        <v>North Yorkshire County Council</v>
      </c>
      <c r="H347" t="str">
        <f>IFERROR(VLOOKUP(C347,[1]Lookup!A:B,2,FALSE),"Requires Category")</f>
        <v>Nicotine Dependence</v>
      </c>
      <c r="I347" t="str">
        <f t="shared" si="5"/>
        <v>Yes</v>
      </c>
    </row>
    <row r="348" spans="1:9" x14ac:dyDescent="0.25">
      <c r="A348" s="53">
        <v>42491</v>
      </c>
      <c r="B348" t="s">
        <v>58</v>
      </c>
      <c r="C348" t="s">
        <v>146</v>
      </c>
      <c r="D348">
        <v>1</v>
      </c>
      <c r="E348" s="4">
        <v>50.55</v>
      </c>
      <c r="F348" s="4" t="str">
        <f>VLOOKUP(C348,[1]Lookup!A:C,3,FALSE)</f>
        <v>Local Authority</v>
      </c>
      <c r="G348" t="str">
        <f>IF(F348="NHS England", "NHS England", IFERROR(VLOOKUP(B348,[1]Lookup!E:F,2,FALSE),"Requires a Council Assigning"))</f>
        <v>North Yorkshire County Council</v>
      </c>
      <c r="H348" t="str">
        <f>IFERROR(VLOOKUP(C348,[1]Lookup!A:B,2,FALSE),"Requires Category")</f>
        <v>Nicotine Dependence</v>
      </c>
      <c r="I348" t="str">
        <f t="shared" si="5"/>
        <v>Yes</v>
      </c>
    </row>
    <row r="349" spans="1:9" hidden="1" x14ac:dyDescent="0.25">
      <c r="A349" s="53">
        <v>42491</v>
      </c>
      <c r="B349" t="s">
        <v>28</v>
      </c>
      <c r="C349" t="s">
        <v>133</v>
      </c>
      <c r="D349">
        <v>2</v>
      </c>
      <c r="E349" s="4">
        <v>6.73</v>
      </c>
      <c r="F349" s="4" t="str">
        <f>VLOOKUP(C349,[1]Lookup!A:C,3,FALSE)</f>
        <v>Local Authority</v>
      </c>
      <c r="G349" t="str">
        <f>IF(F349="NHS England", "NHS England", IFERROR(VLOOKUP(B349,[1]Lookup!E:F,2,FALSE),"Requires a Council Assigning"))</f>
        <v>City of York</v>
      </c>
      <c r="H349" t="str">
        <f>IFERROR(VLOOKUP(C349,[1]Lookup!A:B,2,FALSE),"Requires Category")</f>
        <v>Opioid Dependence</v>
      </c>
      <c r="I349" t="str">
        <f t="shared" si="5"/>
        <v>Yes</v>
      </c>
    </row>
    <row r="350" spans="1:9" hidden="1" x14ac:dyDescent="0.25">
      <c r="A350" s="53">
        <v>42491</v>
      </c>
      <c r="B350" t="s">
        <v>28</v>
      </c>
      <c r="C350" t="s">
        <v>134</v>
      </c>
      <c r="D350">
        <v>2</v>
      </c>
      <c r="E350" s="4">
        <v>23.83</v>
      </c>
      <c r="F350" s="4" t="str">
        <f>VLOOKUP(C350,[1]Lookup!A:C,3,FALSE)</f>
        <v>Local Authority</v>
      </c>
      <c r="G350" t="str">
        <f>IF(F350="NHS England", "NHS England", IFERROR(VLOOKUP(B350,[1]Lookup!E:F,2,FALSE),"Requires a Council Assigning"))</f>
        <v>City of York</v>
      </c>
      <c r="H350" t="str">
        <f>IFERROR(VLOOKUP(C350,[1]Lookup!A:B,2,FALSE),"Requires Category")</f>
        <v>Opioid Dependence</v>
      </c>
      <c r="I350" t="str">
        <f t="shared" si="5"/>
        <v>Yes</v>
      </c>
    </row>
    <row r="351" spans="1:9" hidden="1" x14ac:dyDescent="0.25">
      <c r="A351" s="53">
        <v>42491</v>
      </c>
      <c r="B351" t="s">
        <v>28</v>
      </c>
      <c r="C351" t="s">
        <v>159</v>
      </c>
      <c r="D351">
        <v>1</v>
      </c>
      <c r="E351" s="4">
        <v>4.83</v>
      </c>
      <c r="F351" s="4" t="str">
        <f>VLOOKUP(C351,[1]Lookup!A:C,3,FALSE)</f>
        <v>Local Authority</v>
      </c>
      <c r="G351" t="str">
        <f>IF(F351="NHS England", "NHS England", IFERROR(VLOOKUP(B351,[1]Lookup!E:F,2,FALSE),"Requires a Council Assigning"))</f>
        <v>City of York</v>
      </c>
      <c r="H351" t="str">
        <f>IFERROR(VLOOKUP(C351,[1]Lookup!A:B,2,FALSE),"Requires Category")</f>
        <v>Emergency Contraception</v>
      </c>
      <c r="I351" t="str">
        <f t="shared" si="5"/>
        <v>No</v>
      </c>
    </row>
    <row r="352" spans="1:9" hidden="1" x14ac:dyDescent="0.25">
      <c r="A352" s="53">
        <v>42491</v>
      </c>
      <c r="B352" t="s">
        <v>28</v>
      </c>
      <c r="C352" t="s">
        <v>138</v>
      </c>
      <c r="D352">
        <v>6</v>
      </c>
      <c r="E352" s="4">
        <v>29.32</v>
      </c>
      <c r="F352" s="4" t="str">
        <f>VLOOKUP(C352,[1]Lookup!A:C,3,FALSE)</f>
        <v>Local Authority</v>
      </c>
      <c r="G352" t="str">
        <f>IF(F352="NHS England", "NHS England", IFERROR(VLOOKUP(B352,[1]Lookup!E:F,2,FALSE),"Requires a Council Assigning"))</f>
        <v>City of York</v>
      </c>
      <c r="H352" t="str">
        <f>IFERROR(VLOOKUP(C352,[1]Lookup!A:B,2,FALSE),"Requires Category")</f>
        <v>Opioid Dependence</v>
      </c>
      <c r="I352" t="str">
        <f t="shared" si="5"/>
        <v>Yes</v>
      </c>
    </row>
    <row r="353" spans="1:9" hidden="1" x14ac:dyDescent="0.25">
      <c r="A353" s="53">
        <v>42491</v>
      </c>
      <c r="B353" t="s">
        <v>28</v>
      </c>
      <c r="C353" t="s">
        <v>153</v>
      </c>
      <c r="D353">
        <v>4</v>
      </c>
      <c r="E353" s="4">
        <v>149.30000000000001</v>
      </c>
      <c r="F353" s="4" t="str">
        <f>VLOOKUP(C353,[1]Lookup!A:C,3,FALSE)</f>
        <v>Local Authority</v>
      </c>
      <c r="G353" t="str">
        <f>IF(F353="NHS England", "NHS England", IFERROR(VLOOKUP(B353,[1]Lookup!E:F,2,FALSE),"Requires a Council Assigning"))</f>
        <v>City of York</v>
      </c>
      <c r="H353" t="str">
        <f>IFERROR(VLOOKUP(C353,[1]Lookup!A:B,2,FALSE),"Requires Category")</f>
        <v>Nicotine Dependence</v>
      </c>
      <c r="I353" t="str">
        <f t="shared" si="5"/>
        <v>No</v>
      </c>
    </row>
    <row r="354" spans="1:9" hidden="1" x14ac:dyDescent="0.25">
      <c r="A354" s="53">
        <v>42491</v>
      </c>
      <c r="B354" t="s">
        <v>28</v>
      </c>
      <c r="C354" t="s">
        <v>152</v>
      </c>
      <c r="D354">
        <v>1</v>
      </c>
      <c r="E354" s="4">
        <v>7.7</v>
      </c>
      <c r="F354" s="4" t="str">
        <f>VLOOKUP(C354,[1]Lookup!A:C,3,FALSE)</f>
        <v>NHS England</v>
      </c>
      <c r="G354" t="str">
        <f>IF(F354="NHS England", "NHS England", IFERROR(VLOOKUP(B354,[1]Lookup!E:F,2,FALSE),"Requires a Council Assigning"))</f>
        <v>NHS England</v>
      </c>
      <c r="H354" t="str">
        <f>IFERROR(VLOOKUP(C354,[1]Lookup!A:B,2,FALSE),"Requires Category")</f>
        <v>Pneumococcal</v>
      </c>
      <c r="I354" t="str">
        <f t="shared" si="5"/>
        <v>Yes</v>
      </c>
    </row>
    <row r="355" spans="1:9" hidden="1" x14ac:dyDescent="0.25">
      <c r="A355" s="53">
        <v>42491</v>
      </c>
      <c r="B355" t="s">
        <v>28</v>
      </c>
      <c r="C355" t="s">
        <v>146</v>
      </c>
      <c r="D355">
        <v>2</v>
      </c>
      <c r="E355" s="4">
        <v>50.56</v>
      </c>
      <c r="F355" s="4" t="str">
        <f>VLOOKUP(C355,[1]Lookup!A:C,3,FALSE)</f>
        <v>Local Authority</v>
      </c>
      <c r="G355" t="str">
        <f>IF(F355="NHS England", "NHS England", IFERROR(VLOOKUP(B355,[1]Lookup!E:F,2,FALSE),"Requires a Council Assigning"))</f>
        <v>City of York</v>
      </c>
      <c r="H355" t="str">
        <f>IFERROR(VLOOKUP(C355,[1]Lookup!A:B,2,FALSE),"Requires Category")</f>
        <v>Nicotine Dependence</v>
      </c>
      <c r="I355" t="str">
        <f t="shared" si="5"/>
        <v>No</v>
      </c>
    </row>
    <row r="356" spans="1:9" hidden="1" x14ac:dyDescent="0.25">
      <c r="A356" s="53">
        <v>42491</v>
      </c>
      <c r="B356" t="s">
        <v>40</v>
      </c>
      <c r="C356" t="s">
        <v>135</v>
      </c>
      <c r="D356">
        <v>1</v>
      </c>
      <c r="E356" s="4">
        <v>95.2</v>
      </c>
      <c r="F356" s="4" t="str">
        <f>VLOOKUP(C356,[1]Lookup!A:C,3,FALSE)</f>
        <v>Local Authority</v>
      </c>
      <c r="G356" t="str">
        <f>IF(F356="NHS England", "NHS England", IFERROR(VLOOKUP(B356,[1]Lookup!E:F,2,FALSE),"Requires a Council Assigning"))</f>
        <v>City of York</v>
      </c>
      <c r="H356" t="str">
        <f>IFERROR(VLOOKUP(C356,[1]Lookup!A:B,2,FALSE),"Requires Category")</f>
        <v>Alcohol dependence</v>
      </c>
      <c r="I356" t="str">
        <f t="shared" si="5"/>
        <v>No</v>
      </c>
    </row>
    <row r="357" spans="1:9" hidden="1" x14ac:dyDescent="0.25">
      <c r="A357" s="53">
        <v>42491</v>
      </c>
      <c r="B357" t="s">
        <v>40</v>
      </c>
      <c r="C357" t="s">
        <v>127</v>
      </c>
      <c r="D357">
        <v>1</v>
      </c>
      <c r="E357" s="4">
        <v>13.02</v>
      </c>
      <c r="F357" s="4" t="str">
        <f>VLOOKUP(C357,[1]Lookup!A:C,3,FALSE)</f>
        <v>Local Authority</v>
      </c>
      <c r="G357" t="str">
        <f>IF(F357="NHS England", "NHS England", IFERROR(VLOOKUP(B357,[1]Lookup!E:F,2,FALSE),"Requires a Council Assigning"))</f>
        <v>City of York</v>
      </c>
      <c r="H357" t="str">
        <f>IFERROR(VLOOKUP(C357,[1]Lookup!A:B,2,FALSE),"Requires Category")</f>
        <v>Emergency Contraception</v>
      </c>
      <c r="I357" t="str">
        <f t="shared" si="5"/>
        <v>No</v>
      </c>
    </row>
    <row r="358" spans="1:9" hidden="1" x14ac:dyDescent="0.25">
      <c r="A358" s="53">
        <v>42491</v>
      </c>
      <c r="B358" t="s">
        <v>40</v>
      </c>
      <c r="C358" t="s">
        <v>154</v>
      </c>
      <c r="D358">
        <v>1</v>
      </c>
      <c r="E358" s="4">
        <v>6.1</v>
      </c>
      <c r="F358" s="4" t="str">
        <f>VLOOKUP(C358,[1]Lookup!A:C,3,FALSE)</f>
        <v>NHS England</v>
      </c>
      <c r="G358" t="str">
        <f>IF(F358="NHS England", "NHS England", IFERROR(VLOOKUP(B358,[1]Lookup!E:F,2,FALSE),"Requires a Council Assigning"))</f>
        <v>NHS England</v>
      </c>
      <c r="H358" t="str">
        <f>IFERROR(VLOOKUP(C358,[1]Lookup!A:B,2,FALSE),"Requires Category")</f>
        <v>Influenza</v>
      </c>
      <c r="I358" t="str">
        <f t="shared" si="5"/>
        <v>Yes</v>
      </c>
    </row>
    <row r="359" spans="1:9" hidden="1" x14ac:dyDescent="0.25">
      <c r="A359" s="53">
        <v>42491</v>
      </c>
      <c r="B359" t="s">
        <v>40</v>
      </c>
      <c r="C359" t="s">
        <v>164</v>
      </c>
      <c r="D359">
        <v>1</v>
      </c>
      <c r="E359" s="4">
        <v>4.83</v>
      </c>
      <c r="F359" s="4" t="str">
        <f>VLOOKUP(C359,[1]Lookup!A:C,3,FALSE)</f>
        <v>Local Authority</v>
      </c>
      <c r="G359" t="str">
        <f>IF(F359="NHS England", "NHS England", IFERROR(VLOOKUP(B359,[1]Lookup!E:F,2,FALSE),"Requires a Council Assigning"))</f>
        <v>City of York</v>
      </c>
      <c r="H359" t="str">
        <f>IFERROR(VLOOKUP(C359,[1]Lookup!A:B,2,FALSE),"Requires Category")</f>
        <v>Emergency Contraception</v>
      </c>
      <c r="I359" t="str">
        <f t="shared" si="5"/>
        <v>No</v>
      </c>
    </row>
    <row r="360" spans="1:9" hidden="1" x14ac:dyDescent="0.25">
      <c r="A360" s="53">
        <v>42491</v>
      </c>
      <c r="B360" t="s">
        <v>40</v>
      </c>
      <c r="C360" t="s">
        <v>159</v>
      </c>
      <c r="D360">
        <v>1</v>
      </c>
      <c r="E360" s="4">
        <v>4.83</v>
      </c>
      <c r="F360" s="4" t="str">
        <f>VLOOKUP(C360,[1]Lookup!A:C,3,FALSE)</f>
        <v>Local Authority</v>
      </c>
      <c r="G360" t="str">
        <f>IF(F360="NHS England", "NHS England", IFERROR(VLOOKUP(B360,[1]Lookup!E:F,2,FALSE),"Requires a Council Assigning"))</f>
        <v>City of York</v>
      </c>
      <c r="H360" t="str">
        <f>IFERROR(VLOOKUP(C360,[1]Lookup!A:B,2,FALSE),"Requires Category")</f>
        <v>Emergency Contraception</v>
      </c>
      <c r="I360" t="str">
        <f t="shared" si="5"/>
        <v>No</v>
      </c>
    </row>
    <row r="361" spans="1:9" hidden="1" x14ac:dyDescent="0.25">
      <c r="A361" s="53">
        <v>42491</v>
      </c>
      <c r="B361" t="s">
        <v>40</v>
      </c>
      <c r="C361" t="s">
        <v>138</v>
      </c>
      <c r="D361">
        <v>7</v>
      </c>
      <c r="E361" s="4">
        <v>42.23</v>
      </c>
      <c r="F361" s="4" t="str">
        <f>VLOOKUP(C361,[1]Lookup!A:C,3,FALSE)</f>
        <v>Local Authority</v>
      </c>
      <c r="G361" t="str">
        <f>IF(F361="NHS England", "NHS England", IFERROR(VLOOKUP(B361,[1]Lookup!E:F,2,FALSE),"Requires a Council Assigning"))</f>
        <v>City of York</v>
      </c>
      <c r="H361" t="str">
        <f>IFERROR(VLOOKUP(C361,[1]Lookup!A:B,2,FALSE),"Requires Category")</f>
        <v>Opioid Dependence</v>
      </c>
      <c r="I361" t="str">
        <f t="shared" si="5"/>
        <v>Yes</v>
      </c>
    </row>
    <row r="362" spans="1:9" hidden="1" x14ac:dyDescent="0.25">
      <c r="A362" s="53">
        <v>42491</v>
      </c>
      <c r="B362" t="s">
        <v>40</v>
      </c>
      <c r="C362" t="s">
        <v>155</v>
      </c>
      <c r="D362">
        <v>2</v>
      </c>
      <c r="E362" s="4">
        <v>47.11</v>
      </c>
      <c r="F362" s="4" t="str">
        <f>VLOOKUP(C362,[1]Lookup!A:C,3,FALSE)</f>
        <v>Local Authority</v>
      </c>
      <c r="G362" t="str">
        <f>IF(F362="NHS England", "NHS England", IFERROR(VLOOKUP(B362,[1]Lookup!E:F,2,FALSE),"Requires a Council Assigning"))</f>
        <v>City of York</v>
      </c>
      <c r="H362" t="str">
        <f>IFERROR(VLOOKUP(C362,[1]Lookup!A:B,2,FALSE),"Requires Category")</f>
        <v>Opioid Dependence</v>
      </c>
      <c r="I362" t="str">
        <f t="shared" si="5"/>
        <v>Yes</v>
      </c>
    </row>
    <row r="363" spans="1:9" hidden="1" x14ac:dyDescent="0.25">
      <c r="A363" s="53">
        <v>42491</v>
      </c>
      <c r="B363" t="s">
        <v>40</v>
      </c>
      <c r="C363" t="s">
        <v>156</v>
      </c>
      <c r="D363">
        <v>2</v>
      </c>
      <c r="E363" s="4">
        <v>8.98</v>
      </c>
      <c r="F363" s="4" t="str">
        <f>VLOOKUP(C363,[1]Lookup!A:C,3,FALSE)</f>
        <v>Local Authority</v>
      </c>
      <c r="G363" t="str">
        <f>IF(F363="NHS England", "NHS England", IFERROR(VLOOKUP(B363,[1]Lookup!E:F,2,FALSE),"Requires a Council Assigning"))</f>
        <v>City of York</v>
      </c>
      <c r="H363" t="str">
        <f>IFERROR(VLOOKUP(C363,[1]Lookup!A:B,2,FALSE),"Requires Category")</f>
        <v>Opioid Dependence</v>
      </c>
      <c r="I363" t="str">
        <f t="shared" si="5"/>
        <v>Yes</v>
      </c>
    </row>
    <row r="364" spans="1:9" hidden="1" x14ac:dyDescent="0.25">
      <c r="A364" s="53">
        <v>42491</v>
      </c>
      <c r="B364" t="s">
        <v>12</v>
      </c>
      <c r="C364" t="s">
        <v>152</v>
      </c>
      <c r="D364">
        <v>7</v>
      </c>
      <c r="E364" s="4">
        <v>53.9</v>
      </c>
      <c r="F364" s="4" t="str">
        <f>VLOOKUP(C364,[1]Lookup!A:C,3,FALSE)</f>
        <v>NHS England</v>
      </c>
      <c r="G364" t="str">
        <f>IF(F364="NHS England", "NHS England", IFERROR(VLOOKUP(B364,[1]Lookup!E:F,2,FALSE),"Requires a Council Assigning"))</f>
        <v>NHS England</v>
      </c>
      <c r="H364" t="str">
        <f>IFERROR(VLOOKUP(C364,[1]Lookup!A:B,2,FALSE),"Requires Category")</f>
        <v>Pneumococcal</v>
      </c>
      <c r="I364" t="str">
        <f t="shared" si="5"/>
        <v>Yes</v>
      </c>
    </row>
    <row r="365" spans="1:9" hidden="1" x14ac:dyDescent="0.25">
      <c r="A365" s="53">
        <v>42491</v>
      </c>
      <c r="B365" t="s">
        <v>12</v>
      </c>
      <c r="C365" t="s">
        <v>146</v>
      </c>
      <c r="D365">
        <v>1</v>
      </c>
      <c r="E365" s="4">
        <v>25.28</v>
      </c>
      <c r="F365" s="4" t="str">
        <f>VLOOKUP(C365,[1]Lookup!A:C,3,FALSE)</f>
        <v>Local Authority</v>
      </c>
      <c r="G365" t="str">
        <f>IF(F365="NHS England", "NHS England", IFERROR(VLOOKUP(B365,[1]Lookup!E:F,2,FALSE),"Requires a Council Assigning"))</f>
        <v>City of York</v>
      </c>
      <c r="H365" t="str">
        <f>IFERROR(VLOOKUP(C365,[1]Lookup!A:B,2,FALSE),"Requires Category")</f>
        <v>Nicotine Dependence</v>
      </c>
      <c r="I365" t="str">
        <f t="shared" si="5"/>
        <v>No</v>
      </c>
    </row>
    <row r="366" spans="1:9" hidden="1" x14ac:dyDescent="0.25">
      <c r="A366" s="53">
        <v>42491</v>
      </c>
      <c r="B366" t="s">
        <v>34</v>
      </c>
      <c r="C366" t="s">
        <v>159</v>
      </c>
      <c r="D366">
        <v>1</v>
      </c>
      <c r="E366" s="4">
        <v>4.8099999999999996</v>
      </c>
      <c r="F366" s="4" t="str">
        <f>VLOOKUP(C366,[1]Lookup!A:C,3,FALSE)</f>
        <v>Local Authority</v>
      </c>
      <c r="G366" t="str">
        <f>IF(F366="NHS England", "NHS England", IFERROR(VLOOKUP(B366,[1]Lookup!E:F,2,FALSE),"Requires a Council Assigning"))</f>
        <v>City of York</v>
      </c>
      <c r="H366" t="str">
        <f>IFERROR(VLOOKUP(C366,[1]Lookup!A:B,2,FALSE),"Requires Category")</f>
        <v>Emergency Contraception</v>
      </c>
      <c r="I366" t="str">
        <f t="shared" si="5"/>
        <v>No</v>
      </c>
    </row>
    <row r="367" spans="1:9" hidden="1" x14ac:dyDescent="0.25">
      <c r="A367" s="53">
        <v>42491</v>
      </c>
      <c r="B367" t="s">
        <v>34</v>
      </c>
      <c r="C367" t="s">
        <v>128</v>
      </c>
      <c r="D367">
        <v>3</v>
      </c>
      <c r="E367" s="4">
        <v>244.33</v>
      </c>
      <c r="F367" s="4" t="str">
        <f>VLOOKUP(C367,[1]Lookup!A:C,3,FALSE)</f>
        <v>Local Authority</v>
      </c>
      <c r="G367" t="str">
        <f>IF(F367="NHS England", "NHS England", IFERROR(VLOOKUP(B367,[1]Lookup!E:F,2,FALSE),"Requires a Council Assigning"))</f>
        <v>City of York</v>
      </c>
      <c r="H367" t="str">
        <f>IFERROR(VLOOKUP(C367,[1]Lookup!A:B,2,FALSE),"Requires Category")</f>
        <v>IUD Progestogen-only Device</v>
      </c>
      <c r="I367" t="str">
        <f t="shared" si="5"/>
        <v>No</v>
      </c>
    </row>
    <row r="368" spans="1:9" hidden="1" x14ac:dyDescent="0.25">
      <c r="A368" s="53">
        <v>42491</v>
      </c>
      <c r="B368" t="s">
        <v>34</v>
      </c>
      <c r="C368" t="s">
        <v>129</v>
      </c>
      <c r="D368">
        <v>2</v>
      </c>
      <c r="E368" s="4">
        <v>154.43</v>
      </c>
      <c r="F368" s="4" t="str">
        <f>VLOOKUP(C368,[1]Lookup!A:C,3,FALSE)</f>
        <v>Local Authority</v>
      </c>
      <c r="G368" t="str">
        <f>IF(F368="NHS England", "NHS England", IFERROR(VLOOKUP(B368,[1]Lookup!E:F,2,FALSE),"Requires a Council Assigning"))</f>
        <v>City of York</v>
      </c>
      <c r="H368" t="str">
        <f>IFERROR(VLOOKUP(C368,[1]Lookup!A:B,2,FALSE),"Requires Category")</f>
        <v>Etonogestrel</v>
      </c>
      <c r="I368" t="str">
        <f t="shared" si="5"/>
        <v>No</v>
      </c>
    </row>
    <row r="369" spans="1:9" hidden="1" x14ac:dyDescent="0.25">
      <c r="A369" s="53">
        <v>42491</v>
      </c>
      <c r="B369" t="s">
        <v>34</v>
      </c>
      <c r="C369" t="s">
        <v>193</v>
      </c>
      <c r="D369">
        <v>1</v>
      </c>
      <c r="E369" s="4">
        <v>18.47</v>
      </c>
      <c r="F369" s="4" t="str">
        <f>VLOOKUP(C369,[1]Lookup!A:C,3,FALSE)</f>
        <v>Local Authority</v>
      </c>
      <c r="G369" t="str">
        <f>IF(F369="NHS England", "NHS England", IFERROR(VLOOKUP(B369,[1]Lookup!E:F,2,FALSE),"Requires a Council Assigning"))</f>
        <v>City of York</v>
      </c>
      <c r="H369" t="str">
        <f>IFERROR(VLOOKUP(C369,[1]Lookup!A:B,2,FALSE),"Requires Category")</f>
        <v>Nicotine Dependence</v>
      </c>
      <c r="I369" t="str">
        <f t="shared" si="5"/>
        <v>No</v>
      </c>
    </row>
    <row r="370" spans="1:9" hidden="1" x14ac:dyDescent="0.25">
      <c r="A370" s="53">
        <v>42491</v>
      </c>
      <c r="B370" t="s">
        <v>34</v>
      </c>
      <c r="C370" t="s">
        <v>168</v>
      </c>
      <c r="D370">
        <v>1</v>
      </c>
      <c r="E370" s="4">
        <v>19.21</v>
      </c>
      <c r="F370" s="4" t="str">
        <f>VLOOKUP(C370,[1]Lookup!A:C,3,FALSE)</f>
        <v>Local Authority</v>
      </c>
      <c r="G370" t="str">
        <f>IF(F370="NHS England", "NHS England", IFERROR(VLOOKUP(B370,[1]Lookup!E:F,2,FALSE),"Requires a Council Assigning"))</f>
        <v>City of York</v>
      </c>
      <c r="H370" t="str">
        <f>IFERROR(VLOOKUP(C370,[1]Lookup!A:B,2,FALSE),"Requires Category")</f>
        <v>Nicotine Dependence</v>
      </c>
      <c r="I370" t="str">
        <f t="shared" si="5"/>
        <v>No</v>
      </c>
    </row>
    <row r="371" spans="1:9" hidden="1" x14ac:dyDescent="0.25">
      <c r="A371" s="53">
        <v>42491</v>
      </c>
      <c r="B371" t="s">
        <v>34</v>
      </c>
      <c r="C371" t="s">
        <v>152</v>
      </c>
      <c r="D371">
        <v>5</v>
      </c>
      <c r="E371" s="4">
        <v>38.5</v>
      </c>
      <c r="F371" s="4" t="str">
        <f>VLOOKUP(C371,[1]Lookup!A:C,3,FALSE)</f>
        <v>NHS England</v>
      </c>
      <c r="G371" t="str">
        <f>IF(F371="NHS England", "NHS England", IFERROR(VLOOKUP(B371,[1]Lookup!E:F,2,FALSE),"Requires a Council Assigning"))</f>
        <v>NHS England</v>
      </c>
      <c r="H371" t="str">
        <f>IFERROR(VLOOKUP(C371,[1]Lookup!A:B,2,FALSE),"Requires Category")</f>
        <v>Pneumococcal</v>
      </c>
      <c r="I371" t="str">
        <f t="shared" si="5"/>
        <v>Yes</v>
      </c>
    </row>
    <row r="372" spans="1:9" hidden="1" x14ac:dyDescent="0.25">
      <c r="A372" s="53">
        <v>42491</v>
      </c>
      <c r="B372" t="s">
        <v>26</v>
      </c>
      <c r="C372" t="s">
        <v>128</v>
      </c>
      <c r="D372">
        <v>3</v>
      </c>
      <c r="E372" s="4">
        <v>244.33</v>
      </c>
      <c r="F372" s="4" t="str">
        <f>VLOOKUP(C372,[1]Lookup!A:C,3,FALSE)</f>
        <v>Local Authority</v>
      </c>
      <c r="G372" t="str">
        <f>IF(F372="NHS England", "NHS England", IFERROR(VLOOKUP(B372,[1]Lookup!E:F,2,FALSE),"Requires a Council Assigning"))</f>
        <v>North Yorkshire County Council</v>
      </c>
      <c r="H372" t="str">
        <f>IFERROR(VLOOKUP(C372,[1]Lookup!A:B,2,FALSE),"Requires Category")</f>
        <v>IUD Progestogen-only Device</v>
      </c>
      <c r="I372" t="str">
        <f t="shared" si="5"/>
        <v>Yes</v>
      </c>
    </row>
    <row r="373" spans="1:9" hidden="1" x14ac:dyDescent="0.25">
      <c r="A373" s="53">
        <v>42491</v>
      </c>
      <c r="B373" t="s">
        <v>26</v>
      </c>
      <c r="C373" t="s">
        <v>152</v>
      </c>
      <c r="D373">
        <v>2</v>
      </c>
      <c r="E373" s="4">
        <v>15.4</v>
      </c>
      <c r="F373" s="4" t="str">
        <f>VLOOKUP(C373,[1]Lookup!A:C,3,FALSE)</f>
        <v>NHS England</v>
      </c>
      <c r="G373" t="str">
        <f>IF(F373="NHS England", "NHS England", IFERROR(VLOOKUP(B373,[1]Lookup!E:F,2,FALSE),"Requires a Council Assigning"))</f>
        <v>NHS England</v>
      </c>
      <c r="H373" t="str">
        <f>IFERROR(VLOOKUP(C373,[1]Lookup!A:B,2,FALSE),"Requires Category")</f>
        <v>Pneumococcal</v>
      </c>
      <c r="I373" t="str">
        <f t="shared" si="5"/>
        <v>Yes</v>
      </c>
    </row>
    <row r="374" spans="1:9" hidden="1" x14ac:dyDescent="0.25">
      <c r="A374" s="53">
        <v>42491</v>
      </c>
      <c r="B374" t="s">
        <v>26</v>
      </c>
      <c r="C374" t="s">
        <v>146</v>
      </c>
      <c r="D374">
        <v>3</v>
      </c>
      <c r="E374" s="4">
        <v>126.33</v>
      </c>
      <c r="F374" s="4" t="str">
        <f>VLOOKUP(C374,[1]Lookup!A:C,3,FALSE)</f>
        <v>Local Authority</v>
      </c>
      <c r="G374" t="str">
        <f>IF(F374="NHS England", "NHS England", IFERROR(VLOOKUP(B374,[1]Lookup!E:F,2,FALSE),"Requires a Council Assigning"))</f>
        <v>North Yorkshire County Council</v>
      </c>
      <c r="H374" t="str">
        <f>IFERROR(VLOOKUP(C374,[1]Lookup!A:B,2,FALSE),"Requires Category")</f>
        <v>Nicotine Dependence</v>
      </c>
      <c r="I374" t="str">
        <f t="shared" si="5"/>
        <v>Yes</v>
      </c>
    </row>
    <row r="375" spans="1:9" hidden="1" x14ac:dyDescent="0.25">
      <c r="A375" s="53">
        <v>42491</v>
      </c>
      <c r="B375" t="s">
        <v>22</v>
      </c>
      <c r="C375" t="s">
        <v>138</v>
      </c>
      <c r="D375">
        <v>4</v>
      </c>
      <c r="E375" s="4">
        <v>27.59</v>
      </c>
      <c r="F375" s="4" t="str">
        <f>VLOOKUP(C375,[1]Lookup!A:C,3,FALSE)</f>
        <v>Local Authority</v>
      </c>
      <c r="G375" t="str">
        <f>IF(F375="NHS England", "NHS England", IFERROR(VLOOKUP(B375,[1]Lookup!E:F,2,FALSE),"Requires a Council Assigning"))</f>
        <v>City of York</v>
      </c>
      <c r="H375" t="str">
        <f>IFERROR(VLOOKUP(C375,[1]Lookup!A:B,2,FALSE),"Requires Category")</f>
        <v>Opioid Dependence</v>
      </c>
      <c r="I375" t="str">
        <f t="shared" si="5"/>
        <v>Yes</v>
      </c>
    </row>
    <row r="376" spans="1:9" hidden="1" x14ac:dyDescent="0.25">
      <c r="A376" s="53">
        <v>42491</v>
      </c>
      <c r="B376" t="s">
        <v>22</v>
      </c>
      <c r="C376" t="s">
        <v>128</v>
      </c>
      <c r="D376">
        <v>3</v>
      </c>
      <c r="E376" s="4">
        <v>244.33</v>
      </c>
      <c r="F376" s="4" t="str">
        <f>VLOOKUP(C376,[1]Lookup!A:C,3,FALSE)</f>
        <v>Local Authority</v>
      </c>
      <c r="G376" t="str">
        <f>IF(F376="NHS England", "NHS England", IFERROR(VLOOKUP(B376,[1]Lookup!E:F,2,FALSE),"Requires a Council Assigning"))</f>
        <v>City of York</v>
      </c>
      <c r="H376" t="str">
        <f>IFERROR(VLOOKUP(C376,[1]Lookup!A:B,2,FALSE),"Requires Category")</f>
        <v>IUD Progestogen-only Device</v>
      </c>
      <c r="I376" t="str">
        <f t="shared" si="5"/>
        <v>No</v>
      </c>
    </row>
    <row r="377" spans="1:9" hidden="1" x14ac:dyDescent="0.25">
      <c r="A377" s="53">
        <v>42491</v>
      </c>
      <c r="B377" t="s">
        <v>22</v>
      </c>
      <c r="C377" t="s">
        <v>129</v>
      </c>
      <c r="D377">
        <v>4</v>
      </c>
      <c r="E377" s="4">
        <v>308.91000000000003</v>
      </c>
      <c r="F377" s="4" t="str">
        <f>VLOOKUP(C377,[1]Lookup!A:C,3,FALSE)</f>
        <v>Local Authority</v>
      </c>
      <c r="G377" t="str">
        <f>IF(F377="NHS England", "NHS England", IFERROR(VLOOKUP(B377,[1]Lookup!E:F,2,FALSE),"Requires a Council Assigning"))</f>
        <v>City of York</v>
      </c>
      <c r="H377" t="str">
        <f>IFERROR(VLOOKUP(C377,[1]Lookup!A:B,2,FALSE),"Requires Category")</f>
        <v>Etonogestrel</v>
      </c>
      <c r="I377" t="str">
        <f t="shared" si="5"/>
        <v>No</v>
      </c>
    </row>
    <row r="378" spans="1:9" hidden="1" x14ac:dyDescent="0.25">
      <c r="A378" s="53">
        <v>42491</v>
      </c>
      <c r="B378" t="s">
        <v>22</v>
      </c>
      <c r="C378" t="s">
        <v>146</v>
      </c>
      <c r="D378">
        <v>1</v>
      </c>
      <c r="E378" s="4">
        <v>25.28</v>
      </c>
      <c r="F378" s="4" t="str">
        <f>VLOOKUP(C378,[1]Lookup!A:C,3,FALSE)</f>
        <v>Local Authority</v>
      </c>
      <c r="G378" t="str">
        <f>IF(F378="NHS England", "NHS England", IFERROR(VLOOKUP(B378,[1]Lookup!E:F,2,FALSE),"Requires a Council Assigning"))</f>
        <v>City of York</v>
      </c>
      <c r="H378" t="str">
        <f>IFERROR(VLOOKUP(C378,[1]Lookup!A:B,2,FALSE),"Requires Category")</f>
        <v>Nicotine Dependence</v>
      </c>
      <c r="I378" t="str">
        <f t="shared" si="5"/>
        <v>No</v>
      </c>
    </row>
    <row r="379" spans="1:9" hidden="1" x14ac:dyDescent="0.25">
      <c r="A379" s="53">
        <v>42491</v>
      </c>
      <c r="B379" t="s">
        <v>64</v>
      </c>
      <c r="C379" t="s">
        <v>166</v>
      </c>
      <c r="D379">
        <v>1</v>
      </c>
      <c r="E379" s="4">
        <v>26.67</v>
      </c>
      <c r="F379" s="4" t="str">
        <f>VLOOKUP(C379,[1]Lookup!A:C,3,FALSE)</f>
        <v>Local Authority</v>
      </c>
      <c r="G379" t="str">
        <f>IF(F379="NHS England", "NHS England", IFERROR(VLOOKUP(B379,[1]Lookup!E:F,2,FALSE),"Requires a Council Assigning"))</f>
        <v>City of York</v>
      </c>
      <c r="H379" t="str">
        <f>IFERROR(VLOOKUP(C379,[1]Lookup!A:B,2,FALSE),"Requires Category")</f>
        <v>Alcohol dependence</v>
      </c>
      <c r="I379" t="str">
        <f t="shared" si="5"/>
        <v>No</v>
      </c>
    </row>
    <row r="380" spans="1:9" hidden="1" x14ac:dyDescent="0.25">
      <c r="A380" s="53">
        <v>42491</v>
      </c>
      <c r="B380" t="s">
        <v>64</v>
      </c>
      <c r="C380" t="s">
        <v>130</v>
      </c>
      <c r="D380">
        <v>1</v>
      </c>
      <c r="E380" s="4">
        <v>38.659999999999997</v>
      </c>
      <c r="F380" s="4" t="str">
        <f>VLOOKUP(C380,[1]Lookup!A:C,3,FALSE)</f>
        <v>Local Authority</v>
      </c>
      <c r="G380" t="str">
        <f>IF(F380="NHS England", "NHS England", IFERROR(VLOOKUP(B380,[1]Lookup!E:F,2,FALSE),"Requires a Council Assigning"))</f>
        <v>City of York</v>
      </c>
      <c r="H380" t="str">
        <f>IFERROR(VLOOKUP(C380,[1]Lookup!A:B,2,FALSE),"Requires Category")</f>
        <v>Nicotine Dependence</v>
      </c>
      <c r="I380" t="str">
        <f t="shared" si="5"/>
        <v>No</v>
      </c>
    </row>
    <row r="381" spans="1:9" hidden="1" x14ac:dyDescent="0.25">
      <c r="A381" s="53">
        <v>42491</v>
      </c>
      <c r="B381" t="s">
        <v>64</v>
      </c>
      <c r="C381" t="s">
        <v>154</v>
      </c>
      <c r="D381">
        <v>1</v>
      </c>
      <c r="E381" s="4">
        <v>6.1</v>
      </c>
      <c r="F381" s="4" t="str">
        <f>VLOOKUP(C381,[1]Lookup!A:C,3,FALSE)</f>
        <v>NHS England</v>
      </c>
      <c r="G381" t="str">
        <f>IF(F381="NHS England", "NHS England", IFERROR(VLOOKUP(B381,[1]Lookup!E:F,2,FALSE),"Requires a Council Assigning"))</f>
        <v>NHS England</v>
      </c>
      <c r="H381" t="str">
        <f>IFERROR(VLOOKUP(C381,[1]Lookup!A:B,2,FALSE),"Requires Category")</f>
        <v>Influenza</v>
      </c>
      <c r="I381" t="str">
        <f t="shared" si="5"/>
        <v>Yes</v>
      </c>
    </row>
    <row r="382" spans="1:9" hidden="1" x14ac:dyDescent="0.25">
      <c r="A382" s="53">
        <v>42491</v>
      </c>
      <c r="B382" t="s">
        <v>64</v>
      </c>
      <c r="C382" t="s">
        <v>159</v>
      </c>
      <c r="D382">
        <v>4</v>
      </c>
      <c r="E382" s="4">
        <v>19.3</v>
      </c>
      <c r="F382" s="4" t="str">
        <f>VLOOKUP(C382,[1]Lookup!A:C,3,FALSE)</f>
        <v>Local Authority</v>
      </c>
      <c r="G382" t="str">
        <f>IF(F382="NHS England", "NHS England", IFERROR(VLOOKUP(B382,[1]Lookup!E:F,2,FALSE),"Requires a Council Assigning"))</f>
        <v>City of York</v>
      </c>
      <c r="H382" t="str">
        <f>IFERROR(VLOOKUP(C382,[1]Lookup!A:B,2,FALSE),"Requires Category")</f>
        <v>Emergency Contraception</v>
      </c>
      <c r="I382" t="str">
        <f t="shared" si="5"/>
        <v>No</v>
      </c>
    </row>
    <row r="383" spans="1:9" hidden="1" x14ac:dyDescent="0.25">
      <c r="A383" s="53">
        <v>42491</v>
      </c>
      <c r="B383" t="s">
        <v>64</v>
      </c>
      <c r="C383" t="s">
        <v>138</v>
      </c>
      <c r="D383">
        <v>6</v>
      </c>
      <c r="E383" s="4">
        <v>53.97</v>
      </c>
      <c r="F383" s="4" t="str">
        <f>VLOOKUP(C383,[1]Lookup!A:C,3,FALSE)</f>
        <v>Local Authority</v>
      </c>
      <c r="G383" t="str">
        <f>IF(F383="NHS England", "NHS England", IFERROR(VLOOKUP(B383,[1]Lookup!E:F,2,FALSE),"Requires a Council Assigning"))</f>
        <v>City of York</v>
      </c>
      <c r="H383" t="str">
        <f>IFERROR(VLOOKUP(C383,[1]Lookup!A:B,2,FALSE),"Requires Category")</f>
        <v>Opioid Dependence</v>
      </c>
      <c r="I383" t="str">
        <f t="shared" si="5"/>
        <v>Yes</v>
      </c>
    </row>
    <row r="384" spans="1:9" hidden="1" x14ac:dyDescent="0.25">
      <c r="A384" s="53">
        <v>42491</v>
      </c>
      <c r="B384" t="s">
        <v>64</v>
      </c>
      <c r="C384" t="s">
        <v>128</v>
      </c>
      <c r="D384">
        <v>6</v>
      </c>
      <c r="E384" s="4">
        <v>488.69</v>
      </c>
      <c r="F384" s="4" t="str">
        <f>VLOOKUP(C384,[1]Lookup!A:C,3,FALSE)</f>
        <v>Local Authority</v>
      </c>
      <c r="G384" t="str">
        <f>IF(F384="NHS England", "NHS England", IFERROR(VLOOKUP(B384,[1]Lookup!E:F,2,FALSE),"Requires a Council Assigning"))</f>
        <v>City of York</v>
      </c>
      <c r="H384" t="str">
        <f>IFERROR(VLOOKUP(C384,[1]Lookup!A:B,2,FALSE),"Requires Category")</f>
        <v>IUD Progestogen-only Device</v>
      </c>
      <c r="I384" t="str">
        <f t="shared" si="5"/>
        <v>No</v>
      </c>
    </row>
    <row r="385" spans="1:9" hidden="1" x14ac:dyDescent="0.25">
      <c r="A385" s="53">
        <v>42491</v>
      </c>
      <c r="B385" t="s">
        <v>64</v>
      </c>
      <c r="C385" t="s">
        <v>129</v>
      </c>
      <c r="D385">
        <v>8</v>
      </c>
      <c r="E385" s="4">
        <v>694.94</v>
      </c>
      <c r="F385" s="4" t="str">
        <f>VLOOKUP(C385,[1]Lookup!A:C,3,FALSE)</f>
        <v>Local Authority</v>
      </c>
      <c r="G385" t="str">
        <f>IF(F385="NHS England", "NHS England", IFERROR(VLOOKUP(B385,[1]Lookup!E:F,2,FALSE),"Requires a Council Assigning"))</f>
        <v>City of York</v>
      </c>
      <c r="H385" t="str">
        <f>IFERROR(VLOOKUP(C385,[1]Lookup!A:B,2,FALSE),"Requires Category")</f>
        <v>Etonogestrel</v>
      </c>
      <c r="I385" t="str">
        <f t="shared" si="5"/>
        <v>No</v>
      </c>
    </row>
    <row r="386" spans="1:9" hidden="1" x14ac:dyDescent="0.25">
      <c r="A386" s="53">
        <v>42491</v>
      </c>
      <c r="B386" t="s">
        <v>64</v>
      </c>
      <c r="C386" t="s">
        <v>171</v>
      </c>
      <c r="D386">
        <v>1</v>
      </c>
      <c r="E386" s="4">
        <v>18.47</v>
      </c>
      <c r="F386" s="4" t="str">
        <f>VLOOKUP(C386,[1]Lookup!A:C,3,FALSE)</f>
        <v>Local Authority</v>
      </c>
      <c r="G386" t="str">
        <f>IF(F386="NHS England", "NHS England", IFERROR(VLOOKUP(B386,[1]Lookup!E:F,2,FALSE),"Requires a Council Assigning"))</f>
        <v>City of York</v>
      </c>
      <c r="H386" t="str">
        <f>IFERROR(VLOOKUP(C386,[1]Lookup!A:B,2,FALSE),"Requires Category")</f>
        <v>Nicotine Dependence</v>
      </c>
      <c r="I386" t="str">
        <f t="shared" si="5"/>
        <v>No</v>
      </c>
    </row>
    <row r="387" spans="1:9" hidden="1" x14ac:dyDescent="0.25">
      <c r="A387" s="53">
        <v>42491</v>
      </c>
      <c r="B387" t="s">
        <v>64</v>
      </c>
      <c r="C387" t="s">
        <v>175</v>
      </c>
      <c r="D387">
        <v>1</v>
      </c>
      <c r="E387" s="4">
        <v>12.97</v>
      </c>
      <c r="F387" s="4" t="str">
        <f>VLOOKUP(C387,[1]Lookup!A:C,3,FALSE)</f>
        <v>Local Authority</v>
      </c>
      <c r="G387" t="str">
        <f>IF(F387="NHS England", "NHS England", IFERROR(VLOOKUP(B387,[1]Lookup!E:F,2,FALSE),"Requires a Council Assigning"))</f>
        <v>City of York</v>
      </c>
      <c r="H387" t="str">
        <f>IFERROR(VLOOKUP(C387,[1]Lookup!A:B,2,FALSE),"Requires Category")</f>
        <v>Nicotine Dependence</v>
      </c>
      <c r="I387" t="str">
        <f t="shared" si="5"/>
        <v>No</v>
      </c>
    </row>
    <row r="388" spans="1:9" hidden="1" x14ac:dyDescent="0.25">
      <c r="A388" s="53">
        <v>42491</v>
      </c>
      <c r="B388" t="s">
        <v>64</v>
      </c>
      <c r="C388" t="s">
        <v>201</v>
      </c>
      <c r="D388">
        <v>1</v>
      </c>
      <c r="E388" s="4">
        <v>36.92</v>
      </c>
      <c r="F388" s="4" t="str">
        <f>VLOOKUP(C388,[1]Lookup!A:C,3,FALSE)</f>
        <v>Local Authority</v>
      </c>
      <c r="G388" t="str">
        <f>IF(F388="NHS England", "NHS England", IFERROR(VLOOKUP(B388,[1]Lookup!E:F,2,FALSE),"Requires a Council Assigning"))</f>
        <v>City of York</v>
      </c>
      <c r="H388" t="str">
        <f>IFERROR(VLOOKUP(C388,[1]Lookup!A:B,2,FALSE),"Requires Category")</f>
        <v>Nicotine Dependence</v>
      </c>
      <c r="I388" t="str">
        <f t="shared" si="5"/>
        <v>No</v>
      </c>
    </row>
    <row r="389" spans="1:9" hidden="1" x14ac:dyDescent="0.25">
      <c r="A389" s="53">
        <v>42491</v>
      </c>
      <c r="B389" t="s">
        <v>64</v>
      </c>
      <c r="C389" t="s">
        <v>147</v>
      </c>
      <c r="D389">
        <v>1</v>
      </c>
      <c r="E389" s="4">
        <v>19.21</v>
      </c>
      <c r="F389" s="4" t="str">
        <f>VLOOKUP(C389,[1]Lookup!A:C,3,FALSE)</f>
        <v>Local Authority</v>
      </c>
      <c r="G389" t="str">
        <f>IF(F389="NHS England", "NHS England", IFERROR(VLOOKUP(B389,[1]Lookup!E:F,2,FALSE),"Requires a Council Assigning"))</f>
        <v>City of York</v>
      </c>
      <c r="H389" t="str">
        <f>IFERROR(VLOOKUP(C389,[1]Lookup!A:B,2,FALSE),"Requires Category")</f>
        <v>Nicotine Dependence</v>
      </c>
      <c r="I389" t="str">
        <f t="shared" ref="I389:I452" si="6">INDEX($R$7:$AB$11,MATCH(G389,$Q$7:$Q$11,0),MATCH(H389,$R$6:$AB$6,0))</f>
        <v>No</v>
      </c>
    </row>
    <row r="390" spans="1:9" hidden="1" x14ac:dyDescent="0.25">
      <c r="A390" s="53">
        <v>42491</v>
      </c>
      <c r="B390" t="s">
        <v>64</v>
      </c>
      <c r="C390" t="s">
        <v>148</v>
      </c>
      <c r="D390">
        <v>1</v>
      </c>
      <c r="E390" s="4">
        <v>15.75</v>
      </c>
      <c r="F390" s="4" t="str">
        <f>VLOOKUP(C390,[1]Lookup!A:C,3,FALSE)</f>
        <v>Local Authority</v>
      </c>
      <c r="G390" t="str">
        <f>IF(F390="NHS England", "NHS England", IFERROR(VLOOKUP(B390,[1]Lookup!E:F,2,FALSE),"Requires a Council Assigning"))</f>
        <v>City of York</v>
      </c>
      <c r="H390" t="str">
        <f>IFERROR(VLOOKUP(C390,[1]Lookup!A:B,2,FALSE),"Requires Category")</f>
        <v>Nicotine Dependence</v>
      </c>
      <c r="I390" t="str">
        <f t="shared" si="6"/>
        <v>No</v>
      </c>
    </row>
    <row r="391" spans="1:9" hidden="1" x14ac:dyDescent="0.25">
      <c r="A391" s="53">
        <v>42491</v>
      </c>
      <c r="B391" t="s">
        <v>64</v>
      </c>
      <c r="C391" t="s">
        <v>150</v>
      </c>
      <c r="D391">
        <v>1</v>
      </c>
      <c r="E391" s="4">
        <v>63.76</v>
      </c>
      <c r="F391" s="4" t="str">
        <f>VLOOKUP(C391,[1]Lookup!A:C,3,FALSE)</f>
        <v>Local Authority</v>
      </c>
      <c r="G391" t="str">
        <f>IF(F391="NHS England", "NHS England", IFERROR(VLOOKUP(B391,[1]Lookup!E:F,2,FALSE),"Requires a Council Assigning"))</f>
        <v>City of York</v>
      </c>
      <c r="H391" t="str">
        <f>IFERROR(VLOOKUP(C391,[1]Lookup!A:B,2,FALSE),"Requires Category")</f>
        <v>Nicotine Dependence</v>
      </c>
      <c r="I391" t="str">
        <f t="shared" si="6"/>
        <v>No</v>
      </c>
    </row>
    <row r="392" spans="1:9" hidden="1" x14ac:dyDescent="0.25">
      <c r="A392" s="53">
        <v>42491</v>
      </c>
      <c r="B392" t="s">
        <v>64</v>
      </c>
      <c r="C392" t="s">
        <v>140</v>
      </c>
      <c r="D392">
        <v>1</v>
      </c>
      <c r="E392" s="4">
        <v>11.23</v>
      </c>
      <c r="F392" s="4" t="str">
        <f>VLOOKUP(C392,[1]Lookup!A:C,3,FALSE)</f>
        <v>Local Authority</v>
      </c>
      <c r="G392" t="str">
        <f>IF(F392="NHS England", "NHS England", IFERROR(VLOOKUP(B392,[1]Lookup!E:F,2,FALSE),"Requires a Council Assigning"))</f>
        <v>City of York</v>
      </c>
      <c r="H392" t="str">
        <f>IFERROR(VLOOKUP(C392,[1]Lookup!A:B,2,FALSE),"Requires Category")</f>
        <v>Nicotine Dependence</v>
      </c>
      <c r="I392" t="str">
        <f t="shared" si="6"/>
        <v>No</v>
      </c>
    </row>
    <row r="393" spans="1:9" hidden="1" x14ac:dyDescent="0.25">
      <c r="A393" s="53">
        <v>42491</v>
      </c>
      <c r="B393" t="s">
        <v>64</v>
      </c>
      <c r="C393" t="s">
        <v>153</v>
      </c>
      <c r="D393">
        <v>2</v>
      </c>
      <c r="E393" s="4">
        <v>47.75</v>
      </c>
      <c r="F393" s="4" t="str">
        <f>VLOOKUP(C393,[1]Lookup!A:C,3,FALSE)</f>
        <v>Local Authority</v>
      </c>
      <c r="G393" t="str">
        <f>IF(F393="NHS England", "NHS England", IFERROR(VLOOKUP(B393,[1]Lookup!E:F,2,FALSE),"Requires a Council Assigning"))</f>
        <v>City of York</v>
      </c>
      <c r="H393" t="str">
        <f>IFERROR(VLOOKUP(C393,[1]Lookup!A:B,2,FALSE),"Requires Category")</f>
        <v>Nicotine Dependence</v>
      </c>
      <c r="I393" t="str">
        <f t="shared" si="6"/>
        <v>No</v>
      </c>
    </row>
    <row r="394" spans="1:9" hidden="1" x14ac:dyDescent="0.25">
      <c r="A394" s="53">
        <v>42491</v>
      </c>
      <c r="B394" t="s">
        <v>64</v>
      </c>
      <c r="C394" t="s">
        <v>161</v>
      </c>
      <c r="D394">
        <v>2</v>
      </c>
      <c r="E394" s="4">
        <v>56.11</v>
      </c>
      <c r="F394" s="4" t="str">
        <f>VLOOKUP(C394,[1]Lookup!A:C,3,FALSE)</f>
        <v>Local Authority</v>
      </c>
      <c r="G394" t="str">
        <f>IF(F394="NHS England", "NHS England", IFERROR(VLOOKUP(B394,[1]Lookup!E:F,2,FALSE),"Requires a Council Assigning"))</f>
        <v>City of York</v>
      </c>
      <c r="H394" t="str">
        <f>IFERROR(VLOOKUP(C394,[1]Lookup!A:B,2,FALSE),"Requires Category")</f>
        <v>Nicotine Dependence</v>
      </c>
      <c r="I394" t="str">
        <f t="shared" si="6"/>
        <v>No</v>
      </c>
    </row>
    <row r="395" spans="1:9" hidden="1" x14ac:dyDescent="0.25">
      <c r="A395" s="53">
        <v>42491</v>
      </c>
      <c r="B395" t="s">
        <v>64</v>
      </c>
      <c r="C395" t="s">
        <v>165</v>
      </c>
      <c r="D395">
        <v>2</v>
      </c>
      <c r="E395" s="4">
        <v>38.409999999999997</v>
      </c>
      <c r="F395" s="4" t="str">
        <f>VLOOKUP(C395,[1]Lookup!A:C,3,FALSE)</f>
        <v>Local Authority</v>
      </c>
      <c r="G395" t="str">
        <f>IF(F395="NHS England", "NHS England", IFERROR(VLOOKUP(B395,[1]Lookup!E:F,2,FALSE),"Requires a Council Assigning"))</f>
        <v>City of York</v>
      </c>
      <c r="H395" t="str">
        <f>IFERROR(VLOOKUP(C395,[1]Lookup!A:B,2,FALSE),"Requires Category")</f>
        <v>Nicotine Dependence</v>
      </c>
      <c r="I395" t="str">
        <f t="shared" si="6"/>
        <v>No</v>
      </c>
    </row>
    <row r="396" spans="1:9" hidden="1" x14ac:dyDescent="0.25">
      <c r="A396" s="53">
        <v>42491</v>
      </c>
      <c r="B396" t="s">
        <v>64</v>
      </c>
      <c r="C396" t="s">
        <v>168</v>
      </c>
      <c r="D396">
        <v>1</v>
      </c>
      <c r="E396" s="4">
        <v>19.21</v>
      </c>
      <c r="F396" s="4" t="str">
        <f>VLOOKUP(C396,[1]Lookup!A:C,3,FALSE)</f>
        <v>Local Authority</v>
      </c>
      <c r="G396" t="str">
        <f>IF(F396="NHS England", "NHS England", IFERROR(VLOOKUP(B396,[1]Lookup!E:F,2,FALSE),"Requires a Council Assigning"))</f>
        <v>City of York</v>
      </c>
      <c r="H396" t="str">
        <f>IFERROR(VLOOKUP(C396,[1]Lookup!A:B,2,FALSE),"Requires Category")</f>
        <v>Nicotine Dependence</v>
      </c>
      <c r="I396" t="str">
        <f t="shared" si="6"/>
        <v>No</v>
      </c>
    </row>
    <row r="397" spans="1:9" hidden="1" x14ac:dyDescent="0.25">
      <c r="A397" s="53">
        <v>42491</v>
      </c>
      <c r="B397" t="s">
        <v>64</v>
      </c>
      <c r="C397" t="s">
        <v>143</v>
      </c>
      <c r="D397">
        <v>1</v>
      </c>
      <c r="E397" s="4">
        <v>36.92</v>
      </c>
      <c r="F397" s="4" t="str">
        <f>VLOOKUP(C397,[1]Lookup!A:C,3,FALSE)</f>
        <v>Local Authority</v>
      </c>
      <c r="G397" t="str">
        <f>IF(F397="NHS England", "NHS England", IFERROR(VLOOKUP(B397,[1]Lookup!E:F,2,FALSE),"Requires a Council Assigning"))</f>
        <v>City of York</v>
      </c>
      <c r="H397" t="str">
        <f>IFERROR(VLOOKUP(C397,[1]Lookup!A:B,2,FALSE),"Requires Category")</f>
        <v>Nicotine Dependence</v>
      </c>
      <c r="I397" t="str">
        <f t="shared" si="6"/>
        <v>No</v>
      </c>
    </row>
    <row r="398" spans="1:9" hidden="1" x14ac:dyDescent="0.25">
      <c r="A398" s="53">
        <v>42491</v>
      </c>
      <c r="B398" t="s">
        <v>64</v>
      </c>
      <c r="C398" t="s">
        <v>170</v>
      </c>
      <c r="D398">
        <v>1</v>
      </c>
      <c r="E398" s="4">
        <v>3.3</v>
      </c>
      <c r="F398" s="4" t="str">
        <f>VLOOKUP(C398,[1]Lookup!A:C,3,FALSE)</f>
        <v>Local Authority</v>
      </c>
      <c r="G398" t="str">
        <f>IF(F398="NHS England", "NHS England", IFERROR(VLOOKUP(B398,[1]Lookup!E:F,2,FALSE),"Requires a Council Assigning"))</f>
        <v>City of York</v>
      </c>
      <c r="H398" t="str">
        <f>IFERROR(VLOOKUP(C398,[1]Lookup!A:B,2,FALSE),"Requires Category")</f>
        <v>Nicotine Dependence</v>
      </c>
      <c r="I398" t="str">
        <f t="shared" si="6"/>
        <v>No</v>
      </c>
    </row>
    <row r="399" spans="1:9" hidden="1" x14ac:dyDescent="0.25">
      <c r="A399" s="53">
        <v>42491</v>
      </c>
      <c r="B399" t="s">
        <v>64</v>
      </c>
      <c r="C399" t="s">
        <v>152</v>
      </c>
      <c r="D399">
        <v>29</v>
      </c>
      <c r="E399" s="4">
        <v>223.31</v>
      </c>
      <c r="F399" s="4" t="str">
        <f>VLOOKUP(C399,[1]Lookup!A:C,3,FALSE)</f>
        <v>NHS England</v>
      </c>
      <c r="G399" t="str">
        <f>IF(F399="NHS England", "NHS England", IFERROR(VLOOKUP(B399,[1]Lookup!E:F,2,FALSE),"Requires a Council Assigning"))</f>
        <v>NHS England</v>
      </c>
      <c r="H399" t="str">
        <f>IFERROR(VLOOKUP(C399,[1]Lookup!A:B,2,FALSE),"Requires Category")</f>
        <v>Pneumococcal</v>
      </c>
      <c r="I399" t="str">
        <f t="shared" si="6"/>
        <v>Yes</v>
      </c>
    </row>
    <row r="400" spans="1:9" hidden="1" x14ac:dyDescent="0.25">
      <c r="A400" s="53">
        <v>42491</v>
      </c>
      <c r="B400" t="s">
        <v>64</v>
      </c>
      <c r="C400" t="s">
        <v>174</v>
      </c>
      <c r="D400">
        <v>4</v>
      </c>
      <c r="E400" s="4">
        <v>141.15</v>
      </c>
      <c r="F400" s="4" t="str">
        <f>VLOOKUP(C400,[1]Lookup!A:C,3,FALSE)</f>
        <v>Local Authority</v>
      </c>
      <c r="G400" t="str">
        <f>IF(F400="NHS England", "NHS England", IFERROR(VLOOKUP(B400,[1]Lookup!E:F,2,FALSE),"Requires a Council Assigning"))</f>
        <v>City of York</v>
      </c>
      <c r="H400" t="str">
        <f>IFERROR(VLOOKUP(C400,[1]Lookup!A:B,2,FALSE),"Requires Category")</f>
        <v>Opioid Dependence</v>
      </c>
      <c r="I400" t="str">
        <f t="shared" si="6"/>
        <v>Yes</v>
      </c>
    </row>
    <row r="401" spans="1:9" hidden="1" x14ac:dyDescent="0.25">
      <c r="A401" s="53">
        <v>42491</v>
      </c>
      <c r="B401" t="s">
        <v>64</v>
      </c>
      <c r="C401" t="s">
        <v>145</v>
      </c>
      <c r="D401">
        <v>2</v>
      </c>
      <c r="E401" s="4">
        <v>50.58</v>
      </c>
      <c r="F401" s="4" t="str">
        <f>VLOOKUP(C401,[1]Lookup!A:C,3,FALSE)</f>
        <v>Local Authority</v>
      </c>
      <c r="G401" t="str">
        <f>IF(F401="NHS England", "NHS England", IFERROR(VLOOKUP(B401,[1]Lookup!E:F,2,FALSE),"Requires a Council Assigning"))</f>
        <v>City of York</v>
      </c>
      <c r="H401" t="str">
        <f>IFERROR(VLOOKUP(C401,[1]Lookup!A:B,2,FALSE),"Requires Category")</f>
        <v>Nicotine Dependence</v>
      </c>
      <c r="I401" t="str">
        <f t="shared" si="6"/>
        <v>No</v>
      </c>
    </row>
    <row r="402" spans="1:9" hidden="1" x14ac:dyDescent="0.25">
      <c r="A402" s="53">
        <v>42491</v>
      </c>
      <c r="B402" t="s">
        <v>64</v>
      </c>
      <c r="C402" t="s">
        <v>202</v>
      </c>
      <c r="D402">
        <v>1</v>
      </c>
      <c r="E402" s="4">
        <v>25.38</v>
      </c>
      <c r="F402" s="4" t="str">
        <f>VLOOKUP(C402,[1]Lookup!A:C,3,FALSE)</f>
        <v>Local Authority</v>
      </c>
      <c r="G402" t="str">
        <f>IF(F402="NHS England", "NHS England", IFERROR(VLOOKUP(B402,[1]Lookup!E:F,2,FALSE),"Requires a Council Assigning"))</f>
        <v>City of York</v>
      </c>
      <c r="H402" t="str">
        <f>IFERROR(VLOOKUP(C402,[1]Lookup!A:B,2,FALSE),"Requires Category")</f>
        <v>Nicotine Dependence</v>
      </c>
      <c r="I402" t="str">
        <f t="shared" si="6"/>
        <v>No</v>
      </c>
    </row>
    <row r="403" spans="1:9" hidden="1" x14ac:dyDescent="0.25">
      <c r="A403" s="53">
        <v>42491</v>
      </c>
      <c r="B403" t="s">
        <v>64</v>
      </c>
      <c r="C403" t="s">
        <v>146</v>
      </c>
      <c r="D403">
        <v>4</v>
      </c>
      <c r="E403" s="4">
        <v>151.65</v>
      </c>
      <c r="F403" s="4" t="str">
        <f>VLOOKUP(C403,[1]Lookup!A:C,3,FALSE)</f>
        <v>Local Authority</v>
      </c>
      <c r="G403" t="str">
        <f>IF(F403="NHS England", "NHS England", IFERROR(VLOOKUP(B403,[1]Lookup!E:F,2,FALSE),"Requires a Council Assigning"))</f>
        <v>City of York</v>
      </c>
      <c r="H403" t="str">
        <f>IFERROR(VLOOKUP(C403,[1]Lookup!A:B,2,FALSE),"Requires Category")</f>
        <v>Nicotine Dependence</v>
      </c>
      <c r="I403" t="str">
        <f t="shared" si="6"/>
        <v>No</v>
      </c>
    </row>
    <row r="404" spans="1:9" hidden="1" x14ac:dyDescent="0.25">
      <c r="A404" s="53">
        <v>42491</v>
      </c>
      <c r="B404" t="s">
        <v>20</v>
      </c>
      <c r="C404" t="s">
        <v>148</v>
      </c>
      <c r="D404">
        <v>1</v>
      </c>
      <c r="E404" s="4">
        <v>9.61</v>
      </c>
      <c r="F404" s="4" t="str">
        <f>VLOOKUP(C404,[1]Lookup!A:C,3,FALSE)</f>
        <v>Local Authority</v>
      </c>
      <c r="G404" t="str">
        <f>IF(F404="NHS England", "NHS England", IFERROR(VLOOKUP(B404,[1]Lookup!E:F,2,FALSE),"Requires a Council Assigning"))</f>
        <v>North Yorkshire County Council</v>
      </c>
      <c r="H404" t="str">
        <f>IFERROR(VLOOKUP(C404,[1]Lookup!A:B,2,FALSE),"Requires Category")</f>
        <v>Nicotine Dependence</v>
      </c>
      <c r="I404" t="str">
        <f t="shared" si="6"/>
        <v>Yes</v>
      </c>
    </row>
    <row r="405" spans="1:9" hidden="1" x14ac:dyDescent="0.25">
      <c r="A405" s="53">
        <v>42491</v>
      </c>
      <c r="B405" t="s">
        <v>20</v>
      </c>
      <c r="C405" t="s">
        <v>179</v>
      </c>
      <c r="D405">
        <v>4</v>
      </c>
      <c r="E405" s="4">
        <v>43.1</v>
      </c>
      <c r="F405" s="4" t="str">
        <f>VLOOKUP(C405,[1]Lookup!A:C,3,FALSE)</f>
        <v>Local Authority</v>
      </c>
      <c r="G405" t="str">
        <f>IF(F405="NHS England", "NHS England", IFERROR(VLOOKUP(B405,[1]Lookup!E:F,2,FALSE),"Requires a Council Assigning"))</f>
        <v>North Yorkshire County Council</v>
      </c>
      <c r="H405" t="str">
        <f>IFERROR(VLOOKUP(C405,[1]Lookup!A:B,2,FALSE),"Requires Category")</f>
        <v>Nicotine Dependence</v>
      </c>
      <c r="I405" t="str">
        <f t="shared" si="6"/>
        <v>Yes</v>
      </c>
    </row>
    <row r="406" spans="1:9" hidden="1" x14ac:dyDescent="0.25">
      <c r="A406" s="53">
        <v>42491</v>
      </c>
      <c r="B406" t="s">
        <v>20</v>
      </c>
      <c r="C406" t="s">
        <v>140</v>
      </c>
      <c r="D406">
        <v>1</v>
      </c>
      <c r="E406" s="4">
        <v>11.23</v>
      </c>
      <c r="F406" s="4" t="str">
        <f>VLOOKUP(C406,[1]Lookup!A:C,3,FALSE)</f>
        <v>Local Authority</v>
      </c>
      <c r="G406" t="str">
        <f>IF(F406="NHS England", "NHS England", IFERROR(VLOOKUP(B406,[1]Lookup!E:F,2,FALSE),"Requires a Council Assigning"))</f>
        <v>North Yorkshire County Council</v>
      </c>
      <c r="H406" t="str">
        <f>IFERROR(VLOOKUP(C406,[1]Lookup!A:B,2,FALSE),"Requires Category")</f>
        <v>Nicotine Dependence</v>
      </c>
      <c r="I406" t="str">
        <f t="shared" si="6"/>
        <v>Yes</v>
      </c>
    </row>
    <row r="407" spans="1:9" hidden="1" x14ac:dyDescent="0.25">
      <c r="A407" s="53">
        <v>42491</v>
      </c>
      <c r="B407" t="s">
        <v>20</v>
      </c>
      <c r="C407" t="s">
        <v>152</v>
      </c>
      <c r="D407">
        <v>5</v>
      </c>
      <c r="E407" s="4">
        <v>38.5</v>
      </c>
      <c r="F407" s="4" t="str">
        <f>VLOOKUP(C407,[1]Lookup!A:C,3,FALSE)</f>
        <v>NHS England</v>
      </c>
      <c r="G407" t="str">
        <f>IF(F407="NHS England", "NHS England", IFERROR(VLOOKUP(B407,[1]Lookup!E:F,2,FALSE),"Requires a Council Assigning"))</f>
        <v>NHS England</v>
      </c>
      <c r="H407" t="str">
        <f>IFERROR(VLOOKUP(C407,[1]Lookup!A:B,2,FALSE),"Requires Category")</f>
        <v>Pneumococcal</v>
      </c>
      <c r="I407" t="str">
        <f t="shared" si="6"/>
        <v>Yes</v>
      </c>
    </row>
    <row r="408" spans="1:9" hidden="1" x14ac:dyDescent="0.25">
      <c r="A408" s="53">
        <v>42491</v>
      </c>
      <c r="B408" t="s">
        <v>20</v>
      </c>
      <c r="C408" t="s">
        <v>146</v>
      </c>
      <c r="D408">
        <v>1</v>
      </c>
      <c r="E408" s="4">
        <v>25.28</v>
      </c>
      <c r="F408" s="4" t="str">
        <f>VLOOKUP(C408,[1]Lookup!A:C,3,FALSE)</f>
        <v>Local Authority</v>
      </c>
      <c r="G408" t="str">
        <f>IF(F408="NHS England", "NHS England", IFERROR(VLOOKUP(B408,[1]Lookup!E:F,2,FALSE),"Requires a Council Assigning"))</f>
        <v>North Yorkshire County Council</v>
      </c>
      <c r="H408" t="str">
        <f>IFERROR(VLOOKUP(C408,[1]Lookup!A:B,2,FALSE),"Requires Category")</f>
        <v>Nicotine Dependence</v>
      </c>
      <c r="I408" t="str">
        <f t="shared" si="6"/>
        <v>Yes</v>
      </c>
    </row>
    <row r="409" spans="1:9" hidden="1" x14ac:dyDescent="0.25">
      <c r="A409" s="53">
        <v>42491</v>
      </c>
      <c r="B409" t="s">
        <v>50</v>
      </c>
      <c r="C409" t="s">
        <v>182</v>
      </c>
      <c r="D409">
        <v>1</v>
      </c>
      <c r="E409" s="4">
        <v>12.8</v>
      </c>
      <c r="F409" s="4" t="str">
        <f>VLOOKUP(C409,[1]Lookup!A:C,3,FALSE)</f>
        <v>Local Authority</v>
      </c>
      <c r="G409" t="str">
        <f>IF(F409="NHS England", "NHS England", IFERROR(VLOOKUP(B409,[1]Lookup!E:F,2,FALSE),"Requires a Council Assigning"))</f>
        <v>City of York</v>
      </c>
      <c r="H409" t="str">
        <f>IFERROR(VLOOKUP(C409,[1]Lookup!A:B,2,FALSE),"Requires Category")</f>
        <v>Opioid Dependence</v>
      </c>
      <c r="I409" t="str">
        <f t="shared" si="6"/>
        <v>Yes</v>
      </c>
    </row>
    <row r="410" spans="1:9" hidden="1" x14ac:dyDescent="0.25">
      <c r="A410" s="53">
        <v>42491</v>
      </c>
      <c r="B410" t="s">
        <v>50</v>
      </c>
      <c r="C410" t="s">
        <v>130</v>
      </c>
      <c r="D410">
        <v>1</v>
      </c>
      <c r="E410" s="4">
        <v>38.659999999999997</v>
      </c>
      <c r="F410" s="4" t="str">
        <f>VLOOKUP(C410,[1]Lookup!A:C,3,FALSE)</f>
        <v>Local Authority</v>
      </c>
      <c r="G410" t="str">
        <f>IF(F410="NHS England", "NHS England", IFERROR(VLOOKUP(B410,[1]Lookup!E:F,2,FALSE),"Requires a Council Assigning"))</f>
        <v>City of York</v>
      </c>
      <c r="H410" t="str">
        <f>IFERROR(VLOOKUP(C410,[1]Lookup!A:B,2,FALSE),"Requires Category")</f>
        <v>Nicotine Dependence</v>
      </c>
      <c r="I410" t="str">
        <f t="shared" si="6"/>
        <v>No</v>
      </c>
    </row>
    <row r="411" spans="1:9" hidden="1" x14ac:dyDescent="0.25">
      <c r="A411" s="53">
        <v>42491</v>
      </c>
      <c r="B411" t="s">
        <v>50</v>
      </c>
      <c r="C411" t="s">
        <v>135</v>
      </c>
      <c r="D411">
        <v>2</v>
      </c>
      <c r="E411" s="4">
        <v>95.31</v>
      </c>
      <c r="F411" s="4" t="str">
        <f>VLOOKUP(C411,[1]Lookup!A:C,3,FALSE)</f>
        <v>Local Authority</v>
      </c>
      <c r="G411" t="str">
        <f>IF(F411="NHS England", "NHS England", IFERROR(VLOOKUP(B411,[1]Lookup!E:F,2,FALSE),"Requires a Council Assigning"))</f>
        <v>City of York</v>
      </c>
      <c r="H411" t="str">
        <f>IFERROR(VLOOKUP(C411,[1]Lookup!A:B,2,FALSE),"Requires Category")</f>
        <v>Alcohol dependence</v>
      </c>
      <c r="I411" t="str">
        <f t="shared" si="6"/>
        <v>No</v>
      </c>
    </row>
    <row r="412" spans="1:9" hidden="1" x14ac:dyDescent="0.25">
      <c r="A412" s="53">
        <v>42491</v>
      </c>
      <c r="B412" t="s">
        <v>50</v>
      </c>
      <c r="C412" t="s">
        <v>127</v>
      </c>
      <c r="D412">
        <v>3</v>
      </c>
      <c r="E412" s="4">
        <v>39.049999999999997</v>
      </c>
      <c r="F412" s="4" t="str">
        <f>VLOOKUP(C412,[1]Lookup!A:C,3,FALSE)</f>
        <v>Local Authority</v>
      </c>
      <c r="G412" t="str">
        <f>IF(F412="NHS England", "NHS England", IFERROR(VLOOKUP(B412,[1]Lookup!E:F,2,FALSE),"Requires a Council Assigning"))</f>
        <v>City of York</v>
      </c>
      <c r="H412" t="str">
        <f>IFERROR(VLOOKUP(C412,[1]Lookup!A:B,2,FALSE),"Requires Category")</f>
        <v>Emergency Contraception</v>
      </c>
      <c r="I412" t="str">
        <f t="shared" si="6"/>
        <v>No</v>
      </c>
    </row>
    <row r="413" spans="1:9" hidden="1" x14ac:dyDescent="0.25">
      <c r="A413" s="53">
        <v>42491</v>
      </c>
      <c r="B413" t="s">
        <v>50</v>
      </c>
      <c r="C413" t="s">
        <v>136</v>
      </c>
      <c r="D413">
        <v>1</v>
      </c>
      <c r="E413" s="4">
        <v>77.23</v>
      </c>
      <c r="F413" s="4" t="str">
        <f>VLOOKUP(C413,[1]Lookup!A:C,3,FALSE)</f>
        <v>Local Authority</v>
      </c>
      <c r="G413" t="str">
        <f>IF(F413="NHS England", "NHS England", IFERROR(VLOOKUP(B413,[1]Lookup!E:F,2,FALSE),"Requires a Council Assigning"))</f>
        <v>City of York</v>
      </c>
      <c r="H413" t="str">
        <f>IFERROR(VLOOKUP(C413,[1]Lookup!A:B,2,FALSE),"Requires Category")</f>
        <v>Etonogestrel</v>
      </c>
      <c r="I413" t="str">
        <f t="shared" si="6"/>
        <v>No</v>
      </c>
    </row>
    <row r="414" spans="1:9" hidden="1" x14ac:dyDescent="0.25">
      <c r="A414" s="53">
        <v>42491</v>
      </c>
      <c r="B414" t="s">
        <v>50</v>
      </c>
      <c r="C414" t="s">
        <v>138</v>
      </c>
      <c r="D414">
        <v>14</v>
      </c>
      <c r="E414" s="4">
        <v>120.96</v>
      </c>
      <c r="F414" s="4" t="str">
        <f>VLOOKUP(C414,[1]Lookup!A:C,3,FALSE)</f>
        <v>Local Authority</v>
      </c>
      <c r="G414" t="str">
        <f>IF(F414="NHS England", "NHS England", IFERROR(VLOOKUP(B414,[1]Lookup!E:F,2,FALSE),"Requires a Council Assigning"))</f>
        <v>City of York</v>
      </c>
      <c r="H414" t="str">
        <f>IFERROR(VLOOKUP(C414,[1]Lookup!A:B,2,FALSE),"Requires Category")</f>
        <v>Opioid Dependence</v>
      </c>
      <c r="I414" t="str">
        <f t="shared" si="6"/>
        <v>Yes</v>
      </c>
    </row>
    <row r="415" spans="1:9" hidden="1" x14ac:dyDescent="0.25">
      <c r="A415" s="53">
        <v>42491</v>
      </c>
      <c r="B415" t="s">
        <v>50</v>
      </c>
      <c r="C415" t="s">
        <v>128</v>
      </c>
      <c r="D415">
        <v>5</v>
      </c>
      <c r="E415" s="4">
        <v>407.22</v>
      </c>
      <c r="F415" s="4" t="str">
        <f>VLOOKUP(C415,[1]Lookup!A:C,3,FALSE)</f>
        <v>Local Authority</v>
      </c>
      <c r="G415" t="str">
        <f>IF(F415="NHS England", "NHS England", IFERROR(VLOOKUP(B415,[1]Lookup!E:F,2,FALSE),"Requires a Council Assigning"))</f>
        <v>City of York</v>
      </c>
      <c r="H415" t="str">
        <f>IFERROR(VLOOKUP(C415,[1]Lookup!A:B,2,FALSE),"Requires Category")</f>
        <v>IUD Progestogen-only Device</v>
      </c>
      <c r="I415" t="str">
        <f t="shared" si="6"/>
        <v>No</v>
      </c>
    </row>
    <row r="416" spans="1:9" hidden="1" x14ac:dyDescent="0.25">
      <c r="A416" s="53">
        <v>42491</v>
      </c>
      <c r="B416" t="s">
        <v>50</v>
      </c>
      <c r="C416" t="s">
        <v>129</v>
      </c>
      <c r="D416">
        <v>4</v>
      </c>
      <c r="E416" s="4">
        <v>308.91000000000003</v>
      </c>
      <c r="F416" s="4" t="str">
        <f>VLOOKUP(C416,[1]Lookup!A:C,3,FALSE)</f>
        <v>Local Authority</v>
      </c>
      <c r="G416" t="str">
        <f>IF(F416="NHS England", "NHS England", IFERROR(VLOOKUP(B416,[1]Lookup!E:F,2,FALSE),"Requires a Council Assigning"))</f>
        <v>City of York</v>
      </c>
      <c r="H416" t="str">
        <f>IFERROR(VLOOKUP(C416,[1]Lookup!A:B,2,FALSE),"Requires Category")</f>
        <v>Etonogestrel</v>
      </c>
      <c r="I416" t="str">
        <f t="shared" si="6"/>
        <v>No</v>
      </c>
    </row>
    <row r="417" spans="1:9" hidden="1" x14ac:dyDescent="0.25">
      <c r="A417" s="53">
        <v>42491</v>
      </c>
      <c r="B417" t="s">
        <v>50</v>
      </c>
      <c r="C417" t="s">
        <v>144</v>
      </c>
      <c r="D417">
        <v>2</v>
      </c>
      <c r="E417" s="4">
        <v>26.03</v>
      </c>
      <c r="F417" s="4" t="str">
        <f>VLOOKUP(C417,[1]Lookup!A:C,3,FALSE)</f>
        <v>Local Authority</v>
      </c>
      <c r="G417" t="str">
        <f>IF(F417="NHS England", "NHS England", IFERROR(VLOOKUP(B417,[1]Lookup!E:F,2,FALSE),"Requires a Council Assigning"))</f>
        <v>City of York</v>
      </c>
      <c r="H417" t="str">
        <f>IFERROR(VLOOKUP(C417,[1]Lookup!A:B,2,FALSE),"Requires Category")</f>
        <v>Emergency Contraception</v>
      </c>
      <c r="I417" t="str">
        <f t="shared" si="6"/>
        <v>No</v>
      </c>
    </row>
    <row r="418" spans="1:9" hidden="1" x14ac:dyDescent="0.25">
      <c r="A418" s="53">
        <v>42491</v>
      </c>
      <c r="B418" t="s">
        <v>32</v>
      </c>
      <c r="C418" t="s">
        <v>182</v>
      </c>
      <c r="D418">
        <v>2</v>
      </c>
      <c r="E418" s="4">
        <v>23.74</v>
      </c>
      <c r="F418" s="4" t="str">
        <f>VLOOKUP(C418,[1]Lookup!A:C,3,FALSE)</f>
        <v>Local Authority</v>
      </c>
      <c r="G418" t="str">
        <f>IF(F418="NHS England", "NHS England", IFERROR(VLOOKUP(B418,[1]Lookup!E:F,2,FALSE),"Requires a Council Assigning"))</f>
        <v>North Yorkshire County Council</v>
      </c>
      <c r="H418" t="str">
        <f>IFERROR(VLOOKUP(C418,[1]Lookup!A:B,2,FALSE),"Requires Category")</f>
        <v>Opioid Dependence</v>
      </c>
      <c r="I418" t="str">
        <f t="shared" si="6"/>
        <v>Yes</v>
      </c>
    </row>
    <row r="419" spans="1:9" hidden="1" x14ac:dyDescent="0.25">
      <c r="A419" s="53">
        <v>42491</v>
      </c>
      <c r="B419" t="s">
        <v>32</v>
      </c>
      <c r="C419" t="s">
        <v>177</v>
      </c>
      <c r="D419">
        <v>1</v>
      </c>
      <c r="E419" s="4">
        <v>25.29</v>
      </c>
      <c r="F419" s="4" t="str">
        <f>VLOOKUP(C419,[1]Lookup!A:C,3,FALSE)</f>
        <v>Local Authority</v>
      </c>
      <c r="G419" t="str">
        <f>IF(F419="NHS England", "NHS England", IFERROR(VLOOKUP(B419,[1]Lookup!E:F,2,FALSE),"Requires a Council Assigning"))</f>
        <v>North Yorkshire County Council</v>
      </c>
      <c r="H419" t="str">
        <f>IFERROR(VLOOKUP(C419,[1]Lookup!A:B,2,FALSE),"Requires Category")</f>
        <v>Nicotine Dependence</v>
      </c>
      <c r="I419" t="str">
        <f t="shared" si="6"/>
        <v>Yes</v>
      </c>
    </row>
    <row r="420" spans="1:9" hidden="1" x14ac:dyDescent="0.25">
      <c r="A420" s="53">
        <v>42491</v>
      </c>
      <c r="B420" t="s">
        <v>32</v>
      </c>
      <c r="C420" t="s">
        <v>132</v>
      </c>
      <c r="D420">
        <v>1</v>
      </c>
      <c r="E420" s="4">
        <v>50.55</v>
      </c>
      <c r="F420" s="4" t="str">
        <f>VLOOKUP(C420,[1]Lookup!A:C,3,FALSE)</f>
        <v>Local Authority</v>
      </c>
      <c r="G420" t="str">
        <f>IF(F420="NHS England", "NHS England", IFERROR(VLOOKUP(B420,[1]Lookup!E:F,2,FALSE),"Requires a Council Assigning"))</f>
        <v>North Yorkshire County Council</v>
      </c>
      <c r="H420" t="str">
        <f>IFERROR(VLOOKUP(C420,[1]Lookup!A:B,2,FALSE),"Requires Category")</f>
        <v>Nicotine Dependence</v>
      </c>
      <c r="I420" t="str">
        <f t="shared" si="6"/>
        <v>Yes</v>
      </c>
    </row>
    <row r="421" spans="1:9" hidden="1" x14ac:dyDescent="0.25">
      <c r="A421" s="53">
        <v>42491</v>
      </c>
      <c r="B421" t="s">
        <v>32</v>
      </c>
      <c r="C421" t="s">
        <v>138</v>
      </c>
      <c r="D421">
        <v>2</v>
      </c>
      <c r="E421" s="4">
        <v>23.76</v>
      </c>
      <c r="F421" s="4" t="str">
        <f>VLOOKUP(C421,[1]Lookup!A:C,3,FALSE)</f>
        <v>Local Authority</v>
      </c>
      <c r="G421" t="str">
        <f>IF(F421="NHS England", "NHS England", IFERROR(VLOOKUP(B421,[1]Lookup!E:F,2,FALSE),"Requires a Council Assigning"))</f>
        <v>North Yorkshire County Council</v>
      </c>
      <c r="H421" t="str">
        <f>IFERROR(VLOOKUP(C421,[1]Lookup!A:B,2,FALSE),"Requires Category")</f>
        <v>Opioid Dependence</v>
      </c>
      <c r="I421" t="str">
        <f t="shared" si="6"/>
        <v>Yes</v>
      </c>
    </row>
    <row r="422" spans="1:9" hidden="1" x14ac:dyDescent="0.25">
      <c r="A422" s="53">
        <v>42491</v>
      </c>
      <c r="B422" t="s">
        <v>32</v>
      </c>
      <c r="C422" t="s">
        <v>128</v>
      </c>
      <c r="D422">
        <v>2</v>
      </c>
      <c r="E422" s="4">
        <v>162.88999999999999</v>
      </c>
      <c r="F422" s="4" t="str">
        <f>VLOOKUP(C422,[1]Lookup!A:C,3,FALSE)</f>
        <v>Local Authority</v>
      </c>
      <c r="G422" t="str">
        <f>IF(F422="NHS England", "NHS England", IFERROR(VLOOKUP(B422,[1]Lookup!E:F,2,FALSE),"Requires a Council Assigning"))</f>
        <v>North Yorkshire County Council</v>
      </c>
      <c r="H422" t="str">
        <f>IFERROR(VLOOKUP(C422,[1]Lookup!A:B,2,FALSE),"Requires Category")</f>
        <v>IUD Progestogen-only Device</v>
      </c>
      <c r="I422" t="str">
        <f t="shared" si="6"/>
        <v>Yes</v>
      </c>
    </row>
    <row r="423" spans="1:9" hidden="1" x14ac:dyDescent="0.25">
      <c r="A423" s="53">
        <v>42491</v>
      </c>
      <c r="B423" t="s">
        <v>32</v>
      </c>
      <c r="C423" t="s">
        <v>129</v>
      </c>
      <c r="D423">
        <v>1</v>
      </c>
      <c r="E423" s="4">
        <v>77.23</v>
      </c>
      <c r="F423" s="4" t="str">
        <f>VLOOKUP(C423,[1]Lookup!A:C,3,FALSE)</f>
        <v>Local Authority</v>
      </c>
      <c r="G423" t="str">
        <f>IF(F423="NHS England", "NHS England", IFERROR(VLOOKUP(B423,[1]Lookup!E:F,2,FALSE),"Requires a Council Assigning"))</f>
        <v>North Yorkshire County Council</v>
      </c>
      <c r="H423" t="str">
        <f>IFERROR(VLOOKUP(C423,[1]Lookup!A:B,2,FALSE),"Requires Category")</f>
        <v>Etonogestrel</v>
      </c>
      <c r="I423" t="str">
        <f t="shared" si="6"/>
        <v>Yes</v>
      </c>
    </row>
    <row r="424" spans="1:9" hidden="1" x14ac:dyDescent="0.25">
      <c r="A424" s="53">
        <v>42491</v>
      </c>
      <c r="B424" t="s">
        <v>32</v>
      </c>
      <c r="C424" t="s">
        <v>171</v>
      </c>
      <c r="D424">
        <v>1</v>
      </c>
      <c r="E424" s="4">
        <v>55.38</v>
      </c>
      <c r="F424" s="4" t="str">
        <f>VLOOKUP(C424,[1]Lookup!A:C,3,FALSE)</f>
        <v>Local Authority</v>
      </c>
      <c r="G424" t="str">
        <f>IF(F424="NHS England", "NHS England", IFERROR(VLOOKUP(B424,[1]Lookup!E:F,2,FALSE),"Requires a Council Assigning"))</f>
        <v>North Yorkshire County Council</v>
      </c>
      <c r="H424" t="str">
        <f>IFERROR(VLOOKUP(C424,[1]Lookup!A:B,2,FALSE),"Requires Category")</f>
        <v>Nicotine Dependence</v>
      </c>
      <c r="I424" t="str">
        <f t="shared" si="6"/>
        <v>Yes</v>
      </c>
    </row>
    <row r="425" spans="1:9" hidden="1" x14ac:dyDescent="0.25">
      <c r="A425" s="53">
        <v>42491</v>
      </c>
      <c r="B425" t="s">
        <v>32</v>
      </c>
      <c r="C425" t="s">
        <v>200</v>
      </c>
      <c r="D425">
        <v>2</v>
      </c>
      <c r="E425" s="4">
        <v>18.48</v>
      </c>
      <c r="F425" s="4" t="str">
        <f>VLOOKUP(C425,[1]Lookup!A:C,3,FALSE)</f>
        <v>Local Authority</v>
      </c>
      <c r="G425" t="str">
        <f>IF(F425="NHS England", "NHS England", IFERROR(VLOOKUP(B425,[1]Lookup!E:F,2,FALSE),"Requires a Council Assigning"))</f>
        <v>North Yorkshire County Council</v>
      </c>
      <c r="H425" t="str">
        <f>IFERROR(VLOOKUP(C425,[1]Lookup!A:B,2,FALSE),"Requires Category")</f>
        <v>Nicotine Dependence</v>
      </c>
      <c r="I425" t="str">
        <f t="shared" si="6"/>
        <v>Yes</v>
      </c>
    </row>
    <row r="426" spans="1:9" hidden="1" x14ac:dyDescent="0.25">
      <c r="A426" s="53">
        <v>42491</v>
      </c>
      <c r="B426" t="s">
        <v>32</v>
      </c>
      <c r="C426" t="s">
        <v>201</v>
      </c>
      <c r="D426">
        <v>1</v>
      </c>
      <c r="E426" s="4">
        <v>18.47</v>
      </c>
      <c r="F426" s="4" t="str">
        <f>VLOOKUP(C426,[1]Lookup!A:C,3,FALSE)</f>
        <v>Local Authority</v>
      </c>
      <c r="G426" t="str">
        <f>IF(F426="NHS England", "NHS England", IFERROR(VLOOKUP(B426,[1]Lookup!E:F,2,FALSE),"Requires a Council Assigning"))</f>
        <v>North Yorkshire County Council</v>
      </c>
      <c r="H426" t="str">
        <f>IFERROR(VLOOKUP(C426,[1]Lookup!A:B,2,FALSE),"Requires Category")</f>
        <v>Nicotine Dependence</v>
      </c>
      <c r="I426" t="str">
        <f t="shared" si="6"/>
        <v>Yes</v>
      </c>
    </row>
    <row r="427" spans="1:9" hidden="1" x14ac:dyDescent="0.25">
      <c r="A427" s="53">
        <v>42491</v>
      </c>
      <c r="B427" t="s">
        <v>32</v>
      </c>
      <c r="C427" t="s">
        <v>153</v>
      </c>
      <c r="D427">
        <v>1</v>
      </c>
      <c r="E427" s="4">
        <v>3.96</v>
      </c>
      <c r="F427" s="4" t="str">
        <f>VLOOKUP(C427,[1]Lookup!A:C,3,FALSE)</f>
        <v>Local Authority</v>
      </c>
      <c r="G427" t="str">
        <f>IF(F427="NHS England", "NHS England", IFERROR(VLOOKUP(B427,[1]Lookup!E:F,2,FALSE),"Requires a Council Assigning"))</f>
        <v>North Yorkshire County Council</v>
      </c>
      <c r="H427" t="str">
        <f>IFERROR(VLOOKUP(C427,[1]Lookup!A:B,2,FALSE),"Requires Category")</f>
        <v>Nicotine Dependence</v>
      </c>
      <c r="I427" t="str">
        <f t="shared" si="6"/>
        <v>Yes</v>
      </c>
    </row>
    <row r="428" spans="1:9" hidden="1" x14ac:dyDescent="0.25">
      <c r="A428" s="53">
        <v>42491</v>
      </c>
      <c r="B428" t="s">
        <v>32</v>
      </c>
      <c r="C428" t="s">
        <v>155</v>
      </c>
      <c r="D428">
        <v>2</v>
      </c>
      <c r="E428" s="4">
        <v>47.11</v>
      </c>
      <c r="F428" s="4" t="str">
        <f>VLOOKUP(C428,[1]Lookup!A:C,3,FALSE)</f>
        <v>Local Authority</v>
      </c>
      <c r="G428" t="str">
        <f>IF(F428="NHS England", "NHS England", IFERROR(VLOOKUP(B428,[1]Lookup!E:F,2,FALSE),"Requires a Council Assigning"))</f>
        <v>North Yorkshire County Council</v>
      </c>
      <c r="H428" t="str">
        <f>IFERROR(VLOOKUP(C428,[1]Lookup!A:B,2,FALSE),"Requires Category")</f>
        <v>Opioid Dependence</v>
      </c>
      <c r="I428" t="str">
        <f t="shared" si="6"/>
        <v>Yes</v>
      </c>
    </row>
    <row r="429" spans="1:9" hidden="1" x14ac:dyDescent="0.25">
      <c r="A429" s="53">
        <v>42491</v>
      </c>
      <c r="B429" t="s">
        <v>32</v>
      </c>
      <c r="C429" t="s">
        <v>156</v>
      </c>
      <c r="D429">
        <v>3</v>
      </c>
      <c r="E429" s="4">
        <v>26.77</v>
      </c>
      <c r="F429" s="4" t="str">
        <f>VLOOKUP(C429,[1]Lookup!A:C,3,FALSE)</f>
        <v>Local Authority</v>
      </c>
      <c r="G429" t="str">
        <f>IF(F429="NHS England", "NHS England", IFERROR(VLOOKUP(B429,[1]Lookup!E:F,2,FALSE),"Requires a Council Assigning"))</f>
        <v>North Yorkshire County Council</v>
      </c>
      <c r="H429" t="str">
        <f>IFERROR(VLOOKUP(C429,[1]Lookup!A:B,2,FALSE),"Requires Category")</f>
        <v>Opioid Dependence</v>
      </c>
      <c r="I429" t="str">
        <f t="shared" si="6"/>
        <v>Yes</v>
      </c>
    </row>
    <row r="430" spans="1:9" hidden="1" x14ac:dyDescent="0.25">
      <c r="A430" s="53">
        <v>42491</v>
      </c>
      <c r="B430" t="s">
        <v>32</v>
      </c>
      <c r="C430" t="s">
        <v>174</v>
      </c>
      <c r="D430">
        <v>3</v>
      </c>
      <c r="E430" s="4">
        <v>105.9</v>
      </c>
      <c r="F430" s="4" t="str">
        <f>VLOOKUP(C430,[1]Lookup!A:C,3,FALSE)</f>
        <v>Local Authority</v>
      </c>
      <c r="G430" t="str">
        <f>IF(F430="NHS England", "NHS England", IFERROR(VLOOKUP(B430,[1]Lookup!E:F,2,FALSE),"Requires a Council Assigning"))</f>
        <v>North Yorkshire County Council</v>
      </c>
      <c r="H430" t="str">
        <f>IFERROR(VLOOKUP(C430,[1]Lookup!A:B,2,FALSE),"Requires Category")</f>
        <v>Opioid Dependence</v>
      </c>
      <c r="I430" t="str">
        <f t="shared" si="6"/>
        <v>Yes</v>
      </c>
    </row>
    <row r="431" spans="1:9" hidden="1" x14ac:dyDescent="0.25">
      <c r="A431" s="53">
        <v>42491</v>
      </c>
      <c r="B431" t="s">
        <v>36</v>
      </c>
      <c r="C431" t="s">
        <v>177</v>
      </c>
      <c r="D431">
        <v>4</v>
      </c>
      <c r="E431" s="4">
        <v>101.12</v>
      </c>
      <c r="F431" s="4" t="str">
        <f>VLOOKUP(C431,[1]Lookup!A:C,3,FALSE)</f>
        <v>Local Authority</v>
      </c>
      <c r="G431" t="str">
        <f>IF(F431="NHS England", "NHS England", IFERROR(VLOOKUP(B431,[1]Lookup!E:F,2,FALSE),"Requires a Council Assigning"))</f>
        <v>North Yorkshire County Council</v>
      </c>
      <c r="H431" t="str">
        <f>IFERROR(VLOOKUP(C431,[1]Lookup!A:B,2,FALSE),"Requires Category")</f>
        <v>Nicotine Dependence</v>
      </c>
      <c r="I431" t="str">
        <f t="shared" si="6"/>
        <v>Yes</v>
      </c>
    </row>
    <row r="432" spans="1:9" hidden="1" x14ac:dyDescent="0.25">
      <c r="A432" s="53">
        <v>42491</v>
      </c>
      <c r="B432" t="s">
        <v>36</v>
      </c>
      <c r="C432" t="s">
        <v>159</v>
      </c>
      <c r="D432">
        <v>2</v>
      </c>
      <c r="E432" s="4">
        <v>9.65</v>
      </c>
      <c r="F432" s="4" t="str">
        <f>VLOOKUP(C432,[1]Lookup!A:C,3,FALSE)</f>
        <v>Local Authority</v>
      </c>
      <c r="G432" t="str">
        <f>IF(F432="NHS England", "NHS England", IFERROR(VLOOKUP(B432,[1]Lookup!E:F,2,FALSE),"Requires a Council Assigning"))</f>
        <v>North Yorkshire County Council</v>
      </c>
      <c r="H432" t="str">
        <f>IFERROR(VLOOKUP(C432,[1]Lookup!A:B,2,FALSE),"Requires Category")</f>
        <v>Emergency Contraception</v>
      </c>
      <c r="I432" t="str">
        <f t="shared" si="6"/>
        <v>No</v>
      </c>
    </row>
    <row r="433" spans="1:9" hidden="1" x14ac:dyDescent="0.25">
      <c r="A433" s="53">
        <v>42491</v>
      </c>
      <c r="B433" t="s">
        <v>36</v>
      </c>
      <c r="C433" t="s">
        <v>128</v>
      </c>
      <c r="D433">
        <v>2</v>
      </c>
      <c r="E433" s="4">
        <v>162.91</v>
      </c>
      <c r="F433" s="4" t="str">
        <f>VLOOKUP(C433,[1]Lookup!A:C,3,FALSE)</f>
        <v>Local Authority</v>
      </c>
      <c r="G433" t="str">
        <f>IF(F433="NHS England", "NHS England", IFERROR(VLOOKUP(B433,[1]Lookup!E:F,2,FALSE),"Requires a Council Assigning"))</f>
        <v>North Yorkshire County Council</v>
      </c>
      <c r="H433" t="str">
        <f>IFERROR(VLOOKUP(C433,[1]Lookup!A:B,2,FALSE),"Requires Category")</f>
        <v>IUD Progestogen-only Device</v>
      </c>
      <c r="I433" t="str">
        <f t="shared" si="6"/>
        <v>Yes</v>
      </c>
    </row>
    <row r="434" spans="1:9" hidden="1" x14ac:dyDescent="0.25">
      <c r="A434" s="53">
        <v>42491</v>
      </c>
      <c r="B434" t="s">
        <v>36</v>
      </c>
      <c r="C434" t="s">
        <v>129</v>
      </c>
      <c r="D434">
        <v>1</v>
      </c>
      <c r="E434" s="4">
        <v>77.23</v>
      </c>
      <c r="F434" s="4" t="str">
        <f>VLOOKUP(C434,[1]Lookup!A:C,3,FALSE)</f>
        <v>Local Authority</v>
      </c>
      <c r="G434" t="str">
        <f>IF(F434="NHS England", "NHS England", IFERROR(VLOOKUP(B434,[1]Lookup!E:F,2,FALSE),"Requires a Council Assigning"))</f>
        <v>North Yorkshire County Council</v>
      </c>
      <c r="H434" t="str">
        <f>IFERROR(VLOOKUP(C434,[1]Lookup!A:B,2,FALSE),"Requires Category")</f>
        <v>Etonogestrel</v>
      </c>
      <c r="I434" t="str">
        <f t="shared" si="6"/>
        <v>Yes</v>
      </c>
    </row>
    <row r="435" spans="1:9" hidden="1" x14ac:dyDescent="0.25">
      <c r="A435" s="53">
        <v>42491</v>
      </c>
      <c r="B435" t="s">
        <v>36</v>
      </c>
      <c r="C435" t="s">
        <v>153</v>
      </c>
      <c r="D435">
        <v>3</v>
      </c>
      <c r="E435" s="4">
        <v>114.44</v>
      </c>
      <c r="F435" s="4" t="str">
        <f>VLOOKUP(C435,[1]Lookup!A:C,3,FALSE)</f>
        <v>Local Authority</v>
      </c>
      <c r="G435" t="str">
        <f>IF(F435="NHS England", "NHS England", IFERROR(VLOOKUP(B435,[1]Lookup!E:F,2,FALSE),"Requires a Council Assigning"))</f>
        <v>North Yorkshire County Council</v>
      </c>
      <c r="H435" t="str">
        <f>IFERROR(VLOOKUP(C435,[1]Lookup!A:B,2,FALSE),"Requires Category")</f>
        <v>Nicotine Dependence</v>
      </c>
      <c r="I435" t="str">
        <f t="shared" si="6"/>
        <v>Yes</v>
      </c>
    </row>
    <row r="436" spans="1:9" hidden="1" x14ac:dyDescent="0.25">
      <c r="A436" s="53">
        <v>42491</v>
      </c>
      <c r="B436" t="s">
        <v>36</v>
      </c>
      <c r="C436" t="s">
        <v>152</v>
      </c>
      <c r="D436">
        <v>5</v>
      </c>
      <c r="E436" s="4">
        <v>38.5</v>
      </c>
      <c r="F436" s="4" t="str">
        <f>VLOOKUP(C436,[1]Lookup!A:C,3,FALSE)</f>
        <v>NHS England</v>
      </c>
      <c r="G436" t="str">
        <f>IF(F436="NHS England", "NHS England", IFERROR(VLOOKUP(B436,[1]Lookup!E:F,2,FALSE),"Requires a Council Assigning"))</f>
        <v>NHS England</v>
      </c>
      <c r="H436" t="str">
        <f>IFERROR(VLOOKUP(C436,[1]Lookup!A:B,2,FALSE),"Requires Category")</f>
        <v>Pneumococcal</v>
      </c>
      <c r="I436" t="str">
        <f t="shared" si="6"/>
        <v>Yes</v>
      </c>
    </row>
    <row r="437" spans="1:9" hidden="1" x14ac:dyDescent="0.25">
      <c r="A437" s="53">
        <v>42491</v>
      </c>
      <c r="B437" t="s">
        <v>36</v>
      </c>
      <c r="C437" t="s">
        <v>146</v>
      </c>
      <c r="D437">
        <v>8</v>
      </c>
      <c r="E437" s="4">
        <v>252.74</v>
      </c>
      <c r="F437" s="4" t="str">
        <f>VLOOKUP(C437,[1]Lookup!A:C,3,FALSE)</f>
        <v>Local Authority</v>
      </c>
      <c r="G437" t="str">
        <f>IF(F437="NHS England", "NHS England", IFERROR(VLOOKUP(B437,[1]Lookup!E:F,2,FALSE),"Requires a Council Assigning"))</f>
        <v>North Yorkshire County Council</v>
      </c>
      <c r="H437" t="str">
        <f>IFERROR(VLOOKUP(C437,[1]Lookup!A:B,2,FALSE),"Requires Category")</f>
        <v>Nicotine Dependence</v>
      </c>
      <c r="I437" t="str">
        <f t="shared" si="6"/>
        <v>Yes</v>
      </c>
    </row>
    <row r="438" spans="1:9" hidden="1" x14ac:dyDescent="0.25">
      <c r="A438" s="53">
        <v>42491</v>
      </c>
      <c r="B438" t="s">
        <v>62</v>
      </c>
      <c r="C438" t="s">
        <v>166</v>
      </c>
      <c r="D438">
        <v>2</v>
      </c>
      <c r="E438" s="4">
        <v>53.33</v>
      </c>
      <c r="F438" s="4" t="str">
        <f>VLOOKUP(C438,[1]Lookup!A:C,3,FALSE)</f>
        <v>Local Authority</v>
      </c>
      <c r="G438" t="str">
        <f>IF(F438="NHS England", "NHS England", IFERROR(VLOOKUP(B438,[1]Lookup!E:F,2,FALSE),"Requires a Council Assigning"))</f>
        <v>City of York</v>
      </c>
      <c r="H438" t="str">
        <f>IFERROR(VLOOKUP(C438,[1]Lookup!A:B,2,FALSE),"Requires Category")</f>
        <v>Alcohol dependence</v>
      </c>
      <c r="I438" t="str">
        <f t="shared" si="6"/>
        <v>No</v>
      </c>
    </row>
    <row r="439" spans="1:9" hidden="1" x14ac:dyDescent="0.25">
      <c r="A439" s="53">
        <v>42491</v>
      </c>
      <c r="B439" t="s">
        <v>62</v>
      </c>
      <c r="C439" t="s">
        <v>133</v>
      </c>
      <c r="D439">
        <v>2</v>
      </c>
      <c r="E439" s="4">
        <v>6.6</v>
      </c>
      <c r="F439" s="4" t="str">
        <f>VLOOKUP(C439,[1]Lookup!A:C,3,FALSE)</f>
        <v>Local Authority</v>
      </c>
      <c r="G439" t="str">
        <f>IF(F439="NHS England", "NHS England", IFERROR(VLOOKUP(B439,[1]Lookup!E:F,2,FALSE),"Requires a Council Assigning"))</f>
        <v>City of York</v>
      </c>
      <c r="H439" t="str">
        <f>IFERROR(VLOOKUP(C439,[1]Lookup!A:B,2,FALSE),"Requires Category")</f>
        <v>Opioid Dependence</v>
      </c>
      <c r="I439" t="str">
        <f t="shared" si="6"/>
        <v>Yes</v>
      </c>
    </row>
    <row r="440" spans="1:9" hidden="1" x14ac:dyDescent="0.25">
      <c r="A440" s="53">
        <v>42491</v>
      </c>
      <c r="B440" t="s">
        <v>62</v>
      </c>
      <c r="C440" t="s">
        <v>159</v>
      </c>
      <c r="D440">
        <v>5</v>
      </c>
      <c r="E440" s="4">
        <v>24.11</v>
      </c>
      <c r="F440" s="4" t="str">
        <f>VLOOKUP(C440,[1]Lookup!A:C,3,FALSE)</f>
        <v>Local Authority</v>
      </c>
      <c r="G440" t="str">
        <f>IF(F440="NHS England", "NHS England", IFERROR(VLOOKUP(B440,[1]Lookup!E:F,2,FALSE),"Requires a Council Assigning"))</f>
        <v>City of York</v>
      </c>
      <c r="H440" t="str">
        <f>IFERROR(VLOOKUP(C440,[1]Lookup!A:B,2,FALSE),"Requires Category")</f>
        <v>Emergency Contraception</v>
      </c>
      <c r="I440" t="str">
        <f t="shared" si="6"/>
        <v>No</v>
      </c>
    </row>
    <row r="441" spans="1:9" hidden="1" x14ac:dyDescent="0.25">
      <c r="A441" s="53">
        <v>42491</v>
      </c>
      <c r="B441" t="s">
        <v>62</v>
      </c>
      <c r="C441" t="s">
        <v>128</v>
      </c>
      <c r="D441">
        <v>10</v>
      </c>
      <c r="E441" s="4">
        <v>814.45</v>
      </c>
      <c r="F441" s="4" t="str">
        <f>VLOOKUP(C441,[1]Lookup!A:C,3,FALSE)</f>
        <v>Local Authority</v>
      </c>
      <c r="G441" t="str">
        <f>IF(F441="NHS England", "NHS England", IFERROR(VLOOKUP(B441,[1]Lookup!E:F,2,FALSE),"Requires a Council Assigning"))</f>
        <v>City of York</v>
      </c>
      <c r="H441" t="str">
        <f>IFERROR(VLOOKUP(C441,[1]Lookup!A:B,2,FALSE),"Requires Category")</f>
        <v>IUD Progestogen-only Device</v>
      </c>
      <c r="I441" t="str">
        <f t="shared" si="6"/>
        <v>No</v>
      </c>
    </row>
    <row r="442" spans="1:9" hidden="1" x14ac:dyDescent="0.25">
      <c r="A442" s="53">
        <v>42491</v>
      </c>
      <c r="B442" t="s">
        <v>62</v>
      </c>
      <c r="C442" t="s">
        <v>129</v>
      </c>
      <c r="D442">
        <v>10</v>
      </c>
      <c r="E442" s="4">
        <v>772.15</v>
      </c>
      <c r="F442" s="4" t="str">
        <f>VLOOKUP(C442,[1]Lookup!A:C,3,FALSE)</f>
        <v>Local Authority</v>
      </c>
      <c r="G442" t="str">
        <f>IF(F442="NHS England", "NHS England", IFERROR(VLOOKUP(B442,[1]Lookup!E:F,2,FALSE),"Requires a Council Assigning"))</f>
        <v>City of York</v>
      </c>
      <c r="H442" t="str">
        <f>IFERROR(VLOOKUP(C442,[1]Lookup!A:B,2,FALSE),"Requires Category")</f>
        <v>Etonogestrel</v>
      </c>
      <c r="I442" t="str">
        <f t="shared" si="6"/>
        <v>No</v>
      </c>
    </row>
    <row r="443" spans="1:9" hidden="1" x14ac:dyDescent="0.25">
      <c r="A443" s="53">
        <v>42491</v>
      </c>
      <c r="B443" t="s">
        <v>62</v>
      </c>
      <c r="C443" t="s">
        <v>152</v>
      </c>
      <c r="D443">
        <v>173</v>
      </c>
      <c r="E443" s="4">
        <v>1332.14</v>
      </c>
      <c r="F443" s="4" t="str">
        <f>VLOOKUP(C443,[1]Lookup!A:C,3,FALSE)</f>
        <v>NHS England</v>
      </c>
      <c r="G443" t="str">
        <f>IF(F443="NHS England", "NHS England", IFERROR(VLOOKUP(B443,[1]Lookup!E:F,2,FALSE),"Requires a Council Assigning"))</f>
        <v>NHS England</v>
      </c>
      <c r="H443" t="str">
        <f>IFERROR(VLOOKUP(C443,[1]Lookup!A:B,2,FALSE),"Requires Category")</f>
        <v>Pneumococcal</v>
      </c>
      <c r="I443" t="str">
        <f t="shared" si="6"/>
        <v>Yes</v>
      </c>
    </row>
    <row r="444" spans="1:9" hidden="1" x14ac:dyDescent="0.25">
      <c r="A444" s="53">
        <v>42491</v>
      </c>
      <c r="B444" t="s">
        <v>62</v>
      </c>
      <c r="C444" t="s">
        <v>174</v>
      </c>
      <c r="D444">
        <v>3</v>
      </c>
      <c r="E444" s="4">
        <v>211.63</v>
      </c>
      <c r="F444" s="4" t="str">
        <f>VLOOKUP(C444,[1]Lookup!A:C,3,FALSE)</f>
        <v>Local Authority</v>
      </c>
      <c r="G444" t="str">
        <f>IF(F444="NHS England", "NHS England", IFERROR(VLOOKUP(B444,[1]Lookup!E:F,2,FALSE),"Requires a Council Assigning"))</f>
        <v>City of York</v>
      </c>
      <c r="H444" t="str">
        <f>IFERROR(VLOOKUP(C444,[1]Lookup!A:B,2,FALSE),"Requires Category")</f>
        <v>Opioid Dependence</v>
      </c>
      <c r="I444" t="str">
        <f t="shared" si="6"/>
        <v>Yes</v>
      </c>
    </row>
    <row r="445" spans="1:9" hidden="1" x14ac:dyDescent="0.25">
      <c r="A445" s="53">
        <v>42491</v>
      </c>
      <c r="B445" t="s">
        <v>62</v>
      </c>
      <c r="C445" t="s">
        <v>146</v>
      </c>
      <c r="D445">
        <v>2</v>
      </c>
      <c r="E445" s="4">
        <v>50.55</v>
      </c>
      <c r="F445" s="4" t="str">
        <f>VLOOKUP(C445,[1]Lookup!A:C,3,FALSE)</f>
        <v>Local Authority</v>
      </c>
      <c r="G445" t="str">
        <f>IF(F445="NHS England", "NHS England", IFERROR(VLOOKUP(B445,[1]Lookup!E:F,2,FALSE),"Requires a Council Assigning"))</f>
        <v>City of York</v>
      </c>
      <c r="H445" t="str">
        <f>IFERROR(VLOOKUP(C445,[1]Lookup!A:B,2,FALSE),"Requires Category")</f>
        <v>Nicotine Dependence</v>
      </c>
      <c r="I445" t="str">
        <f t="shared" si="6"/>
        <v>No</v>
      </c>
    </row>
    <row r="446" spans="1:9" hidden="1" x14ac:dyDescent="0.25">
      <c r="A446" s="53">
        <v>42491</v>
      </c>
      <c r="B446" t="s">
        <v>24</v>
      </c>
      <c r="C446" t="s">
        <v>182</v>
      </c>
      <c r="D446">
        <v>2</v>
      </c>
      <c r="E446" s="4">
        <v>35.56</v>
      </c>
      <c r="F446" s="4" t="str">
        <f>VLOOKUP(C446,[1]Lookup!A:C,3,FALSE)</f>
        <v>Local Authority</v>
      </c>
      <c r="G446" t="str">
        <f>IF(F446="NHS England", "NHS England", IFERROR(VLOOKUP(B446,[1]Lookup!E:F,2,FALSE),"Requires a Council Assigning"))</f>
        <v>City of York</v>
      </c>
      <c r="H446" t="str">
        <f>IFERROR(VLOOKUP(C446,[1]Lookup!A:B,2,FALSE),"Requires Category")</f>
        <v>Opioid Dependence</v>
      </c>
      <c r="I446" t="str">
        <f t="shared" si="6"/>
        <v>Yes</v>
      </c>
    </row>
    <row r="447" spans="1:9" hidden="1" x14ac:dyDescent="0.25">
      <c r="A447" s="53">
        <v>42491</v>
      </c>
      <c r="B447" t="s">
        <v>24</v>
      </c>
      <c r="C447" t="s">
        <v>136</v>
      </c>
      <c r="D447">
        <v>2</v>
      </c>
      <c r="E447" s="4">
        <v>154.44999999999999</v>
      </c>
      <c r="F447" s="4" t="str">
        <f>VLOOKUP(C447,[1]Lookup!A:C,3,FALSE)</f>
        <v>Local Authority</v>
      </c>
      <c r="G447" t="str">
        <f>IF(F447="NHS England", "NHS England", IFERROR(VLOOKUP(B447,[1]Lookup!E:F,2,FALSE),"Requires a Council Assigning"))</f>
        <v>City of York</v>
      </c>
      <c r="H447" t="str">
        <f>IFERROR(VLOOKUP(C447,[1]Lookup!A:B,2,FALSE),"Requires Category")</f>
        <v>Etonogestrel</v>
      </c>
      <c r="I447" t="str">
        <f t="shared" si="6"/>
        <v>No</v>
      </c>
    </row>
    <row r="448" spans="1:9" hidden="1" x14ac:dyDescent="0.25">
      <c r="A448" s="53">
        <v>42491</v>
      </c>
      <c r="B448" t="s">
        <v>24</v>
      </c>
      <c r="C448" t="s">
        <v>152</v>
      </c>
      <c r="D448">
        <v>1</v>
      </c>
      <c r="E448" s="4">
        <v>7.7</v>
      </c>
      <c r="F448" s="4" t="str">
        <f>VLOOKUP(C448,[1]Lookup!A:C,3,FALSE)</f>
        <v>NHS England</v>
      </c>
      <c r="G448" t="str">
        <f>IF(F448="NHS England", "NHS England", IFERROR(VLOOKUP(B448,[1]Lookup!E:F,2,FALSE),"Requires a Council Assigning"))</f>
        <v>NHS England</v>
      </c>
      <c r="H448" t="str">
        <f>IFERROR(VLOOKUP(C448,[1]Lookup!A:B,2,FALSE),"Requires Category")</f>
        <v>Pneumococcal</v>
      </c>
      <c r="I448" t="str">
        <f t="shared" si="6"/>
        <v>Yes</v>
      </c>
    </row>
    <row r="449" spans="1:9" hidden="1" x14ac:dyDescent="0.25">
      <c r="A449" s="53">
        <v>42491</v>
      </c>
      <c r="B449" t="s">
        <v>24</v>
      </c>
      <c r="C449" t="s">
        <v>146</v>
      </c>
      <c r="D449">
        <v>2</v>
      </c>
      <c r="E449" s="4">
        <v>50.56</v>
      </c>
      <c r="F449" s="4" t="str">
        <f>VLOOKUP(C449,[1]Lookup!A:C,3,FALSE)</f>
        <v>Local Authority</v>
      </c>
      <c r="G449" t="str">
        <f>IF(F449="NHS England", "NHS England", IFERROR(VLOOKUP(B449,[1]Lookup!E:F,2,FALSE),"Requires a Council Assigning"))</f>
        <v>City of York</v>
      </c>
      <c r="H449" t="str">
        <f>IFERROR(VLOOKUP(C449,[1]Lookup!A:B,2,FALSE),"Requires Category")</f>
        <v>Nicotine Dependence</v>
      </c>
      <c r="I449" t="str">
        <f t="shared" si="6"/>
        <v>No</v>
      </c>
    </row>
    <row r="450" spans="1:9" hidden="1" x14ac:dyDescent="0.25">
      <c r="A450" s="53">
        <v>42491</v>
      </c>
      <c r="B450" t="s">
        <v>52</v>
      </c>
      <c r="C450" t="s">
        <v>166</v>
      </c>
      <c r="D450">
        <v>2</v>
      </c>
      <c r="E450" s="4">
        <v>53.32</v>
      </c>
      <c r="F450" s="4" t="str">
        <f>VLOOKUP(C450,[1]Lookup!A:C,3,FALSE)</f>
        <v>Local Authority</v>
      </c>
      <c r="G450" t="str">
        <f>IF(F450="NHS England", "NHS England", IFERROR(VLOOKUP(B450,[1]Lookup!E:F,2,FALSE),"Requires a Council Assigning"))</f>
        <v>North Yorkshire County Council</v>
      </c>
      <c r="H450" t="str">
        <f>IFERROR(VLOOKUP(C450,[1]Lookup!A:B,2,FALSE),"Requires Category")</f>
        <v>Alcohol dependence</v>
      </c>
      <c r="I450" t="str">
        <f t="shared" si="6"/>
        <v>Yes</v>
      </c>
    </row>
    <row r="451" spans="1:9" hidden="1" x14ac:dyDescent="0.25">
      <c r="A451" s="53">
        <v>42491</v>
      </c>
      <c r="B451" t="s">
        <v>52</v>
      </c>
      <c r="C451" t="s">
        <v>127</v>
      </c>
      <c r="D451">
        <v>1</v>
      </c>
      <c r="E451" s="4">
        <v>13.02</v>
      </c>
      <c r="F451" s="4" t="str">
        <f>VLOOKUP(C451,[1]Lookup!A:C,3,FALSE)</f>
        <v>Local Authority</v>
      </c>
      <c r="G451" t="str">
        <f>IF(F451="NHS England", "NHS England", IFERROR(VLOOKUP(B451,[1]Lookup!E:F,2,FALSE),"Requires a Council Assigning"))</f>
        <v>North Yorkshire County Council</v>
      </c>
      <c r="H451" t="str">
        <f>IFERROR(VLOOKUP(C451,[1]Lookup!A:B,2,FALSE),"Requires Category")</f>
        <v>Emergency Contraception</v>
      </c>
      <c r="I451" t="str">
        <f t="shared" si="6"/>
        <v>No</v>
      </c>
    </row>
    <row r="452" spans="1:9" hidden="1" x14ac:dyDescent="0.25">
      <c r="A452" s="53">
        <v>42491</v>
      </c>
      <c r="B452" t="s">
        <v>52</v>
      </c>
      <c r="C452" t="s">
        <v>159</v>
      </c>
      <c r="D452">
        <v>3</v>
      </c>
      <c r="E452" s="4">
        <v>14.46</v>
      </c>
      <c r="F452" s="4" t="str">
        <f>VLOOKUP(C452,[1]Lookup!A:C,3,FALSE)</f>
        <v>Local Authority</v>
      </c>
      <c r="G452" t="str">
        <f>IF(F452="NHS England", "NHS England", IFERROR(VLOOKUP(B452,[1]Lookup!E:F,2,FALSE),"Requires a Council Assigning"))</f>
        <v>North Yorkshire County Council</v>
      </c>
      <c r="H452" t="str">
        <f>IFERROR(VLOOKUP(C452,[1]Lookup!A:B,2,FALSE),"Requires Category")</f>
        <v>Emergency Contraception</v>
      </c>
      <c r="I452" t="str">
        <f t="shared" si="6"/>
        <v>No</v>
      </c>
    </row>
    <row r="453" spans="1:9" hidden="1" x14ac:dyDescent="0.25">
      <c r="A453" s="53">
        <v>42491</v>
      </c>
      <c r="B453" t="s">
        <v>52</v>
      </c>
      <c r="C453" t="s">
        <v>189</v>
      </c>
      <c r="D453">
        <v>12</v>
      </c>
      <c r="E453" s="4">
        <v>52.68</v>
      </c>
      <c r="F453" s="4" t="str">
        <f>VLOOKUP(C453,[1]Lookup!A:C,3,FALSE)</f>
        <v>Local Authority</v>
      </c>
      <c r="G453" t="str">
        <f>IF(F453="NHS England", "NHS England", IFERROR(VLOOKUP(B453,[1]Lookup!E:F,2,FALSE),"Requires a Council Assigning"))</f>
        <v>North Yorkshire County Council</v>
      </c>
      <c r="H453" t="str">
        <f>IFERROR(VLOOKUP(C453,[1]Lookup!A:B,2,FALSE),"Requires Category")</f>
        <v>Opioid Dependence</v>
      </c>
      <c r="I453" t="str">
        <f t="shared" ref="I453:I516" si="7">INDEX($R$7:$AB$11,MATCH(G453,$Q$7:$Q$11,0),MATCH(H453,$R$6:$AB$6,0))</f>
        <v>Yes</v>
      </c>
    </row>
    <row r="454" spans="1:9" hidden="1" x14ac:dyDescent="0.25">
      <c r="A454" s="53">
        <v>42491</v>
      </c>
      <c r="B454" t="s">
        <v>52</v>
      </c>
      <c r="C454" t="s">
        <v>138</v>
      </c>
      <c r="D454">
        <v>14</v>
      </c>
      <c r="E454" s="4">
        <v>79.77</v>
      </c>
      <c r="F454" s="4" t="str">
        <f>VLOOKUP(C454,[1]Lookup!A:C,3,FALSE)</f>
        <v>Local Authority</v>
      </c>
      <c r="G454" t="str">
        <f>IF(F454="NHS England", "NHS England", IFERROR(VLOOKUP(B454,[1]Lookup!E:F,2,FALSE),"Requires a Council Assigning"))</f>
        <v>North Yorkshire County Council</v>
      </c>
      <c r="H454" t="str">
        <f>IFERROR(VLOOKUP(C454,[1]Lookup!A:B,2,FALSE),"Requires Category")</f>
        <v>Opioid Dependence</v>
      </c>
      <c r="I454" t="str">
        <f t="shared" si="7"/>
        <v>Yes</v>
      </c>
    </row>
    <row r="455" spans="1:9" hidden="1" x14ac:dyDescent="0.25">
      <c r="A455" s="53">
        <v>42491</v>
      </c>
      <c r="B455" t="s">
        <v>52</v>
      </c>
      <c r="C455" t="s">
        <v>128</v>
      </c>
      <c r="D455">
        <v>5</v>
      </c>
      <c r="E455" s="4">
        <v>407.22</v>
      </c>
      <c r="F455" s="4" t="str">
        <f>VLOOKUP(C455,[1]Lookup!A:C,3,FALSE)</f>
        <v>Local Authority</v>
      </c>
      <c r="G455" t="str">
        <f>IF(F455="NHS England", "NHS England", IFERROR(VLOOKUP(B455,[1]Lookup!E:F,2,FALSE),"Requires a Council Assigning"))</f>
        <v>North Yorkshire County Council</v>
      </c>
      <c r="H455" t="str">
        <f>IFERROR(VLOOKUP(C455,[1]Lookup!A:B,2,FALSE),"Requires Category")</f>
        <v>IUD Progestogen-only Device</v>
      </c>
      <c r="I455" t="str">
        <f t="shared" si="7"/>
        <v>Yes</v>
      </c>
    </row>
    <row r="456" spans="1:9" hidden="1" x14ac:dyDescent="0.25">
      <c r="A456" s="53">
        <v>42491</v>
      </c>
      <c r="B456" t="s">
        <v>52</v>
      </c>
      <c r="C456" t="s">
        <v>129</v>
      </c>
      <c r="D456">
        <v>10</v>
      </c>
      <c r="E456" s="4">
        <v>772.15</v>
      </c>
      <c r="F456" s="4" t="str">
        <f>VLOOKUP(C456,[1]Lookup!A:C,3,FALSE)</f>
        <v>Local Authority</v>
      </c>
      <c r="G456" t="str">
        <f>IF(F456="NHS England", "NHS England", IFERROR(VLOOKUP(B456,[1]Lookup!E:F,2,FALSE),"Requires a Council Assigning"))</f>
        <v>North Yorkshire County Council</v>
      </c>
      <c r="H456" t="str">
        <f>IFERROR(VLOOKUP(C456,[1]Lookup!A:B,2,FALSE),"Requires Category")</f>
        <v>Etonogestrel</v>
      </c>
      <c r="I456" t="str">
        <f t="shared" si="7"/>
        <v>Yes</v>
      </c>
    </row>
    <row r="457" spans="1:9" hidden="1" x14ac:dyDescent="0.25">
      <c r="A457" s="53">
        <v>42491</v>
      </c>
      <c r="B457" t="s">
        <v>52</v>
      </c>
      <c r="C457" t="s">
        <v>171</v>
      </c>
      <c r="D457">
        <v>1</v>
      </c>
      <c r="E457" s="4">
        <v>18.45</v>
      </c>
      <c r="F457" s="4" t="str">
        <f>VLOOKUP(C457,[1]Lookup!A:C,3,FALSE)</f>
        <v>Local Authority</v>
      </c>
      <c r="G457" t="str">
        <f>IF(F457="NHS England", "NHS England", IFERROR(VLOOKUP(B457,[1]Lookup!E:F,2,FALSE),"Requires a Council Assigning"))</f>
        <v>North Yorkshire County Council</v>
      </c>
      <c r="H457" t="str">
        <f>IFERROR(VLOOKUP(C457,[1]Lookup!A:B,2,FALSE),"Requires Category")</f>
        <v>Nicotine Dependence</v>
      </c>
      <c r="I457" t="str">
        <f t="shared" si="7"/>
        <v>Yes</v>
      </c>
    </row>
    <row r="458" spans="1:9" hidden="1" x14ac:dyDescent="0.25">
      <c r="A458" s="53">
        <v>42491</v>
      </c>
      <c r="B458" t="s">
        <v>52</v>
      </c>
      <c r="C458" t="s">
        <v>190</v>
      </c>
      <c r="D458">
        <v>4</v>
      </c>
      <c r="E458" s="4">
        <v>26.61</v>
      </c>
      <c r="F458" s="4" t="str">
        <f>VLOOKUP(C458,[1]Lookup!A:C,3,FALSE)</f>
        <v>Local Authority</v>
      </c>
      <c r="G458" t="str">
        <f>IF(F458="NHS England", "NHS England", IFERROR(VLOOKUP(B458,[1]Lookup!E:F,2,FALSE),"Requires a Council Assigning"))</f>
        <v>North Yorkshire County Council</v>
      </c>
      <c r="H458" t="str">
        <f>IFERROR(VLOOKUP(C458,[1]Lookup!A:B,2,FALSE),"Requires Category")</f>
        <v>Nicotine Dependence</v>
      </c>
      <c r="I458" t="str">
        <f t="shared" si="7"/>
        <v>Yes</v>
      </c>
    </row>
    <row r="459" spans="1:9" hidden="1" x14ac:dyDescent="0.25">
      <c r="A459" s="53">
        <v>42491</v>
      </c>
      <c r="B459" t="s">
        <v>52</v>
      </c>
      <c r="C459" t="s">
        <v>147</v>
      </c>
      <c r="D459">
        <v>2</v>
      </c>
      <c r="E459" s="4">
        <v>38.39</v>
      </c>
      <c r="F459" s="4" t="str">
        <f>VLOOKUP(C459,[1]Lookup!A:C,3,FALSE)</f>
        <v>Local Authority</v>
      </c>
      <c r="G459" t="str">
        <f>IF(F459="NHS England", "NHS England", IFERROR(VLOOKUP(B459,[1]Lookup!E:F,2,FALSE),"Requires a Council Assigning"))</f>
        <v>North Yorkshire County Council</v>
      </c>
      <c r="H459" t="str">
        <f>IFERROR(VLOOKUP(C459,[1]Lookup!A:B,2,FALSE),"Requires Category")</f>
        <v>Nicotine Dependence</v>
      </c>
      <c r="I459" t="str">
        <f t="shared" si="7"/>
        <v>Yes</v>
      </c>
    </row>
    <row r="460" spans="1:9" hidden="1" x14ac:dyDescent="0.25">
      <c r="A460" s="53">
        <v>42491</v>
      </c>
      <c r="B460" t="s">
        <v>52</v>
      </c>
      <c r="C460" t="s">
        <v>150</v>
      </c>
      <c r="D460">
        <v>1</v>
      </c>
      <c r="E460" s="4">
        <v>10.64</v>
      </c>
      <c r="F460" s="4" t="str">
        <f>VLOOKUP(C460,[1]Lookup!A:C,3,FALSE)</f>
        <v>Local Authority</v>
      </c>
      <c r="G460" t="str">
        <f>IF(F460="NHS England", "NHS England", IFERROR(VLOOKUP(B460,[1]Lookup!E:F,2,FALSE),"Requires a Council Assigning"))</f>
        <v>North Yorkshire County Council</v>
      </c>
      <c r="H460" t="str">
        <f>IFERROR(VLOOKUP(C460,[1]Lookup!A:B,2,FALSE),"Requires Category")</f>
        <v>Nicotine Dependence</v>
      </c>
      <c r="I460" t="str">
        <f t="shared" si="7"/>
        <v>Yes</v>
      </c>
    </row>
    <row r="461" spans="1:9" hidden="1" x14ac:dyDescent="0.25">
      <c r="A461" s="53">
        <v>42491</v>
      </c>
      <c r="B461" t="s">
        <v>52</v>
      </c>
      <c r="C461" t="s">
        <v>163</v>
      </c>
      <c r="D461">
        <v>1</v>
      </c>
      <c r="E461" s="4">
        <v>66.72</v>
      </c>
      <c r="F461" s="4" t="str">
        <f>VLOOKUP(C461,[1]Lookup!A:C,3,FALSE)</f>
        <v>Local Authority</v>
      </c>
      <c r="G461" t="str">
        <f>IF(F461="NHS England", "NHS England", IFERROR(VLOOKUP(B461,[1]Lookup!E:F,2,FALSE),"Requires a Council Assigning"))</f>
        <v>North Yorkshire County Council</v>
      </c>
      <c r="H461" t="str">
        <f>IFERROR(VLOOKUP(C461,[1]Lookup!A:B,2,FALSE),"Requires Category")</f>
        <v>Nicotine Dependence</v>
      </c>
      <c r="I461" t="str">
        <f t="shared" si="7"/>
        <v>Yes</v>
      </c>
    </row>
    <row r="462" spans="1:9" hidden="1" x14ac:dyDescent="0.25">
      <c r="A462" s="53">
        <v>42491</v>
      </c>
      <c r="B462" t="s">
        <v>52</v>
      </c>
      <c r="C462" t="s">
        <v>191</v>
      </c>
      <c r="D462">
        <v>1</v>
      </c>
      <c r="E462" s="4">
        <v>24.29</v>
      </c>
      <c r="F462" s="4" t="str">
        <f>VLOOKUP(C462,[1]Lookup!A:C,3,FALSE)</f>
        <v>Local Authority</v>
      </c>
      <c r="G462" t="str">
        <f>IF(F462="NHS England", "NHS England", IFERROR(VLOOKUP(B462,[1]Lookup!E:F,2,FALSE),"Requires a Council Assigning"))</f>
        <v>North Yorkshire County Council</v>
      </c>
      <c r="H462" t="str">
        <f>IFERROR(VLOOKUP(C462,[1]Lookup!A:B,2,FALSE),"Requires Category")</f>
        <v>Nicotine Dependence</v>
      </c>
      <c r="I462" t="str">
        <f t="shared" si="7"/>
        <v>Yes</v>
      </c>
    </row>
    <row r="463" spans="1:9" hidden="1" x14ac:dyDescent="0.25">
      <c r="A463" s="53">
        <v>42491</v>
      </c>
      <c r="B463" t="s">
        <v>52</v>
      </c>
      <c r="C463" t="s">
        <v>140</v>
      </c>
      <c r="D463">
        <v>1</v>
      </c>
      <c r="E463" s="4">
        <v>11.23</v>
      </c>
      <c r="F463" s="4" t="str">
        <f>VLOOKUP(C463,[1]Lookup!A:C,3,FALSE)</f>
        <v>Local Authority</v>
      </c>
      <c r="G463" t="str">
        <f>IF(F463="NHS England", "NHS England", IFERROR(VLOOKUP(B463,[1]Lookup!E:F,2,FALSE),"Requires a Council Assigning"))</f>
        <v>North Yorkshire County Council</v>
      </c>
      <c r="H463" t="str">
        <f>IFERROR(VLOOKUP(C463,[1]Lookup!A:B,2,FALSE),"Requires Category")</f>
        <v>Nicotine Dependence</v>
      </c>
      <c r="I463" t="str">
        <f t="shared" si="7"/>
        <v>Yes</v>
      </c>
    </row>
    <row r="464" spans="1:9" hidden="1" x14ac:dyDescent="0.25">
      <c r="A464" s="53">
        <v>42491</v>
      </c>
      <c r="B464" t="s">
        <v>52</v>
      </c>
      <c r="C464" t="s">
        <v>153</v>
      </c>
      <c r="D464">
        <v>2</v>
      </c>
      <c r="E464" s="4">
        <v>44.49</v>
      </c>
      <c r="F464" s="4" t="str">
        <f>VLOOKUP(C464,[1]Lookup!A:C,3,FALSE)</f>
        <v>Local Authority</v>
      </c>
      <c r="G464" t="str">
        <f>IF(F464="NHS England", "NHS England", IFERROR(VLOOKUP(B464,[1]Lookup!E:F,2,FALSE),"Requires a Council Assigning"))</f>
        <v>North Yorkshire County Council</v>
      </c>
      <c r="H464" t="str">
        <f>IFERROR(VLOOKUP(C464,[1]Lookup!A:B,2,FALSE),"Requires Category")</f>
        <v>Nicotine Dependence</v>
      </c>
      <c r="I464" t="str">
        <f t="shared" si="7"/>
        <v>Yes</v>
      </c>
    </row>
    <row r="465" spans="1:9" hidden="1" x14ac:dyDescent="0.25">
      <c r="A465" s="53">
        <v>42491</v>
      </c>
      <c r="B465" t="s">
        <v>52</v>
      </c>
      <c r="C465" t="s">
        <v>161</v>
      </c>
      <c r="D465">
        <v>3</v>
      </c>
      <c r="E465" s="4">
        <v>33.69</v>
      </c>
      <c r="F465" s="4" t="str">
        <f>VLOOKUP(C465,[1]Lookup!A:C,3,FALSE)</f>
        <v>Local Authority</v>
      </c>
      <c r="G465" t="str">
        <f>IF(F465="NHS England", "NHS England", IFERROR(VLOOKUP(B465,[1]Lookup!E:F,2,FALSE),"Requires a Council Assigning"))</f>
        <v>North Yorkshire County Council</v>
      </c>
      <c r="H465" t="str">
        <f>IFERROR(VLOOKUP(C465,[1]Lookup!A:B,2,FALSE),"Requires Category")</f>
        <v>Nicotine Dependence</v>
      </c>
      <c r="I465" t="str">
        <f t="shared" si="7"/>
        <v>Yes</v>
      </c>
    </row>
    <row r="466" spans="1:9" hidden="1" x14ac:dyDescent="0.25">
      <c r="A466" s="53">
        <v>42491</v>
      </c>
      <c r="B466" t="s">
        <v>52</v>
      </c>
      <c r="C466" t="s">
        <v>193</v>
      </c>
      <c r="D466">
        <v>2</v>
      </c>
      <c r="E466" s="4">
        <v>36.93</v>
      </c>
      <c r="F466" s="4" t="str">
        <f>VLOOKUP(C466,[1]Lookup!A:C,3,FALSE)</f>
        <v>Local Authority</v>
      </c>
      <c r="G466" t="str">
        <f>IF(F466="NHS England", "NHS England", IFERROR(VLOOKUP(B466,[1]Lookup!E:F,2,FALSE),"Requires a Council Assigning"))</f>
        <v>North Yorkshire County Council</v>
      </c>
      <c r="H466" t="str">
        <f>IFERROR(VLOOKUP(C466,[1]Lookup!A:B,2,FALSE),"Requires Category")</f>
        <v>Nicotine Dependence</v>
      </c>
      <c r="I466" t="str">
        <f t="shared" si="7"/>
        <v>Yes</v>
      </c>
    </row>
    <row r="467" spans="1:9" hidden="1" x14ac:dyDescent="0.25">
      <c r="A467" s="53">
        <v>42491</v>
      </c>
      <c r="B467" t="s">
        <v>52</v>
      </c>
      <c r="C467" t="s">
        <v>165</v>
      </c>
      <c r="D467">
        <v>4</v>
      </c>
      <c r="E467" s="4">
        <v>76.819999999999993</v>
      </c>
      <c r="F467" s="4" t="str">
        <f>VLOOKUP(C467,[1]Lookup!A:C,3,FALSE)</f>
        <v>Local Authority</v>
      </c>
      <c r="G467" t="str">
        <f>IF(F467="NHS England", "NHS England", IFERROR(VLOOKUP(B467,[1]Lookup!E:F,2,FALSE),"Requires a Council Assigning"))</f>
        <v>North Yorkshire County Council</v>
      </c>
      <c r="H467" t="str">
        <f>IFERROR(VLOOKUP(C467,[1]Lookup!A:B,2,FALSE),"Requires Category")</f>
        <v>Nicotine Dependence</v>
      </c>
      <c r="I467" t="str">
        <f t="shared" si="7"/>
        <v>Yes</v>
      </c>
    </row>
    <row r="468" spans="1:9" hidden="1" x14ac:dyDescent="0.25">
      <c r="A468" s="53">
        <v>42491</v>
      </c>
      <c r="B468" t="s">
        <v>52</v>
      </c>
      <c r="C468" t="s">
        <v>167</v>
      </c>
      <c r="D468">
        <v>4</v>
      </c>
      <c r="E468" s="4">
        <v>101.55</v>
      </c>
      <c r="F468" s="4" t="str">
        <f>VLOOKUP(C468,[1]Lookup!A:C,3,FALSE)</f>
        <v>Local Authority</v>
      </c>
      <c r="G468" t="str">
        <f>IF(F468="NHS England", "NHS England", IFERROR(VLOOKUP(B468,[1]Lookup!E:F,2,FALSE),"Requires a Council Assigning"))</f>
        <v>North Yorkshire County Council</v>
      </c>
      <c r="H468" t="str">
        <f>IFERROR(VLOOKUP(C468,[1]Lookup!A:B,2,FALSE),"Requires Category")</f>
        <v>Nicotine Dependence</v>
      </c>
      <c r="I468" t="str">
        <f t="shared" si="7"/>
        <v>Yes</v>
      </c>
    </row>
    <row r="469" spans="1:9" hidden="1" x14ac:dyDescent="0.25">
      <c r="A469" s="53">
        <v>42491</v>
      </c>
      <c r="B469" t="s">
        <v>52</v>
      </c>
      <c r="C469" t="s">
        <v>169</v>
      </c>
      <c r="D469">
        <v>1</v>
      </c>
      <c r="E469" s="4">
        <v>18.47</v>
      </c>
      <c r="F469" s="4" t="str">
        <f>VLOOKUP(C469,[1]Lookup!A:C,3,FALSE)</f>
        <v>Local Authority</v>
      </c>
      <c r="G469" t="str">
        <f>IF(F469="NHS England", "NHS England", IFERROR(VLOOKUP(B469,[1]Lookup!E:F,2,FALSE),"Requires a Council Assigning"))</f>
        <v>North Yorkshire County Council</v>
      </c>
      <c r="H469" t="str">
        <f>IFERROR(VLOOKUP(C469,[1]Lookup!A:B,2,FALSE),"Requires Category")</f>
        <v>Nicotine Dependence</v>
      </c>
      <c r="I469" t="str">
        <f t="shared" si="7"/>
        <v>Yes</v>
      </c>
    </row>
    <row r="470" spans="1:9" hidden="1" x14ac:dyDescent="0.25">
      <c r="A470" s="53">
        <v>42491</v>
      </c>
      <c r="B470" t="s">
        <v>52</v>
      </c>
      <c r="C470" t="s">
        <v>206</v>
      </c>
      <c r="D470">
        <v>1</v>
      </c>
      <c r="E470" s="4">
        <v>8.4499999999999993</v>
      </c>
      <c r="F470" s="4" t="str">
        <f>VLOOKUP(C470,[1]Lookup!A:C,3,FALSE)</f>
        <v>Local Authority</v>
      </c>
      <c r="G470" t="str">
        <f>IF(F470="NHS England", "NHS England", IFERROR(VLOOKUP(B470,[1]Lookup!E:F,2,FALSE),"Requires a Council Assigning"))</f>
        <v>North Yorkshire County Council</v>
      </c>
      <c r="H470" t="str">
        <f>IFERROR(VLOOKUP(C470,[1]Lookup!A:B,2,FALSE),"Requires Category")</f>
        <v>Nicotine Dependence</v>
      </c>
      <c r="I470" t="str">
        <f t="shared" si="7"/>
        <v>Yes</v>
      </c>
    </row>
    <row r="471" spans="1:9" hidden="1" x14ac:dyDescent="0.25">
      <c r="A471" s="53">
        <v>42491</v>
      </c>
      <c r="B471" t="s">
        <v>52</v>
      </c>
      <c r="C471" t="s">
        <v>152</v>
      </c>
      <c r="D471">
        <v>4</v>
      </c>
      <c r="E471" s="4">
        <v>30.8</v>
      </c>
      <c r="F471" s="4" t="str">
        <f>VLOOKUP(C471,[1]Lookup!A:C,3,FALSE)</f>
        <v>NHS England</v>
      </c>
      <c r="G471" t="str">
        <f>IF(F471="NHS England", "NHS England", IFERROR(VLOOKUP(B471,[1]Lookup!E:F,2,FALSE),"Requires a Council Assigning"))</f>
        <v>NHS England</v>
      </c>
      <c r="H471" t="str">
        <f>IFERROR(VLOOKUP(C471,[1]Lookup!A:B,2,FALSE),"Requires Category")</f>
        <v>Pneumococcal</v>
      </c>
      <c r="I471" t="str">
        <f t="shared" si="7"/>
        <v>Yes</v>
      </c>
    </row>
    <row r="472" spans="1:9" hidden="1" x14ac:dyDescent="0.25">
      <c r="A472" s="53">
        <v>42491</v>
      </c>
      <c r="B472" t="s">
        <v>52</v>
      </c>
      <c r="C472" t="s">
        <v>145</v>
      </c>
      <c r="D472">
        <v>3</v>
      </c>
      <c r="E472" s="4">
        <v>75.87</v>
      </c>
      <c r="F472" s="4" t="str">
        <f>VLOOKUP(C472,[1]Lookup!A:C,3,FALSE)</f>
        <v>Local Authority</v>
      </c>
      <c r="G472" t="str">
        <f>IF(F472="NHS England", "NHS England", IFERROR(VLOOKUP(B472,[1]Lookup!E:F,2,FALSE),"Requires a Council Assigning"))</f>
        <v>North Yorkshire County Council</v>
      </c>
      <c r="H472" t="str">
        <f>IFERROR(VLOOKUP(C472,[1]Lookup!A:B,2,FALSE),"Requires Category")</f>
        <v>Nicotine Dependence</v>
      </c>
      <c r="I472" t="str">
        <f t="shared" si="7"/>
        <v>Yes</v>
      </c>
    </row>
    <row r="473" spans="1:9" hidden="1" x14ac:dyDescent="0.25">
      <c r="A473" s="53">
        <v>42491</v>
      </c>
      <c r="B473" t="s">
        <v>52</v>
      </c>
      <c r="C473" t="s">
        <v>146</v>
      </c>
      <c r="D473">
        <v>6</v>
      </c>
      <c r="E473" s="4">
        <v>278</v>
      </c>
      <c r="F473" s="4" t="str">
        <f>VLOOKUP(C473,[1]Lookup!A:C,3,FALSE)</f>
        <v>Local Authority</v>
      </c>
      <c r="G473" t="str">
        <f>IF(F473="NHS England", "NHS England", IFERROR(VLOOKUP(B473,[1]Lookup!E:F,2,FALSE),"Requires a Council Assigning"))</f>
        <v>North Yorkshire County Council</v>
      </c>
      <c r="H473" t="str">
        <f>IFERROR(VLOOKUP(C473,[1]Lookup!A:B,2,FALSE),"Requires Category")</f>
        <v>Nicotine Dependence</v>
      </c>
      <c r="I473" t="str">
        <f t="shared" si="7"/>
        <v>Yes</v>
      </c>
    </row>
    <row r="474" spans="1:9" hidden="1" x14ac:dyDescent="0.25">
      <c r="A474" s="53">
        <v>42491</v>
      </c>
      <c r="B474" t="s">
        <v>60</v>
      </c>
      <c r="C474" t="s">
        <v>133</v>
      </c>
      <c r="D474">
        <v>3</v>
      </c>
      <c r="E474" s="4">
        <v>9.74</v>
      </c>
      <c r="F474" s="4" t="str">
        <f>VLOOKUP(C474,[1]Lookup!A:C,3,FALSE)</f>
        <v>Local Authority</v>
      </c>
      <c r="G474" t="str">
        <f>IF(F474="NHS England", "NHS England", IFERROR(VLOOKUP(B474,[1]Lookup!E:F,2,FALSE),"Requires a Council Assigning"))</f>
        <v>East Riding of Yorkshire Council</v>
      </c>
      <c r="H474" t="str">
        <f>IFERROR(VLOOKUP(C474,[1]Lookup!A:B,2,FALSE),"Requires Category")</f>
        <v>Opioid Dependence</v>
      </c>
      <c r="I474" t="str">
        <f t="shared" si="7"/>
        <v>Yes</v>
      </c>
    </row>
    <row r="475" spans="1:9" hidden="1" x14ac:dyDescent="0.25">
      <c r="A475" s="53">
        <v>42491</v>
      </c>
      <c r="B475" t="s">
        <v>60</v>
      </c>
      <c r="C475" t="s">
        <v>159</v>
      </c>
      <c r="D475">
        <v>4</v>
      </c>
      <c r="E475" s="4">
        <v>19.28</v>
      </c>
      <c r="F475" s="4" t="str">
        <f>VLOOKUP(C475,[1]Lookup!A:C,3,FALSE)</f>
        <v>Local Authority</v>
      </c>
      <c r="G475" t="str">
        <f>IF(F475="NHS England", "NHS England", IFERROR(VLOOKUP(B475,[1]Lookup!E:F,2,FALSE),"Requires a Council Assigning"))</f>
        <v>East Riding of Yorkshire Council</v>
      </c>
      <c r="H475" t="str">
        <f>IFERROR(VLOOKUP(C475,[1]Lookup!A:B,2,FALSE),"Requires Category")</f>
        <v>Emergency Contraception</v>
      </c>
      <c r="I475" t="str">
        <f t="shared" si="7"/>
        <v>No</v>
      </c>
    </row>
    <row r="476" spans="1:9" hidden="1" x14ac:dyDescent="0.25">
      <c r="A476" s="53">
        <v>42491</v>
      </c>
      <c r="B476" t="s">
        <v>60</v>
      </c>
      <c r="C476" t="s">
        <v>138</v>
      </c>
      <c r="D476">
        <v>2</v>
      </c>
      <c r="E476" s="4">
        <v>7.02</v>
      </c>
      <c r="F476" s="4" t="str">
        <f>VLOOKUP(C476,[1]Lookup!A:C,3,FALSE)</f>
        <v>Local Authority</v>
      </c>
      <c r="G476" t="str">
        <f>IF(F476="NHS England", "NHS England", IFERROR(VLOOKUP(B476,[1]Lookup!E:F,2,FALSE),"Requires a Council Assigning"))</f>
        <v>East Riding of Yorkshire Council</v>
      </c>
      <c r="H476" t="str">
        <f>IFERROR(VLOOKUP(C476,[1]Lookup!A:B,2,FALSE),"Requires Category")</f>
        <v>Opioid Dependence</v>
      </c>
      <c r="I476" t="str">
        <f t="shared" si="7"/>
        <v>Yes</v>
      </c>
    </row>
    <row r="477" spans="1:9" hidden="1" x14ac:dyDescent="0.25">
      <c r="A477" s="53">
        <v>42491</v>
      </c>
      <c r="B477" t="s">
        <v>60</v>
      </c>
      <c r="C477" t="s">
        <v>128</v>
      </c>
      <c r="D477">
        <v>3</v>
      </c>
      <c r="E477" s="4">
        <v>244.33</v>
      </c>
      <c r="F477" s="4" t="str">
        <f>VLOOKUP(C477,[1]Lookup!A:C,3,FALSE)</f>
        <v>Local Authority</v>
      </c>
      <c r="G477" t="str">
        <f>IF(F477="NHS England", "NHS England", IFERROR(VLOOKUP(B477,[1]Lookup!E:F,2,FALSE),"Requires a Council Assigning"))</f>
        <v>East Riding of Yorkshire Council</v>
      </c>
      <c r="H477" t="str">
        <f>IFERROR(VLOOKUP(C477,[1]Lookup!A:B,2,FALSE),"Requires Category")</f>
        <v>IUD Progestogen-only Device</v>
      </c>
      <c r="I477" t="str">
        <f t="shared" si="7"/>
        <v>Yes</v>
      </c>
    </row>
    <row r="478" spans="1:9" hidden="1" x14ac:dyDescent="0.25">
      <c r="A478" s="53">
        <v>42491</v>
      </c>
      <c r="B478" t="s">
        <v>60</v>
      </c>
      <c r="C478" t="s">
        <v>129</v>
      </c>
      <c r="D478">
        <v>4</v>
      </c>
      <c r="E478" s="4">
        <v>308.86</v>
      </c>
      <c r="F478" s="4" t="str">
        <f>VLOOKUP(C478,[1]Lookup!A:C,3,FALSE)</f>
        <v>Local Authority</v>
      </c>
      <c r="G478" t="str">
        <f>IF(F478="NHS England", "NHS England", IFERROR(VLOOKUP(B478,[1]Lookup!E:F,2,FALSE),"Requires a Council Assigning"))</f>
        <v>East Riding of Yorkshire Council</v>
      </c>
      <c r="H478" t="str">
        <f>IFERROR(VLOOKUP(C478,[1]Lookup!A:B,2,FALSE),"Requires Category")</f>
        <v>Etonogestrel</v>
      </c>
      <c r="I478" t="str">
        <f t="shared" si="7"/>
        <v>Yes</v>
      </c>
    </row>
    <row r="479" spans="1:9" hidden="1" x14ac:dyDescent="0.25">
      <c r="A479" s="53">
        <v>42491</v>
      </c>
      <c r="B479" t="s">
        <v>60</v>
      </c>
      <c r="C479" t="s">
        <v>157</v>
      </c>
      <c r="D479">
        <v>1</v>
      </c>
      <c r="E479" s="4">
        <v>9.24</v>
      </c>
      <c r="F479" s="4" t="str">
        <f>VLOOKUP(C479,[1]Lookup!A:C,3,FALSE)</f>
        <v>Local Authority</v>
      </c>
      <c r="G479" t="str">
        <f>IF(F479="NHS England", "NHS England", IFERROR(VLOOKUP(B479,[1]Lookup!E:F,2,FALSE),"Requires a Council Assigning"))</f>
        <v>East Riding of Yorkshire Council</v>
      </c>
      <c r="H479" t="str">
        <f>IFERROR(VLOOKUP(C479,[1]Lookup!A:B,2,FALSE),"Requires Category")</f>
        <v>Nicotine Dependence</v>
      </c>
      <c r="I479" t="str">
        <f t="shared" si="7"/>
        <v>No</v>
      </c>
    </row>
    <row r="480" spans="1:9" hidden="1" x14ac:dyDescent="0.25">
      <c r="A480" s="53">
        <v>42491</v>
      </c>
      <c r="B480" t="s">
        <v>60</v>
      </c>
      <c r="C480" t="s">
        <v>194</v>
      </c>
      <c r="D480">
        <v>1</v>
      </c>
      <c r="E480" s="4">
        <v>102.19</v>
      </c>
      <c r="F480" s="4" t="str">
        <f>VLOOKUP(C480,[1]Lookup!A:C,3,FALSE)</f>
        <v>Local Authority</v>
      </c>
      <c r="G480" t="str">
        <f>IF(F480="NHS England", "NHS England", IFERROR(VLOOKUP(B480,[1]Lookup!E:F,2,FALSE),"Requires a Council Assigning"))</f>
        <v>East Riding of Yorkshire Council</v>
      </c>
      <c r="H480" t="str">
        <f>IFERROR(VLOOKUP(C480,[1]Lookup!A:B,2,FALSE),"Requires Category")</f>
        <v>Nicotine Dependence</v>
      </c>
      <c r="I480" t="str">
        <f t="shared" si="7"/>
        <v>No</v>
      </c>
    </row>
    <row r="481" spans="1:9" hidden="1" x14ac:dyDescent="0.25">
      <c r="A481" s="53">
        <v>42491</v>
      </c>
      <c r="B481" t="s">
        <v>60</v>
      </c>
      <c r="C481" t="s">
        <v>161</v>
      </c>
      <c r="D481">
        <v>4</v>
      </c>
      <c r="E481" s="4">
        <v>168.31</v>
      </c>
      <c r="F481" s="4" t="str">
        <f>VLOOKUP(C481,[1]Lookup!A:C,3,FALSE)</f>
        <v>Local Authority</v>
      </c>
      <c r="G481" t="str">
        <f>IF(F481="NHS England", "NHS England", IFERROR(VLOOKUP(B481,[1]Lookup!E:F,2,FALSE),"Requires a Council Assigning"))</f>
        <v>East Riding of Yorkshire Council</v>
      </c>
      <c r="H481" t="str">
        <f>IFERROR(VLOOKUP(C481,[1]Lookup!A:B,2,FALSE),"Requires Category")</f>
        <v>Nicotine Dependence</v>
      </c>
      <c r="I481" t="str">
        <f t="shared" si="7"/>
        <v>No</v>
      </c>
    </row>
    <row r="482" spans="1:9" hidden="1" x14ac:dyDescent="0.25">
      <c r="A482" s="53">
        <v>42491</v>
      </c>
      <c r="B482" t="s">
        <v>60</v>
      </c>
      <c r="C482" t="s">
        <v>165</v>
      </c>
      <c r="D482">
        <v>1</v>
      </c>
      <c r="E482" s="4">
        <v>38.4</v>
      </c>
      <c r="F482" s="4" t="str">
        <f>VLOOKUP(C482,[1]Lookup!A:C,3,FALSE)</f>
        <v>Local Authority</v>
      </c>
      <c r="G482" t="str">
        <f>IF(F482="NHS England", "NHS England", IFERROR(VLOOKUP(B482,[1]Lookup!E:F,2,FALSE),"Requires a Council Assigning"))</f>
        <v>East Riding of Yorkshire Council</v>
      </c>
      <c r="H482" t="str">
        <f>IFERROR(VLOOKUP(C482,[1]Lookup!A:B,2,FALSE),"Requires Category")</f>
        <v>Nicotine Dependence</v>
      </c>
      <c r="I482" t="str">
        <f t="shared" si="7"/>
        <v>No</v>
      </c>
    </row>
    <row r="483" spans="1:9" hidden="1" x14ac:dyDescent="0.25">
      <c r="A483" s="53">
        <v>42491</v>
      </c>
      <c r="B483" t="s">
        <v>60</v>
      </c>
      <c r="C483" t="s">
        <v>145</v>
      </c>
      <c r="D483">
        <v>1</v>
      </c>
      <c r="E483" s="4">
        <v>25.27</v>
      </c>
      <c r="F483" s="4" t="str">
        <f>VLOOKUP(C483,[1]Lookup!A:C,3,FALSE)</f>
        <v>Local Authority</v>
      </c>
      <c r="G483" t="str">
        <f>IF(F483="NHS England", "NHS England", IFERROR(VLOOKUP(B483,[1]Lookup!E:F,2,FALSE),"Requires a Council Assigning"))</f>
        <v>East Riding of Yorkshire Council</v>
      </c>
      <c r="H483" t="str">
        <f>IFERROR(VLOOKUP(C483,[1]Lookup!A:B,2,FALSE),"Requires Category")</f>
        <v>Nicotine Dependence</v>
      </c>
      <c r="I483" t="str">
        <f t="shared" si="7"/>
        <v>No</v>
      </c>
    </row>
    <row r="484" spans="1:9" hidden="1" x14ac:dyDescent="0.25">
      <c r="A484" s="53">
        <v>42491</v>
      </c>
      <c r="B484" t="s">
        <v>60</v>
      </c>
      <c r="C484" t="s">
        <v>146</v>
      </c>
      <c r="D484">
        <v>1</v>
      </c>
      <c r="E484" s="4">
        <v>50.55</v>
      </c>
      <c r="F484" s="4" t="str">
        <f>VLOOKUP(C484,[1]Lookup!A:C,3,FALSE)</f>
        <v>Local Authority</v>
      </c>
      <c r="G484" t="str">
        <f>IF(F484="NHS England", "NHS England", IFERROR(VLOOKUP(B484,[1]Lookup!E:F,2,FALSE),"Requires a Council Assigning"))</f>
        <v>East Riding of Yorkshire Council</v>
      </c>
      <c r="H484" t="str">
        <f>IFERROR(VLOOKUP(C484,[1]Lookup!A:B,2,FALSE),"Requires Category")</f>
        <v>Nicotine Dependence</v>
      </c>
      <c r="I484" t="str">
        <f t="shared" si="7"/>
        <v>No</v>
      </c>
    </row>
    <row r="485" spans="1:9" hidden="1" x14ac:dyDescent="0.25">
      <c r="A485" s="53">
        <v>42491</v>
      </c>
      <c r="B485" t="s">
        <v>56</v>
      </c>
      <c r="C485" t="s">
        <v>166</v>
      </c>
      <c r="D485">
        <v>2</v>
      </c>
      <c r="E485" s="4">
        <v>53.33</v>
      </c>
      <c r="F485" s="4" t="str">
        <f>VLOOKUP(C485,[1]Lookup!A:C,3,FALSE)</f>
        <v>Local Authority</v>
      </c>
      <c r="G485" t="str">
        <f>IF(F485="NHS England", "NHS England", IFERROR(VLOOKUP(B485,[1]Lookup!E:F,2,FALSE),"Requires a Council Assigning"))</f>
        <v>North Yorkshire County Council</v>
      </c>
      <c r="H485" t="str">
        <f>IFERROR(VLOOKUP(C485,[1]Lookup!A:B,2,FALSE),"Requires Category")</f>
        <v>Alcohol dependence</v>
      </c>
      <c r="I485" t="str">
        <f t="shared" si="7"/>
        <v>Yes</v>
      </c>
    </row>
    <row r="486" spans="1:9" hidden="1" x14ac:dyDescent="0.25">
      <c r="A486" s="53">
        <v>42491</v>
      </c>
      <c r="B486" t="s">
        <v>56</v>
      </c>
      <c r="C486" t="s">
        <v>133</v>
      </c>
      <c r="D486">
        <v>2</v>
      </c>
      <c r="E486" s="4">
        <v>19.37</v>
      </c>
      <c r="F486" s="4" t="str">
        <f>VLOOKUP(C486,[1]Lookup!A:C,3,FALSE)</f>
        <v>Local Authority</v>
      </c>
      <c r="G486" t="str">
        <f>IF(F486="NHS England", "NHS England", IFERROR(VLOOKUP(B486,[1]Lookup!E:F,2,FALSE),"Requires a Council Assigning"))</f>
        <v>North Yorkshire County Council</v>
      </c>
      <c r="H486" t="str">
        <f>IFERROR(VLOOKUP(C486,[1]Lookup!A:B,2,FALSE),"Requires Category")</f>
        <v>Opioid Dependence</v>
      </c>
      <c r="I486" t="str">
        <f t="shared" si="7"/>
        <v>Yes</v>
      </c>
    </row>
    <row r="487" spans="1:9" hidden="1" x14ac:dyDescent="0.25">
      <c r="A487" s="53">
        <v>42491</v>
      </c>
      <c r="B487" t="s">
        <v>56</v>
      </c>
      <c r="C487" t="s">
        <v>182</v>
      </c>
      <c r="D487">
        <v>2</v>
      </c>
      <c r="E487" s="4">
        <v>23.74</v>
      </c>
      <c r="F487" s="4" t="str">
        <f>VLOOKUP(C487,[1]Lookup!A:C,3,FALSE)</f>
        <v>Local Authority</v>
      </c>
      <c r="G487" t="str">
        <f>IF(F487="NHS England", "NHS England", IFERROR(VLOOKUP(B487,[1]Lookup!E:F,2,FALSE),"Requires a Council Assigning"))</f>
        <v>North Yorkshire County Council</v>
      </c>
      <c r="H487" t="str">
        <f>IFERROR(VLOOKUP(C487,[1]Lookup!A:B,2,FALSE),"Requires Category")</f>
        <v>Opioid Dependence</v>
      </c>
      <c r="I487" t="str">
        <f t="shared" si="7"/>
        <v>Yes</v>
      </c>
    </row>
    <row r="488" spans="1:9" hidden="1" x14ac:dyDescent="0.25">
      <c r="A488" s="53">
        <v>42491</v>
      </c>
      <c r="B488" t="s">
        <v>56</v>
      </c>
      <c r="C488" t="s">
        <v>135</v>
      </c>
      <c r="D488">
        <v>2</v>
      </c>
      <c r="E488" s="4">
        <v>190.4</v>
      </c>
      <c r="F488" s="4" t="str">
        <f>VLOOKUP(C488,[1]Lookup!A:C,3,FALSE)</f>
        <v>Local Authority</v>
      </c>
      <c r="G488" t="str">
        <f>IF(F488="NHS England", "NHS England", IFERROR(VLOOKUP(B488,[1]Lookup!E:F,2,FALSE),"Requires a Council Assigning"))</f>
        <v>North Yorkshire County Council</v>
      </c>
      <c r="H488" t="str">
        <f>IFERROR(VLOOKUP(C488,[1]Lookup!A:B,2,FALSE),"Requires Category")</f>
        <v>Alcohol dependence</v>
      </c>
      <c r="I488" t="str">
        <f t="shared" si="7"/>
        <v>Yes</v>
      </c>
    </row>
    <row r="489" spans="1:9" hidden="1" x14ac:dyDescent="0.25">
      <c r="A489" s="53">
        <v>42491</v>
      </c>
      <c r="B489" t="s">
        <v>56</v>
      </c>
      <c r="C489" t="s">
        <v>127</v>
      </c>
      <c r="D489">
        <v>2</v>
      </c>
      <c r="E489" s="4">
        <v>26.03</v>
      </c>
      <c r="F489" s="4" t="str">
        <f>VLOOKUP(C489,[1]Lookup!A:C,3,FALSE)</f>
        <v>Local Authority</v>
      </c>
      <c r="G489" t="str">
        <f>IF(F489="NHS England", "NHS England", IFERROR(VLOOKUP(B489,[1]Lookup!E:F,2,FALSE),"Requires a Council Assigning"))</f>
        <v>North Yorkshire County Council</v>
      </c>
      <c r="H489" t="str">
        <f>IFERROR(VLOOKUP(C489,[1]Lookup!A:B,2,FALSE),"Requires Category")</f>
        <v>Emergency Contraception</v>
      </c>
      <c r="I489" t="str">
        <f t="shared" si="7"/>
        <v>No</v>
      </c>
    </row>
    <row r="490" spans="1:9" hidden="1" x14ac:dyDescent="0.25">
      <c r="A490" s="53">
        <v>42491</v>
      </c>
      <c r="B490" t="s">
        <v>56</v>
      </c>
      <c r="C490" t="s">
        <v>207</v>
      </c>
      <c r="D490">
        <v>1</v>
      </c>
      <c r="E490" s="4">
        <v>64.06</v>
      </c>
      <c r="F490" s="4" t="str">
        <f>VLOOKUP(C490,[1]Lookup!A:C,3,FALSE)</f>
        <v>Local Authority</v>
      </c>
      <c r="G490" t="str">
        <f>IF(F490="NHS England", "NHS England", IFERROR(VLOOKUP(B490,[1]Lookup!E:F,2,FALSE),"Requires a Council Assigning"))</f>
        <v>North Yorkshire County Council</v>
      </c>
      <c r="H490" t="str">
        <f>IFERROR(VLOOKUP(C490,[1]Lookup!A:B,2,FALSE),"Requires Category")</f>
        <v>IUD Progestogen-only Device</v>
      </c>
      <c r="I490" t="str">
        <f t="shared" si="7"/>
        <v>Yes</v>
      </c>
    </row>
    <row r="491" spans="1:9" hidden="1" x14ac:dyDescent="0.25">
      <c r="A491" s="53">
        <v>42491</v>
      </c>
      <c r="B491" t="s">
        <v>56</v>
      </c>
      <c r="C491" t="s">
        <v>164</v>
      </c>
      <c r="D491">
        <v>1</v>
      </c>
      <c r="E491" s="4">
        <v>4.83</v>
      </c>
      <c r="F491" s="4" t="str">
        <f>VLOOKUP(C491,[1]Lookup!A:C,3,FALSE)</f>
        <v>Local Authority</v>
      </c>
      <c r="G491" t="str">
        <f>IF(F491="NHS England", "NHS England", IFERROR(VLOOKUP(B491,[1]Lookup!E:F,2,FALSE),"Requires a Council Assigning"))</f>
        <v>North Yorkshire County Council</v>
      </c>
      <c r="H491" t="str">
        <f>IFERROR(VLOOKUP(C491,[1]Lookup!A:B,2,FALSE),"Requires Category")</f>
        <v>Emergency Contraception</v>
      </c>
      <c r="I491" t="str">
        <f t="shared" si="7"/>
        <v>No</v>
      </c>
    </row>
    <row r="492" spans="1:9" hidden="1" x14ac:dyDescent="0.25">
      <c r="A492" s="53">
        <v>42491</v>
      </c>
      <c r="B492" t="s">
        <v>56</v>
      </c>
      <c r="C492" t="s">
        <v>138</v>
      </c>
      <c r="D492">
        <v>11</v>
      </c>
      <c r="E492" s="4">
        <v>90.1</v>
      </c>
      <c r="F492" s="4" t="str">
        <f>VLOOKUP(C492,[1]Lookup!A:C,3,FALSE)</f>
        <v>Local Authority</v>
      </c>
      <c r="G492" t="str">
        <f>IF(F492="NHS England", "NHS England", IFERROR(VLOOKUP(B492,[1]Lookup!E:F,2,FALSE),"Requires a Council Assigning"))</f>
        <v>North Yorkshire County Council</v>
      </c>
      <c r="H492" t="str">
        <f>IFERROR(VLOOKUP(C492,[1]Lookup!A:B,2,FALSE),"Requires Category")</f>
        <v>Opioid Dependence</v>
      </c>
      <c r="I492" t="str">
        <f t="shared" si="7"/>
        <v>Yes</v>
      </c>
    </row>
    <row r="493" spans="1:9" hidden="1" x14ac:dyDescent="0.25">
      <c r="A493" s="53">
        <v>42491</v>
      </c>
      <c r="B493" t="s">
        <v>56</v>
      </c>
      <c r="C493" t="s">
        <v>128</v>
      </c>
      <c r="D493">
        <v>10</v>
      </c>
      <c r="E493" s="4">
        <v>814.45</v>
      </c>
      <c r="F493" s="4" t="str">
        <f>VLOOKUP(C493,[1]Lookup!A:C,3,FALSE)</f>
        <v>Local Authority</v>
      </c>
      <c r="G493" t="str">
        <f>IF(F493="NHS England", "NHS England", IFERROR(VLOOKUP(B493,[1]Lookup!E:F,2,FALSE),"Requires a Council Assigning"))</f>
        <v>North Yorkshire County Council</v>
      </c>
      <c r="H493" t="str">
        <f>IFERROR(VLOOKUP(C493,[1]Lookup!A:B,2,FALSE),"Requires Category")</f>
        <v>IUD Progestogen-only Device</v>
      </c>
      <c r="I493" t="str">
        <f t="shared" si="7"/>
        <v>Yes</v>
      </c>
    </row>
    <row r="494" spans="1:9" hidden="1" x14ac:dyDescent="0.25">
      <c r="A494" s="53">
        <v>42491</v>
      </c>
      <c r="B494" t="s">
        <v>56</v>
      </c>
      <c r="C494" t="s">
        <v>198</v>
      </c>
      <c r="D494">
        <v>1</v>
      </c>
      <c r="E494" s="61">
        <v>20.69</v>
      </c>
      <c r="F494" s="4" t="str">
        <f>VLOOKUP(C494,[1]Lookup!A:C,3,FALSE)</f>
        <v>Local Authority</v>
      </c>
      <c r="G494" t="str">
        <f>IF(F494="NHS England", "NHS England", IFERROR(VLOOKUP(B494,[1]Lookup!E:F,2,FALSE),"Requires a Council Assigning"))</f>
        <v>North Yorkshire County Council</v>
      </c>
      <c r="H494" t="str">
        <f>IFERROR(VLOOKUP(C494,[1]Lookup!A:B,2,FALSE),"Requires Category")</f>
        <v>Alcohol dependence</v>
      </c>
      <c r="I494" t="str">
        <f t="shared" si="7"/>
        <v>Yes</v>
      </c>
    </row>
    <row r="495" spans="1:9" hidden="1" x14ac:dyDescent="0.25">
      <c r="A495" s="53">
        <v>42491</v>
      </c>
      <c r="B495" t="s">
        <v>56</v>
      </c>
      <c r="C495" t="s">
        <v>129</v>
      </c>
      <c r="D495">
        <v>14</v>
      </c>
      <c r="E495" s="4">
        <v>1081.01</v>
      </c>
      <c r="F495" s="4" t="str">
        <f>VLOOKUP(C495,[1]Lookup!A:C,3,FALSE)</f>
        <v>Local Authority</v>
      </c>
      <c r="G495" t="str">
        <f>IF(F495="NHS England", "NHS England", IFERROR(VLOOKUP(B495,[1]Lookup!E:F,2,FALSE),"Requires a Council Assigning"))</f>
        <v>North Yorkshire County Council</v>
      </c>
      <c r="H495" t="str">
        <f>IFERROR(VLOOKUP(C495,[1]Lookup!A:B,2,FALSE),"Requires Category")</f>
        <v>Etonogestrel</v>
      </c>
      <c r="I495" t="str">
        <f t="shared" si="7"/>
        <v>Yes</v>
      </c>
    </row>
    <row r="496" spans="1:9" hidden="1" x14ac:dyDescent="0.25">
      <c r="A496" s="53">
        <v>42491</v>
      </c>
      <c r="B496" t="s">
        <v>56</v>
      </c>
      <c r="C496" t="s">
        <v>163</v>
      </c>
      <c r="D496">
        <v>1</v>
      </c>
      <c r="E496" s="4">
        <v>3.96</v>
      </c>
      <c r="F496" s="4" t="str">
        <f>VLOOKUP(C496,[1]Lookup!A:C,3,FALSE)</f>
        <v>Local Authority</v>
      </c>
      <c r="G496" t="str">
        <f>IF(F496="NHS England", "NHS England", IFERROR(VLOOKUP(B496,[1]Lookup!E:F,2,FALSE),"Requires a Council Assigning"))</f>
        <v>North Yorkshire County Council</v>
      </c>
      <c r="H496" t="str">
        <f>IFERROR(VLOOKUP(C496,[1]Lookup!A:B,2,FALSE),"Requires Category")</f>
        <v>Nicotine Dependence</v>
      </c>
      <c r="I496" t="str">
        <f t="shared" si="7"/>
        <v>Yes</v>
      </c>
    </row>
    <row r="497" spans="1:9" hidden="1" x14ac:dyDescent="0.25">
      <c r="A497" s="53">
        <v>42491</v>
      </c>
      <c r="B497" t="s">
        <v>56</v>
      </c>
      <c r="C497" t="s">
        <v>167</v>
      </c>
      <c r="D497">
        <v>1</v>
      </c>
      <c r="E497" s="4">
        <v>18.47</v>
      </c>
      <c r="F497" s="4" t="str">
        <f>VLOOKUP(C497,[1]Lookup!A:C,3,FALSE)</f>
        <v>Local Authority</v>
      </c>
      <c r="G497" t="str">
        <f>IF(F497="NHS England", "NHS England", IFERROR(VLOOKUP(B497,[1]Lookup!E:F,2,FALSE),"Requires a Council Assigning"))</f>
        <v>North Yorkshire County Council</v>
      </c>
      <c r="H497" t="str">
        <f>IFERROR(VLOOKUP(C497,[1]Lookup!A:B,2,FALSE),"Requires Category")</f>
        <v>Nicotine Dependence</v>
      </c>
      <c r="I497" t="str">
        <f t="shared" si="7"/>
        <v>Yes</v>
      </c>
    </row>
    <row r="498" spans="1:9" hidden="1" x14ac:dyDescent="0.25">
      <c r="A498" s="53">
        <v>42491</v>
      </c>
      <c r="B498" t="s">
        <v>56</v>
      </c>
      <c r="C498" t="s">
        <v>168</v>
      </c>
      <c r="D498">
        <v>1</v>
      </c>
      <c r="E498" s="4">
        <v>19.21</v>
      </c>
      <c r="F498" s="4" t="str">
        <f>VLOOKUP(C498,[1]Lookup!A:C,3,FALSE)</f>
        <v>Local Authority</v>
      </c>
      <c r="G498" t="str">
        <f>IF(F498="NHS England", "NHS England", IFERROR(VLOOKUP(B498,[1]Lookup!E:F,2,FALSE),"Requires a Council Assigning"))</f>
        <v>North Yorkshire County Council</v>
      </c>
      <c r="H498" t="str">
        <f>IFERROR(VLOOKUP(C498,[1]Lookup!A:B,2,FALSE),"Requires Category")</f>
        <v>Nicotine Dependence</v>
      </c>
      <c r="I498" t="str">
        <f t="shared" si="7"/>
        <v>Yes</v>
      </c>
    </row>
    <row r="499" spans="1:9" hidden="1" x14ac:dyDescent="0.25">
      <c r="A499" s="53">
        <v>42491</v>
      </c>
      <c r="B499" t="s">
        <v>56</v>
      </c>
      <c r="C499" t="s">
        <v>141</v>
      </c>
      <c r="D499">
        <v>1</v>
      </c>
      <c r="E499" s="4">
        <v>50.66</v>
      </c>
      <c r="F499" s="4" t="str">
        <f>VLOOKUP(C499,[1]Lookup!A:C,3,FALSE)</f>
        <v>Local Authority</v>
      </c>
      <c r="G499" t="str">
        <f>IF(F499="NHS England", "NHS England", IFERROR(VLOOKUP(B499,[1]Lookup!E:F,2,FALSE),"Requires a Council Assigning"))</f>
        <v>North Yorkshire County Council</v>
      </c>
      <c r="H499" t="str">
        <f>IFERROR(VLOOKUP(C499,[1]Lookup!A:B,2,FALSE),"Requires Category")</f>
        <v>Nicotine Dependence</v>
      </c>
      <c r="I499" t="str">
        <f t="shared" si="7"/>
        <v>Yes</v>
      </c>
    </row>
    <row r="500" spans="1:9" hidden="1" x14ac:dyDescent="0.25">
      <c r="A500" s="53">
        <v>42491</v>
      </c>
      <c r="B500" t="s">
        <v>56</v>
      </c>
      <c r="C500" t="s">
        <v>143</v>
      </c>
      <c r="D500">
        <v>1</v>
      </c>
      <c r="E500" s="4">
        <v>36.92</v>
      </c>
      <c r="F500" s="4" t="str">
        <f>VLOOKUP(C500,[1]Lookup!A:C,3,FALSE)</f>
        <v>Local Authority</v>
      </c>
      <c r="G500" t="str">
        <f>IF(F500="NHS England", "NHS England", IFERROR(VLOOKUP(B500,[1]Lookup!E:F,2,FALSE),"Requires a Council Assigning"))</f>
        <v>North Yorkshire County Council</v>
      </c>
      <c r="H500" t="str">
        <f>IFERROR(VLOOKUP(C500,[1]Lookup!A:B,2,FALSE),"Requires Category")</f>
        <v>Nicotine Dependence</v>
      </c>
      <c r="I500" t="str">
        <f t="shared" si="7"/>
        <v>Yes</v>
      </c>
    </row>
    <row r="501" spans="1:9" hidden="1" x14ac:dyDescent="0.25">
      <c r="A501" s="53">
        <v>42491</v>
      </c>
      <c r="B501" t="s">
        <v>56</v>
      </c>
      <c r="C501" t="s">
        <v>131</v>
      </c>
      <c r="D501">
        <v>2</v>
      </c>
      <c r="E501" s="4">
        <v>15.4</v>
      </c>
      <c r="F501" s="4" t="str">
        <f>VLOOKUP(C501,[1]Lookup!A:C,3,FALSE)</f>
        <v>NHS England</v>
      </c>
      <c r="G501" t="str">
        <f>IF(F501="NHS England", "NHS England", IFERROR(VLOOKUP(B501,[1]Lookup!E:F,2,FALSE),"Requires a Council Assigning"))</f>
        <v>NHS England</v>
      </c>
      <c r="H501" t="str">
        <f>IFERROR(VLOOKUP(C501,[1]Lookup!A:B,2,FALSE),"Requires Category")</f>
        <v>Pneumococcal</v>
      </c>
      <c r="I501" t="str">
        <f t="shared" si="7"/>
        <v>Yes</v>
      </c>
    </row>
    <row r="502" spans="1:9" hidden="1" x14ac:dyDescent="0.25">
      <c r="A502" s="53">
        <v>42491</v>
      </c>
      <c r="B502" t="s">
        <v>56</v>
      </c>
      <c r="C502" t="s">
        <v>145</v>
      </c>
      <c r="D502">
        <v>2</v>
      </c>
      <c r="E502" s="4">
        <v>50.58</v>
      </c>
      <c r="F502" s="4" t="str">
        <f>VLOOKUP(C502,[1]Lookup!A:C,3,FALSE)</f>
        <v>Local Authority</v>
      </c>
      <c r="G502" t="str">
        <f>IF(F502="NHS England", "NHS England", IFERROR(VLOOKUP(B502,[1]Lookup!E:F,2,FALSE),"Requires a Council Assigning"))</f>
        <v>North Yorkshire County Council</v>
      </c>
      <c r="H502" t="str">
        <f>IFERROR(VLOOKUP(C502,[1]Lookup!A:B,2,FALSE),"Requires Category")</f>
        <v>Nicotine Dependence</v>
      </c>
      <c r="I502" t="str">
        <f t="shared" si="7"/>
        <v>Yes</v>
      </c>
    </row>
    <row r="503" spans="1:9" hidden="1" x14ac:dyDescent="0.25">
      <c r="A503" s="53">
        <v>42491</v>
      </c>
      <c r="B503" t="s">
        <v>56</v>
      </c>
      <c r="C503" t="s">
        <v>146</v>
      </c>
      <c r="D503">
        <v>3</v>
      </c>
      <c r="E503" s="4">
        <v>151.63999999999999</v>
      </c>
      <c r="F503" s="4" t="str">
        <f>VLOOKUP(C503,[1]Lookup!A:C,3,FALSE)</f>
        <v>Local Authority</v>
      </c>
      <c r="G503" t="str">
        <f>IF(F503="NHS England", "NHS England", IFERROR(VLOOKUP(B503,[1]Lookup!E:F,2,FALSE),"Requires a Council Assigning"))</f>
        <v>North Yorkshire County Council</v>
      </c>
      <c r="H503" t="str">
        <f>IFERROR(VLOOKUP(C503,[1]Lookup!A:B,2,FALSE),"Requires Category")</f>
        <v>Nicotine Dependence</v>
      </c>
      <c r="I503" t="str">
        <f t="shared" si="7"/>
        <v>Yes</v>
      </c>
    </row>
    <row r="504" spans="1:9" hidden="1" x14ac:dyDescent="0.25">
      <c r="A504" s="53">
        <v>42491</v>
      </c>
      <c r="B504" t="s">
        <v>66</v>
      </c>
      <c r="C504" t="s">
        <v>166</v>
      </c>
      <c r="D504">
        <v>7</v>
      </c>
      <c r="E504" s="4">
        <v>186.67</v>
      </c>
      <c r="F504" s="4" t="str">
        <f>VLOOKUP(C504,[1]Lookup!A:C,3,FALSE)</f>
        <v>Local Authority</v>
      </c>
      <c r="G504" t="str">
        <f>IF(F504="NHS England", "NHS England", IFERROR(VLOOKUP(B504,[1]Lookup!E:F,2,FALSE),"Requires a Council Assigning"))</f>
        <v>City of York</v>
      </c>
      <c r="H504" t="str">
        <f>IFERROR(VLOOKUP(C504,[1]Lookup!A:B,2,FALSE),"Requires Category")</f>
        <v>Alcohol dependence</v>
      </c>
      <c r="I504" t="str">
        <f t="shared" si="7"/>
        <v>No</v>
      </c>
    </row>
    <row r="505" spans="1:9" hidden="1" x14ac:dyDescent="0.25">
      <c r="A505" s="53">
        <v>42491</v>
      </c>
      <c r="B505" t="s">
        <v>66</v>
      </c>
      <c r="C505" t="s">
        <v>195</v>
      </c>
      <c r="D505">
        <v>3</v>
      </c>
      <c r="E505" s="4">
        <v>35.6</v>
      </c>
      <c r="F505" s="4" t="str">
        <f>VLOOKUP(C505,[1]Lookup!A:C,3,FALSE)</f>
        <v>Local Authority</v>
      </c>
      <c r="G505" t="str">
        <f>IF(F505="NHS England", "NHS England", IFERROR(VLOOKUP(B505,[1]Lookup!E:F,2,FALSE),"Requires a Council Assigning"))</f>
        <v>City of York</v>
      </c>
      <c r="H505" t="str">
        <f>IFERROR(VLOOKUP(C505,[1]Lookup!A:B,2,FALSE),"Requires Category")</f>
        <v>Opioid Dependence</v>
      </c>
      <c r="I505" t="str">
        <f t="shared" si="7"/>
        <v>Yes</v>
      </c>
    </row>
    <row r="506" spans="1:9" hidden="1" x14ac:dyDescent="0.25">
      <c r="A506" s="53">
        <v>42491</v>
      </c>
      <c r="B506" t="s">
        <v>66</v>
      </c>
      <c r="C506" t="s">
        <v>133</v>
      </c>
      <c r="D506">
        <v>6</v>
      </c>
      <c r="E506" s="4">
        <v>35.520000000000003</v>
      </c>
      <c r="F506" s="4" t="str">
        <f>VLOOKUP(C506,[1]Lookup!A:C,3,FALSE)</f>
        <v>Local Authority</v>
      </c>
      <c r="G506" t="str">
        <f>IF(F506="NHS England", "NHS England", IFERROR(VLOOKUP(B506,[1]Lookup!E:F,2,FALSE),"Requires a Council Assigning"))</f>
        <v>City of York</v>
      </c>
      <c r="H506" t="str">
        <f>IFERROR(VLOOKUP(C506,[1]Lookup!A:B,2,FALSE),"Requires Category")</f>
        <v>Opioid Dependence</v>
      </c>
      <c r="I506" t="str">
        <f t="shared" si="7"/>
        <v>Yes</v>
      </c>
    </row>
    <row r="507" spans="1:9" hidden="1" x14ac:dyDescent="0.25">
      <c r="A507" s="53">
        <v>42491</v>
      </c>
      <c r="B507" t="s">
        <v>66</v>
      </c>
      <c r="C507" t="s">
        <v>134</v>
      </c>
      <c r="D507">
        <v>2</v>
      </c>
      <c r="E507" s="4">
        <v>23.64</v>
      </c>
      <c r="F507" s="4" t="str">
        <f>VLOOKUP(C507,[1]Lookup!A:C,3,FALSE)</f>
        <v>Local Authority</v>
      </c>
      <c r="G507" t="str">
        <f>IF(F507="NHS England", "NHS England", IFERROR(VLOOKUP(B507,[1]Lookup!E:F,2,FALSE),"Requires a Council Assigning"))</f>
        <v>City of York</v>
      </c>
      <c r="H507" t="str">
        <f>IFERROR(VLOOKUP(C507,[1]Lookup!A:B,2,FALSE),"Requires Category")</f>
        <v>Opioid Dependence</v>
      </c>
      <c r="I507" t="str">
        <f t="shared" si="7"/>
        <v>Yes</v>
      </c>
    </row>
    <row r="508" spans="1:9" hidden="1" x14ac:dyDescent="0.25">
      <c r="A508" s="53">
        <v>42491</v>
      </c>
      <c r="B508" t="s">
        <v>66</v>
      </c>
      <c r="C508" t="s">
        <v>135</v>
      </c>
      <c r="D508">
        <v>5</v>
      </c>
      <c r="E508" s="4">
        <v>95.64</v>
      </c>
      <c r="F508" s="4" t="str">
        <f>VLOOKUP(C508,[1]Lookup!A:C,3,FALSE)</f>
        <v>Local Authority</v>
      </c>
      <c r="G508" t="str">
        <f>IF(F508="NHS England", "NHS England", IFERROR(VLOOKUP(B508,[1]Lookup!E:F,2,FALSE),"Requires a Council Assigning"))</f>
        <v>City of York</v>
      </c>
      <c r="H508" t="str">
        <f>IFERROR(VLOOKUP(C508,[1]Lookup!A:B,2,FALSE),"Requires Category")</f>
        <v>Alcohol dependence</v>
      </c>
      <c r="I508" t="str">
        <f t="shared" si="7"/>
        <v>No</v>
      </c>
    </row>
    <row r="509" spans="1:9" hidden="1" x14ac:dyDescent="0.25">
      <c r="A509" s="53">
        <v>42491</v>
      </c>
      <c r="B509" t="s">
        <v>66</v>
      </c>
      <c r="C509" t="s">
        <v>196</v>
      </c>
      <c r="D509">
        <v>7</v>
      </c>
      <c r="E509" s="4">
        <v>34.01</v>
      </c>
      <c r="F509" s="4" t="str">
        <f>VLOOKUP(C509,[1]Lookup!A:C,3,FALSE)</f>
        <v>NHS England</v>
      </c>
      <c r="G509" t="str">
        <f>IF(F509="NHS England", "NHS England", IFERROR(VLOOKUP(B509,[1]Lookup!E:F,2,FALSE),"Requires a Council Assigning"))</f>
        <v>NHS England</v>
      </c>
      <c r="H509" t="str">
        <f>IFERROR(VLOOKUP(C509,[1]Lookup!A:B,2,FALSE),"Requires Category")</f>
        <v>Human Papillomavirus (Type 16,18)</v>
      </c>
      <c r="I509" t="str">
        <f t="shared" si="7"/>
        <v>Yes</v>
      </c>
    </row>
    <row r="510" spans="1:9" hidden="1" x14ac:dyDescent="0.25">
      <c r="A510" s="53">
        <v>42491</v>
      </c>
      <c r="B510" t="s">
        <v>66</v>
      </c>
      <c r="C510" t="s">
        <v>136</v>
      </c>
      <c r="D510">
        <v>21</v>
      </c>
      <c r="E510" s="4">
        <v>1621.78</v>
      </c>
      <c r="F510" s="4" t="str">
        <f>VLOOKUP(C510,[1]Lookup!A:C,3,FALSE)</f>
        <v>Local Authority</v>
      </c>
      <c r="G510" t="str">
        <f>IF(F510="NHS England", "NHS England", IFERROR(VLOOKUP(B510,[1]Lookup!E:F,2,FALSE),"Requires a Council Assigning"))</f>
        <v>City of York</v>
      </c>
      <c r="H510" t="str">
        <f>IFERROR(VLOOKUP(C510,[1]Lookup!A:B,2,FALSE),"Requires Category")</f>
        <v>Etonogestrel</v>
      </c>
      <c r="I510" t="str">
        <f t="shared" si="7"/>
        <v>No</v>
      </c>
    </row>
    <row r="511" spans="1:9" hidden="1" x14ac:dyDescent="0.25">
      <c r="A511" s="53">
        <v>42491</v>
      </c>
      <c r="B511" t="s">
        <v>66</v>
      </c>
      <c r="C511" t="s">
        <v>208</v>
      </c>
      <c r="D511">
        <v>1</v>
      </c>
      <c r="E511" s="4">
        <v>80.069999999999993</v>
      </c>
      <c r="F511" s="4" t="str">
        <f>VLOOKUP(C511,[1]Lookup!A:C,3,FALSE)</f>
        <v>NHS England</v>
      </c>
      <c r="G511" t="str">
        <f>IF(F511="NHS England", "NHS England", IFERROR(VLOOKUP(B511,[1]Lookup!E:F,2,FALSE),"Requires a Council Assigning"))</f>
        <v>NHS England</v>
      </c>
      <c r="H511" t="str">
        <f>IFERROR(VLOOKUP(C511,[1]Lookup!A:B,2,FALSE),"Requires Category")</f>
        <v>Human Papillomavirus (Type 6,11,16,18)</v>
      </c>
      <c r="I511" t="str">
        <f t="shared" si="7"/>
        <v>Yes</v>
      </c>
    </row>
    <row r="512" spans="1:9" hidden="1" x14ac:dyDescent="0.25">
      <c r="A512" s="53">
        <v>42491</v>
      </c>
      <c r="B512" t="s">
        <v>66</v>
      </c>
      <c r="C512" t="s">
        <v>159</v>
      </c>
      <c r="D512">
        <v>15</v>
      </c>
      <c r="E512" s="4">
        <v>72.38</v>
      </c>
      <c r="F512" s="4" t="str">
        <f>VLOOKUP(C512,[1]Lookup!A:C,3,FALSE)</f>
        <v>Local Authority</v>
      </c>
      <c r="G512" t="str">
        <f>IF(F512="NHS England", "NHS England", IFERROR(VLOOKUP(B512,[1]Lookup!E:F,2,FALSE),"Requires a Council Assigning"))</f>
        <v>City of York</v>
      </c>
      <c r="H512" t="str">
        <f>IFERROR(VLOOKUP(C512,[1]Lookup!A:B,2,FALSE),"Requires Category")</f>
        <v>Emergency Contraception</v>
      </c>
      <c r="I512" t="str">
        <f t="shared" si="7"/>
        <v>No</v>
      </c>
    </row>
    <row r="513" spans="1:9" hidden="1" x14ac:dyDescent="0.25">
      <c r="A513" s="53">
        <v>42491</v>
      </c>
      <c r="B513" t="s">
        <v>66</v>
      </c>
      <c r="C513" t="s">
        <v>138</v>
      </c>
      <c r="D513">
        <v>51</v>
      </c>
      <c r="E513" s="4">
        <v>395.2</v>
      </c>
      <c r="F513" s="4" t="str">
        <f>VLOOKUP(C513,[1]Lookup!A:C,3,FALSE)</f>
        <v>Local Authority</v>
      </c>
      <c r="G513" t="str">
        <f>IF(F513="NHS England", "NHS England", IFERROR(VLOOKUP(B513,[1]Lookup!E:F,2,FALSE),"Requires a Council Assigning"))</f>
        <v>City of York</v>
      </c>
      <c r="H513" t="str">
        <f>IFERROR(VLOOKUP(C513,[1]Lookup!A:B,2,FALSE),"Requires Category")</f>
        <v>Opioid Dependence</v>
      </c>
      <c r="I513" t="str">
        <f t="shared" si="7"/>
        <v>Yes</v>
      </c>
    </row>
    <row r="514" spans="1:9" hidden="1" x14ac:dyDescent="0.25">
      <c r="A514" s="53">
        <v>42491</v>
      </c>
      <c r="B514" t="s">
        <v>66</v>
      </c>
      <c r="C514" t="s">
        <v>197</v>
      </c>
      <c r="D514">
        <v>3</v>
      </c>
      <c r="E514" s="4">
        <v>30.22</v>
      </c>
      <c r="F514" s="4" t="str">
        <f>VLOOKUP(C514,[1]Lookup!A:C,3,FALSE)</f>
        <v>Local Authority</v>
      </c>
      <c r="G514" t="str">
        <f>IF(F514="NHS England", "NHS England", IFERROR(VLOOKUP(B514,[1]Lookup!E:F,2,FALSE),"Requires a Council Assigning"))</f>
        <v>City of York</v>
      </c>
      <c r="H514" t="str">
        <f>IFERROR(VLOOKUP(C514,[1]Lookup!A:B,2,FALSE),"Requires Category")</f>
        <v>Opioid Dependence</v>
      </c>
      <c r="I514" t="str">
        <f t="shared" si="7"/>
        <v>Yes</v>
      </c>
    </row>
    <row r="515" spans="1:9" hidden="1" x14ac:dyDescent="0.25">
      <c r="A515" s="53">
        <v>42491</v>
      </c>
      <c r="B515" t="s">
        <v>66</v>
      </c>
      <c r="C515" t="s">
        <v>128</v>
      </c>
      <c r="D515">
        <v>7</v>
      </c>
      <c r="E515" s="4">
        <v>570.11</v>
      </c>
      <c r="F515" s="4" t="str">
        <f>VLOOKUP(C515,[1]Lookup!A:C,3,FALSE)</f>
        <v>Local Authority</v>
      </c>
      <c r="G515" t="str">
        <f>IF(F515="NHS England", "NHS England", IFERROR(VLOOKUP(B515,[1]Lookup!E:F,2,FALSE),"Requires a Council Assigning"))</f>
        <v>City of York</v>
      </c>
      <c r="H515" t="str">
        <f>IFERROR(VLOOKUP(C515,[1]Lookup!A:B,2,FALSE),"Requires Category")</f>
        <v>IUD Progestogen-only Device</v>
      </c>
      <c r="I515" t="str">
        <f t="shared" si="7"/>
        <v>No</v>
      </c>
    </row>
    <row r="516" spans="1:9" hidden="1" x14ac:dyDescent="0.25">
      <c r="A516" s="53">
        <v>42491</v>
      </c>
      <c r="B516" t="s">
        <v>66</v>
      </c>
      <c r="C516" t="s">
        <v>198</v>
      </c>
      <c r="D516">
        <v>1</v>
      </c>
      <c r="E516" s="4">
        <v>20.69</v>
      </c>
      <c r="F516" s="4" t="str">
        <f>VLOOKUP(C516,[1]Lookup!A:C,3,FALSE)</f>
        <v>Local Authority</v>
      </c>
      <c r="G516" t="str">
        <f>IF(F516="NHS England", "NHS England", IFERROR(VLOOKUP(B516,[1]Lookup!E:F,2,FALSE),"Requires a Council Assigning"))</f>
        <v>City of York</v>
      </c>
      <c r="H516" t="str">
        <f>IFERROR(VLOOKUP(C516,[1]Lookup!A:B,2,FALSE),"Requires Category")</f>
        <v>Alcohol dependence</v>
      </c>
      <c r="I516" t="str">
        <f t="shared" si="7"/>
        <v>No</v>
      </c>
    </row>
    <row r="517" spans="1:9" hidden="1" x14ac:dyDescent="0.25">
      <c r="A517" s="53">
        <v>42491</v>
      </c>
      <c r="B517" t="s">
        <v>66</v>
      </c>
      <c r="C517" t="s">
        <v>152</v>
      </c>
      <c r="D517">
        <v>3</v>
      </c>
      <c r="E517" s="4">
        <v>23.1</v>
      </c>
      <c r="F517" s="4" t="str">
        <f>VLOOKUP(C517,[1]Lookup!A:C,3,FALSE)</f>
        <v>NHS England</v>
      </c>
      <c r="G517" t="str">
        <f>IF(F517="NHS England", "NHS England", IFERROR(VLOOKUP(B517,[1]Lookup!E:F,2,FALSE),"Requires a Council Assigning"))</f>
        <v>NHS England</v>
      </c>
      <c r="H517" t="str">
        <f>IFERROR(VLOOKUP(C517,[1]Lookup!A:B,2,FALSE),"Requires Category")</f>
        <v>Pneumococcal</v>
      </c>
      <c r="I517" t="str">
        <f t="shared" ref="I517:I580" si="8">INDEX($R$7:$AB$11,MATCH(G517,$Q$7:$Q$11,0),MATCH(H517,$R$6:$AB$6,0))</f>
        <v>Yes</v>
      </c>
    </row>
    <row r="518" spans="1:9" hidden="1" x14ac:dyDescent="0.25">
      <c r="A518" s="53">
        <v>42491</v>
      </c>
      <c r="B518" t="s">
        <v>66</v>
      </c>
      <c r="C518" t="s">
        <v>131</v>
      </c>
      <c r="D518">
        <v>1</v>
      </c>
      <c r="E518" s="4">
        <v>7.7</v>
      </c>
      <c r="F518" s="4" t="str">
        <f>VLOOKUP(C518,[1]Lookup!A:C,3,FALSE)</f>
        <v>NHS England</v>
      </c>
      <c r="G518" t="str">
        <f>IF(F518="NHS England", "NHS England", IFERROR(VLOOKUP(B518,[1]Lookup!E:F,2,FALSE),"Requires a Council Assigning"))</f>
        <v>NHS England</v>
      </c>
      <c r="H518" t="str">
        <f>IFERROR(VLOOKUP(C518,[1]Lookup!A:B,2,FALSE),"Requires Category")</f>
        <v>Pneumococcal</v>
      </c>
      <c r="I518" t="str">
        <f t="shared" si="8"/>
        <v>Yes</v>
      </c>
    </row>
    <row r="519" spans="1:9" hidden="1" x14ac:dyDescent="0.25">
      <c r="A519" s="53">
        <v>42491</v>
      </c>
      <c r="B519" t="s">
        <v>66</v>
      </c>
      <c r="C519" t="s">
        <v>144</v>
      </c>
      <c r="D519">
        <v>4</v>
      </c>
      <c r="E519" s="4">
        <v>52.06</v>
      </c>
      <c r="F519" s="4" t="str">
        <f>VLOOKUP(C519,[1]Lookup!A:C,3,FALSE)</f>
        <v>Local Authority</v>
      </c>
      <c r="G519" t="str">
        <f>IF(F519="NHS England", "NHS England", IFERROR(VLOOKUP(B519,[1]Lookup!E:F,2,FALSE),"Requires a Council Assigning"))</f>
        <v>City of York</v>
      </c>
      <c r="H519" t="str">
        <f>IFERROR(VLOOKUP(C519,[1]Lookup!A:B,2,FALSE),"Requires Category")</f>
        <v>Emergency Contraception</v>
      </c>
      <c r="I519" t="str">
        <f t="shared" si="8"/>
        <v>No</v>
      </c>
    </row>
    <row r="520" spans="1:9" hidden="1" x14ac:dyDescent="0.25">
      <c r="A520" s="53">
        <v>42491</v>
      </c>
      <c r="B520" t="s">
        <v>66</v>
      </c>
      <c r="C520" t="s">
        <v>145</v>
      </c>
      <c r="D520">
        <v>1</v>
      </c>
      <c r="E520" s="4">
        <v>25.29</v>
      </c>
      <c r="F520" s="4" t="str">
        <f>VLOOKUP(C520,[1]Lookup!A:C,3,FALSE)</f>
        <v>Local Authority</v>
      </c>
      <c r="G520" t="str">
        <f>IF(F520="NHS England", "NHS England", IFERROR(VLOOKUP(B520,[1]Lookup!E:F,2,FALSE),"Requires a Council Assigning"))</f>
        <v>City of York</v>
      </c>
      <c r="H520" t="str">
        <f>IFERROR(VLOOKUP(C520,[1]Lookup!A:B,2,FALSE),"Requires Category")</f>
        <v>Nicotine Dependence</v>
      </c>
      <c r="I520" t="str">
        <f t="shared" si="8"/>
        <v>No</v>
      </c>
    </row>
    <row r="521" spans="1:9" hidden="1" x14ac:dyDescent="0.25">
      <c r="A521" s="53">
        <v>42491</v>
      </c>
      <c r="B521" t="s">
        <v>46</v>
      </c>
      <c r="C521" t="s">
        <v>166</v>
      </c>
      <c r="D521">
        <v>2</v>
      </c>
      <c r="E521" s="4">
        <v>53.33</v>
      </c>
      <c r="F521" s="4" t="str">
        <f>VLOOKUP(C521,[1]Lookup!A:C,3,FALSE)</f>
        <v>Local Authority</v>
      </c>
      <c r="G521" t="str">
        <f>IF(F521="NHS England", "NHS England", IFERROR(VLOOKUP(B521,[1]Lookup!E:F,2,FALSE),"Requires a Council Assigning"))</f>
        <v>North Yorkshire County Council</v>
      </c>
      <c r="H521" t="str">
        <f>IFERROR(VLOOKUP(C521,[1]Lookup!A:B,2,FALSE),"Requires Category")</f>
        <v>Alcohol dependence</v>
      </c>
      <c r="I521" t="str">
        <f t="shared" si="8"/>
        <v>Yes</v>
      </c>
    </row>
    <row r="522" spans="1:9" hidden="1" x14ac:dyDescent="0.25">
      <c r="A522" s="53">
        <v>42491</v>
      </c>
      <c r="B522" t="s">
        <v>46</v>
      </c>
      <c r="C522" t="s">
        <v>136</v>
      </c>
      <c r="D522">
        <v>6</v>
      </c>
      <c r="E522" s="4">
        <v>463.36</v>
      </c>
      <c r="F522" s="4" t="str">
        <f>VLOOKUP(C522,[1]Lookup!A:C,3,FALSE)</f>
        <v>Local Authority</v>
      </c>
      <c r="G522" t="str">
        <f>IF(F522="NHS England", "NHS England", IFERROR(VLOOKUP(B522,[1]Lookup!E:F,2,FALSE),"Requires a Council Assigning"))</f>
        <v>North Yorkshire County Council</v>
      </c>
      <c r="H522" t="str">
        <f>IFERROR(VLOOKUP(C522,[1]Lookup!A:B,2,FALSE),"Requires Category")</f>
        <v>Etonogestrel</v>
      </c>
      <c r="I522" t="str">
        <f t="shared" si="8"/>
        <v>Yes</v>
      </c>
    </row>
    <row r="523" spans="1:9" hidden="1" x14ac:dyDescent="0.25">
      <c r="A523" s="53">
        <v>42491</v>
      </c>
      <c r="B523" t="s">
        <v>46</v>
      </c>
      <c r="C523" t="s">
        <v>164</v>
      </c>
      <c r="D523">
        <v>1</v>
      </c>
      <c r="E523" s="4">
        <v>4.83</v>
      </c>
      <c r="F523" s="4" t="str">
        <f>VLOOKUP(C523,[1]Lookup!A:C,3,FALSE)</f>
        <v>Local Authority</v>
      </c>
      <c r="G523" t="str">
        <f>IF(F523="NHS England", "NHS England", IFERROR(VLOOKUP(B523,[1]Lookup!E:F,2,FALSE),"Requires a Council Assigning"))</f>
        <v>North Yorkshire County Council</v>
      </c>
      <c r="H523" t="str">
        <f>IFERROR(VLOOKUP(C523,[1]Lookup!A:B,2,FALSE),"Requires Category")</f>
        <v>Emergency Contraception</v>
      </c>
      <c r="I523" t="str">
        <f t="shared" si="8"/>
        <v>No</v>
      </c>
    </row>
    <row r="524" spans="1:9" hidden="1" x14ac:dyDescent="0.25">
      <c r="A524" s="53">
        <v>42491</v>
      </c>
      <c r="B524" t="s">
        <v>46</v>
      </c>
      <c r="C524" t="s">
        <v>128</v>
      </c>
      <c r="D524">
        <v>2</v>
      </c>
      <c r="E524" s="4">
        <v>162.88999999999999</v>
      </c>
      <c r="F524" s="4" t="str">
        <f>VLOOKUP(C524,[1]Lookup!A:C,3,FALSE)</f>
        <v>Local Authority</v>
      </c>
      <c r="G524" t="str">
        <f>IF(F524="NHS England", "NHS England", IFERROR(VLOOKUP(B524,[1]Lookup!E:F,2,FALSE),"Requires a Council Assigning"))</f>
        <v>North Yorkshire County Council</v>
      </c>
      <c r="H524" t="str">
        <f>IFERROR(VLOOKUP(C524,[1]Lookup!A:B,2,FALSE),"Requires Category")</f>
        <v>IUD Progestogen-only Device</v>
      </c>
      <c r="I524" t="str">
        <f t="shared" si="8"/>
        <v>Yes</v>
      </c>
    </row>
    <row r="525" spans="1:9" hidden="1" x14ac:dyDescent="0.25">
      <c r="A525" s="53">
        <v>42491</v>
      </c>
      <c r="B525" t="s">
        <v>46</v>
      </c>
      <c r="C525" t="s">
        <v>129</v>
      </c>
      <c r="D525">
        <v>4</v>
      </c>
      <c r="E525" s="4">
        <v>308.91000000000003</v>
      </c>
      <c r="F525" s="4" t="str">
        <f>VLOOKUP(C525,[1]Lookup!A:C,3,FALSE)</f>
        <v>Local Authority</v>
      </c>
      <c r="G525" t="str">
        <f>IF(F525="NHS England", "NHS England", IFERROR(VLOOKUP(B525,[1]Lookup!E:F,2,FALSE),"Requires a Council Assigning"))</f>
        <v>North Yorkshire County Council</v>
      </c>
      <c r="H525" t="str">
        <f>IFERROR(VLOOKUP(C525,[1]Lookup!A:B,2,FALSE),"Requires Category")</f>
        <v>Etonogestrel</v>
      </c>
      <c r="I525" t="str">
        <f t="shared" si="8"/>
        <v>Yes</v>
      </c>
    </row>
    <row r="526" spans="1:9" hidden="1" x14ac:dyDescent="0.25">
      <c r="A526" s="53">
        <v>42491</v>
      </c>
      <c r="B526" t="s">
        <v>46</v>
      </c>
      <c r="C526" t="s">
        <v>209</v>
      </c>
      <c r="D526">
        <v>1</v>
      </c>
      <c r="E526" s="4">
        <v>16.54</v>
      </c>
      <c r="F526" s="4" t="str">
        <f>VLOOKUP(C526,[1]Lookup!A:C,3,FALSE)</f>
        <v>Local Authority</v>
      </c>
      <c r="G526" t="str">
        <f>IF(F526="NHS England", "NHS England", IFERROR(VLOOKUP(B526,[1]Lookup!E:F,2,FALSE),"Requires a Council Assigning"))</f>
        <v>North Yorkshire County Council</v>
      </c>
      <c r="H526" t="str">
        <f>IFERROR(VLOOKUP(C526,[1]Lookup!A:B,2,FALSE),"Requires Category")</f>
        <v>Nicotine Dependence</v>
      </c>
      <c r="I526" t="str">
        <f t="shared" si="8"/>
        <v>Yes</v>
      </c>
    </row>
    <row r="527" spans="1:9" hidden="1" x14ac:dyDescent="0.25">
      <c r="A527" s="53">
        <v>42491</v>
      </c>
      <c r="B527" t="s">
        <v>46</v>
      </c>
      <c r="C527" t="s">
        <v>210</v>
      </c>
      <c r="D527">
        <v>1</v>
      </c>
      <c r="E527" s="4">
        <v>18.47</v>
      </c>
      <c r="F527" s="4" t="str">
        <f>VLOOKUP(C527,[1]Lookup!A:C,3,FALSE)</f>
        <v>Local Authority</v>
      </c>
      <c r="G527" t="str">
        <f>IF(F527="NHS England", "NHS England", IFERROR(VLOOKUP(B527,[1]Lookup!E:F,2,FALSE),"Requires a Council Assigning"))</f>
        <v>North Yorkshire County Council</v>
      </c>
      <c r="H527" t="str">
        <f>IFERROR(VLOOKUP(C527,[1]Lookup!A:B,2,FALSE),"Requires Category")</f>
        <v>Nicotine Dependence</v>
      </c>
      <c r="I527" t="str">
        <f t="shared" si="8"/>
        <v>Yes</v>
      </c>
    </row>
    <row r="528" spans="1:9" hidden="1" x14ac:dyDescent="0.25">
      <c r="A528" s="53">
        <v>42491</v>
      </c>
      <c r="B528" t="s">
        <v>46</v>
      </c>
      <c r="C528" t="s">
        <v>153</v>
      </c>
      <c r="D528">
        <v>1</v>
      </c>
      <c r="E528" s="4">
        <v>88.97</v>
      </c>
      <c r="F528" s="4" t="str">
        <f>VLOOKUP(C528,[1]Lookup!A:C,3,FALSE)</f>
        <v>Local Authority</v>
      </c>
      <c r="G528" t="str">
        <f>IF(F528="NHS England", "NHS England", IFERROR(VLOOKUP(B528,[1]Lookup!E:F,2,FALSE),"Requires a Council Assigning"))</f>
        <v>North Yorkshire County Council</v>
      </c>
      <c r="H528" t="str">
        <f>IFERROR(VLOOKUP(C528,[1]Lookup!A:B,2,FALSE),"Requires Category")</f>
        <v>Nicotine Dependence</v>
      </c>
      <c r="I528" t="str">
        <f t="shared" si="8"/>
        <v>Yes</v>
      </c>
    </row>
    <row r="529" spans="1:9" hidden="1" x14ac:dyDescent="0.25">
      <c r="A529" s="53">
        <v>42491</v>
      </c>
      <c r="B529" t="s">
        <v>46</v>
      </c>
      <c r="C529" t="s">
        <v>161</v>
      </c>
      <c r="D529">
        <v>3</v>
      </c>
      <c r="E529" s="4">
        <v>67.34</v>
      </c>
      <c r="F529" s="4" t="str">
        <f>VLOOKUP(C529,[1]Lookup!A:C,3,FALSE)</f>
        <v>Local Authority</v>
      </c>
      <c r="G529" t="str">
        <f>IF(F529="NHS England", "NHS England", IFERROR(VLOOKUP(B529,[1]Lookup!E:F,2,FALSE),"Requires a Council Assigning"))</f>
        <v>North Yorkshire County Council</v>
      </c>
      <c r="H529" t="str">
        <f>IFERROR(VLOOKUP(C529,[1]Lookup!A:B,2,FALSE),"Requires Category")</f>
        <v>Nicotine Dependence</v>
      </c>
      <c r="I529" t="str">
        <f t="shared" si="8"/>
        <v>Yes</v>
      </c>
    </row>
    <row r="530" spans="1:9" hidden="1" x14ac:dyDescent="0.25">
      <c r="A530" s="53">
        <v>42491</v>
      </c>
      <c r="B530" t="s">
        <v>46</v>
      </c>
      <c r="C530" t="s">
        <v>162</v>
      </c>
      <c r="D530">
        <v>2</v>
      </c>
      <c r="E530" s="4">
        <v>38.409999999999997</v>
      </c>
      <c r="F530" s="4" t="str">
        <f>VLOOKUP(C530,[1]Lookup!A:C,3,FALSE)</f>
        <v>Local Authority</v>
      </c>
      <c r="G530" t="str">
        <f>IF(F530="NHS England", "NHS England", IFERROR(VLOOKUP(B530,[1]Lookup!E:F,2,FALSE),"Requires a Council Assigning"))</f>
        <v>North Yorkshire County Council</v>
      </c>
      <c r="H530" t="str">
        <f>IFERROR(VLOOKUP(C530,[1]Lookup!A:B,2,FALSE),"Requires Category")</f>
        <v>Nicotine Dependence</v>
      </c>
      <c r="I530" t="str">
        <f t="shared" si="8"/>
        <v>Yes</v>
      </c>
    </row>
    <row r="531" spans="1:9" hidden="1" x14ac:dyDescent="0.25">
      <c r="A531" s="53">
        <v>42491</v>
      </c>
      <c r="B531" t="s">
        <v>46</v>
      </c>
      <c r="C531" t="s">
        <v>165</v>
      </c>
      <c r="D531">
        <v>1</v>
      </c>
      <c r="E531" s="4">
        <v>19.21</v>
      </c>
      <c r="F531" s="4" t="str">
        <f>VLOOKUP(C531,[1]Lookup!A:C,3,FALSE)</f>
        <v>Local Authority</v>
      </c>
      <c r="G531" t="str">
        <f>IF(F531="NHS England", "NHS England", IFERROR(VLOOKUP(B531,[1]Lookup!E:F,2,FALSE),"Requires a Council Assigning"))</f>
        <v>North Yorkshire County Council</v>
      </c>
      <c r="H531" t="str">
        <f>IFERROR(VLOOKUP(C531,[1]Lookup!A:B,2,FALSE),"Requires Category")</f>
        <v>Nicotine Dependence</v>
      </c>
      <c r="I531" t="str">
        <f t="shared" si="8"/>
        <v>Yes</v>
      </c>
    </row>
    <row r="532" spans="1:9" hidden="1" x14ac:dyDescent="0.25">
      <c r="A532" s="53">
        <v>42491</v>
      </c>
      <c r="B532" t="s">
        <v>46</v>
      </c>
      <c r="C532" t="s">
        <v>168</v>
      </c>
      <c r="D532">
        <v>5</v>
      </c>
      <c r="E532" s="4">
        <v>96.04</v>
      </c>
      <c r="F532" s="4" t="str">
        <f>VLOOKUP(C532,[1]Lookup!A:C,3,FALSE)</f>
        <v>Local Authority</v>
      </c>
      <c r="G532" t="str">
        <f>IF(F532="NHS England", "NHS England", IFERROR(VLOOKUP(B532,[1]Lookup!E:F,2,FALSE),"Requires a Council Assigning"))</f>
        <v>North Yorkshire County Council</v>
      </c>
      <c r="H532" t="str">
        <f>IFERROR(VLOOKUP(C532,[1]Lookup!A:B,2,FALSE),"Requires Category")</f>
        <v>Nicotine Dependence</v>
      </c>
      <c r="I532" t="str">
        <f t="shared" si="8"/>
        <v>Yes</v>
      </c>
    </row>
    <row r="533" spans="1:9" hidden="1" x14ac:dyDescent="0.25">
      <c r="A533" s="53">
        <v>42491</v>
      </c>
      <c r="B533" t="s">
        <v>46</v>
      </c>
      <c r="C533" t="s">
        <v>131</v>
      </c>
      <c r="D533">
        <v>2</v>
      </c>
      <c r="E533" s="4">
        <v>15.4</v>
      </c>
      <c r="F533" s="4" t="str">
        <f>VLOOKUP(C533,[1]Lookup!A:C,3,FALSE)</f>
        <v>NHS England</v>
      </c>
      <c r="G533" t="str">
        <f>IF(F533="NHS England", "NHS England", IFERROR(VLOOKUP(B533,[1]Lookup!E:F,2,FALSE),"Requires a Council Assigning"))</f>
        <v>NHS England</v>
      </c>
      <c r="H533" t="str">
        <f>IFERROR(VLOOKUP(C533,[1]Lookup!A:B,2,FALSE),"Requires Category")</f>
        <v>Pneumococcal</v>
      </c>
      <c r="I533" t="str">
        <f t="shared" si="8"/>
        <v>Yes</v>
      </c>
    </row>
    <row r="534" spans="1:9" hidden="1" x14ac:dyDescent="0.25">
      <c r="A534" s="53">
        <v>42491</v>
      </c>
      <c r="B534" t="s">
        <v>46</v>
      </c>
      <c r="C534" t="s">
        <v>145</v>
      </c>
      <c r="D534">
        <v>1</v>
      </c>
      <c r="E534" s="4">
        <v>25.29</v>
      </c>
      <c r="F534" s="4" t="str">
        <f>VLOOKUP(C534,[1]Lookup!A:C,3,FALSE)</f>
        <v>Local Authority</v>
      </c>
      <c r="G534" t="str">
        <f>IF(F534="NHS England", "NHS England", IFERROR(VLOOKUP(B534,[1]Lookup!E:F,2,FALSE),"Requires a Council Assigning"))</f>
        <v>North Yorkshire County Council</v>
      </c>
      <c r="H534" t="str">
        <f>IFERROR(VLOOKUP(C534,[1]Lookup!A:B,2,FALSE),"Requires Category")</f>
        <v>Nicotine Dependence</v>
      </c>
      <c r="I534" t="str">
        <f t="shared" si="8"/>
        <v>Yes</v>
      </c>
    </row>
    <row r="535" spans="1:9" hidden="1" x14ac:dyDescent="0.25">
      <c r="A535" s="53">
        <v>42491</v>
      </c>
      <c r="B535" t="s">
        <v>46</v>
      </c>
      <c r="C535" t="s">
        <v>146</v>
      </c>
      <c r="D535">
        <v>3</v>
      </c>
      <c r="E535" s="4">
        <v>75.84</v>
      </c>
      <c r="F535" s="4" t="str">
        <f>VLOOKUP(C535,[1]Lookup!A:C,3,FALSE)</f>
        <v>Local Authority</v>
      </c>
      <c r="G535" t="str">
        <f>IF(F535="NHS England", "NHS England", IFERROR(VLOOKUP(B535,[1]Lookup!E:F,2,FALSE),"Requires a Council Assigning"))</f>
        <v>North Yorkshire County Council</v>
      </c>
      <c r="H535" t="str">
        <f>IFERROR(VLOOKUP(C535,[1]Lookup!A:B,2,FALSE),"Requires Category")</f>
        <v>Nicotine Dependence</v>
      </c>
      <c r="I535" t="str">
        <f t="shared" si="8"/>
        <v>Yes</v>
      </c>
    </row>
    <row r="536" spans="1:9" hidden="1" x14ac:dyDescent="0.25">
      <c r="A536" s="53">
        <v>42491</v>
      </c>
      <c r="B536" t="s">
        <v>42</v>
      </c>
      <c r="C536" t="s">
        <v>135</v>
      </c>
      <c r="D536">
        <v>1</v>
      </c>
      <c r="E536" s="4">
        <v>47.66</v>
      </c>
      <c r="F536" s="4" t="str">
        <f>VLOOKUP(C536,[1]Lookup!A:C,3,FALSE)</f>
        <v>Local Authority</v>
      </c>
      <c r="G536" t="str">
        <f>IF(F536="NHS England", "NHS England", IFERROR(VLOOKUP(B536,[1]Lookup!E:F,2,FALSE),"Requires a Council Assigning"))</f>
        <v>North Yorkshire County Council</v>
      </c>
      <c r="H536" t="str">
        <f>IFERROR(VLOOKUP(C536,[1]Lookup!A:B,2,FALSE),"Requires Category")</f>
        <v>Alcohol dependence</v>
      </c>
      <c r="I536" t="str">
        <f t="shared" si="8"/>
        <v>Yes</v>
      </c>
    </row>
    <row r="537" spans="1:9" hidden="1" x14ac:dyDescent="0.25">
      <c r="A537" s="53">
        <v>42491</v>
      </c>
      <c r="B537" t="s">
        <v>42</v>
      </c>
      <c r="C537" t="s">
        <v>159</v>
      </c>
      <c r="D537">
        <v>1</v>
      </c>
      <c r="E537" s="4">
        <v>4.83</v>
      </c>
      <c r="F537" s="4" t="str">
        <f>VLOOKUP(C537,[1]Lookup!A:C,3,FALSE)</f>
        <v>Local Authority</v>
      </c>
      <c r="G537" t="str">
        <f>IF(F537="NHS England", "NHS England", IFERROR(VLOOKUP(B537,[1]Lookup!E:F,2,FALSE),"Requires a Council Assigning"))</f>
        <v>North Yorkshire County Council</v>
      </c>
      <c r="H537" t="str">
        <f>IFERROR(VLOOKUP(C537,[1]Lookup!A:B,2,FALSE),"Requires Category")</f>
        <v>Emergency Contraception</v>
      </c>
      <c r="I537" t="str">
        <f t="shared" si="8"/>
        <v>No</v>
      </c>
    </row>
    <row r="538" spans="1:9" hidden="1" x14ac:dyDescent="0.25">
      <c r="A538" s="53">
        <v>42491</v>
      </c>
      <c r="B538" t="s">
        <v>42</v>
      </c>
      <c r="C538" t="s">
        <v>128</v>
      </c>
      <c r="D538">
        <v>2</v>
      </c>
      <c r="E538" s="4">
        <v>162.88999999999999</v>
      </c>
      <c r="F538" s="4" t="str">
        <f>VLOOKUP(C538,[1]Lookup!A:C,3,FALSE)</f>
        <v>Local Authority</v>
      </c>
      <c r="G538" t="str">
        <f>IF(F538="NHS England", "NHS England", IFERROR(VLOOKUP(B538,[1]Lookup!E:F,2,FALSE),"Requires a Council Assigning"))</f>
        <v>North Yorkshire County Council</v>
      </c>
      <c r="H538" t="str">
        <f>IFERROR(VLOOKUP(C538,[1]Lookup!A:B,2,FALSE),"Requires Category")</f>
        <v>IUD Progestogen-only Device</v>
      </c>
      <c r="I538" t="str">
        <f t="shared" si="8"/>
        <v>Yes</v>
      </c>
    </row>
    <row r="539" spans="1:9" hidden="1" x14ac:dyDescent="0.25">
      <c r="A539" s="53">
        <v>42491</v>
      </c>
      <c r="B539" t="s">
        <v>42</v>
      </c>
      <c r="C539" t="s">
        <v>129</v>
      </c>
      <c r="D539">
        <v>3</v>
      </c>
      <c r="E539" s="4">
        <v>231.65</v>
      </c>
      <c r="F539" s="4" t="str">
        <f>VLOOKUP(C539,[1]Lookup!A:C,3,FALSE)</f>
        <v>Local Authority</v>
      </c>
      <c r="G539" t="str">
        <f>IF(F539="NHS England", "NHS England", IFERROR(VLOOKUP(B539,[1]Lookup!E:F,2,FALSE),"Requires a Council Assigning"))</f>
        <v>North Yorkshire County Council</v>
      </c>
      <c r="H539" t="str">
        <f>IFERROR(VLOOKUP(C539,[1]Lookup!A:B,2,FALSE),"Requires Category")</f>
        <v>Etonogestrel</v>
      </c>
      <c r="I539" t="str">
        <f t="shared" si="8"/>
        <v>Yes</v>
      </c>
    </row>
    <row r="540" spans="1:9" hidden="1" x14ac:dyDescent="0.25">
      <c r="A540" s="53">
        <v>42491</v>
      </c>
      <c r="B540" t="s">
        <v>42</v>
      </c>
      <c r="C540" t="s">
        <v>193</v>
      </c>
      <c r="D540">
        <v>1</v>
      </c>
      <c r="E540" s="4">
        <v>18.45</v>
      </c>
      <c r="F540" s="4" t="str">
        <f>VLOOKUP(C540,[1]Lookup!A:C,3,FALSE)</f>
        <v>Local Authority</v>
      </c>
      <c r="G540" t="str">
        <f>IF(F540="NHS England", "NHS England", IFERROR(VLOOKUP(B540,[1]Lookup!E:F,2,FALSE),"Requires a Council Assigning"))</f>
        <v>North Yorkshire County Council</v>
      </c>
      <c r="H540" t="str">
        <f>IFERROR(VLOOKUP(C540,[1]Lookup!A:B,2,FALSE),"Requires Category")</f>
        <v>Nicotine Dependence</v>
      </c>
      <c r="I540" t="str">
        <f t="shared" si="8"/>
        <v>Yes</v>
      </c>
    </row>
    <row r="541" spans="1:9" hidden="1" x14ac:dyDescent="0.25">
      <c r="A541" s="53">
        <v>42491</v>
      </c>
      <c r="B541" t="s">
        <v>42</v>
      </c>
      <c r="C541" t="s">
        <v>152</v>
      </c>
      <c r="D541">
        <v>2</v>
      </c>
      <c r="E541" s="4">
        <v>15.4</v>
      </c>
      <c r="F541" s="4" t="str">
        <f>VLOOKUP(C541,[1]Lookup!A:C,3,FALSE)</f>
        <v>NHS England</v>
      </c>
      <c r="G541" t="str">
        <f>IF(F541="NHS England", "NHS England", IFERROR(VLOOKUP(B541,[1]Lookup!E:F,2,FALSE),"Requires a Council Assigning"))</f>
        <v>NHS England</v>
      </c>
      <c r="H541" t="str">
        <f>IFERROR(VLOOKUP(C541,[1]Lookup!A:B,2,FALSE),"Requires Category")</f>
        <v>Pneumococcal</v>
      </c>
      <c r="I541" t="str">
        <f t="shared" si="8"/>
        <v>Yes</v>
      </c>
    </row>
    <row r="542" spans="1:9" hidden="1" x14ac:dyDescent="0.25">
      <c r="A542" s="53">
        <v>42491</v>
      </c>
      <c r="B542" t="s">
        <v>42</v>
      </c>
      <c r="C542" t="s">
        <v>145</v>
      </c>
      <c r="D542">
        <v>1</v>
      </c>
      <c r="E542" s="4">
        <v>25.29</v>
      </c>
      <c r="F542" s="4" t="str">
        <f>VLOOKUP(C542,[1]Lookup!A:C,3,FALSE)</f>
        <v>Local Authority</v>
      </c>
      <c r="G542" t="str">
        <f>IF(F542="NHS England", "NHS England", IFERROR(VLOOKUP(B542,[1]Lookup!E:F,2,FALSE),"Requires a Council Assigning"))</f>
        <v>North Yorkshire County Council</v>
      </c>
      <c r="H542" t="str">
        <f>IFERROR(VLOOKUP(C542,[1]Lookup!A:B,2,FALSE),"Requires Category")</f>
        <v>Nicotine Dependence</v>
      </c>
      <c r="I542" t="str">
        <f t="shared" si="8"/>
        <v>Yes</v>
      </c>
    </row>
    <row r="543" spans="1:9" hidden="1" x14ac:dyDescent="0.25">
      <c r="A543" s="53">
        <v>42491</v>
      </c>
      <c r="B543" t="s">
        <v>48</v>
      </c>
      <c r="C543" t="s">
        <v>211</v>
      </c>
      <c r="D543">
        <v>1</v>
      </c>
      <c r="E543" s="4">
        <v>70.53</v>
      </c>
      <c r="F543" s="4" t="str">
        <f>VLOOKUP(C543,[1]Lookup!A:C,3,FALSE)</f>
        <v>Local Authority</v>
      </c>
      <c r="G543" t="str">
        <f>IF(F543="NHS England", "NHS England", IFERROR(VLOOKUP(B543,[1]Lookup!E:F,2,FALSE),"Requires a Council Assigning"))</f>
        <v>North Yorkshire County Council</v>
      </c>
      <c r="H543" t="str">
        <f>IFERROR(VLOOKUP(C543,[1]Lookup!A:B,2,FALSE),"Requires Category")</f>
        <v>Opioid Dependence</v>
      </c>
      <c r="I543" t="str">
        <f t="shared" si="8"/>
        <v>Yes</v>
      </c>
    </row>
    <row r="544" spans="1:9" hidden="1" x14ac:dyDescent="0.25">
      <c r="A544" s="53">
        <v>42491</v>
      </c>
      <c r="B544" t="s">
        <v>48</v>
      </c>
      <c r="C544" t="s">
        <v>133</v>
      </c>
      <c r="D544">
        <v>3</v>
      </c>
      <c r="E544" s="4">
        <v>19.36</v>
      </c>
      <c r="F544" s="4" t="str">
        <f>VLOOKUP(C544,[1]Lookup!A:C,3,FALSE)</f>
        <v>Local Authority</v>
      </c>
      <c r="G544" t="str">
        <f>IF(F544="NHS England", "NHS England", IFERROR(VLOOKUP(B544,[1]Lookup!E:F,2,FALSE),"Requires a Council Assigning"))</f>
        <v>North Yorkshire County Council</v>
      </c>
      <c r="H544" t="str">
        <f>IFERROR(VLOOKUP(C544,[1]Lookup!A:B,2,FALSE),"Requires Category")</f>
        <v>Opioid Dependence</v>
      </c>
      <c r="I544" t="str">
        <f t="shared" si="8"/>
        <v>Yes</v>
      </c>
    </row>
    <row r="545" spans="1:9" hidden="1" x14ac:dyDescent="0.25">
      <c r="A545" s="53">
        <v>42491</v>
      </c>
      <c r="B545" t="s">
        <v>48</v>
      </c>
      <c r="C545" t="s">
        <v>130</v>
      </c>
      <c r="D545">
        <v>1</v>
      </c>
      <c r="E545" s="4">
        <v>38.659999999999997</v>
      </c>
      <c r="F545" s="4" t="str">
        <f>VLOOKUP(C545,[1]Lookup!A:C,3,FALSE)</f>
        <v>Local Authority</v>
      </c>
      <c r="G545" t="str">
        <f>IF(F545="NHS England", "NHS England", IFERROR(VLOOKUP(B545,[1]Lookup!E:F,2,FALSE),"Requires a Council Assigning"))</f>
        <v>North Yorkshire County Council</v>
      </c>
      <c r="H545" t="str">
        <f>IFERROR(VLOOKUP(C545,[1]Lookup!A:B,2,FALSE),"Requires Category")</f>
        <v>Nicotine Dependence</v>
      </c>
      <c r="I545" t="str">
        <f t="shared" si="8"/>
        <v>Yes</v>
      </c>
    </row>
    <row r="546" spans="1:9" hidden="1" x14ac:dyDescent="0.25">
      <c r="A546" s="53">
        <v>42491</v>
      </c>
      <c r="B546" t="s">
        <v>48</v>
      </c>
      <c r="C546" t="s">
        <v>127</v>
      </c>
      <c r="D546">
        <v>1</v>
      </c>
      <c r="E546" s="4">
        <v>13</v>
      </c>
      <c r="F546" s="4" t="str">
        <f>VLOOKUP(C546,[1]Lookup!A:C,3,FALSE)</f>
        <v>Local Authority</v>
      </c>
      <c r="G546" t="str">
        <f>IF(F546="NHS England", "NHS England", IFERROR(VLOOKUP(B546,[1]Lookup!E:F,2,FALSE),"Requires a Council Assigning"))</f>
        <v>North Yorkshire County Council</v>
      </c>
      <c r="H546" t="str">
        <f>IFERROR(VLOOKUP(C546,[1]Lookup!A:B,2,FALSE),"Requires Category")</f>
        <v>Emergency Contraception</v>
      </c>
      <c r="I546" t="str">
        <f t="shared" si="8"/>
        <v>No</v>
      </c>
    </row>
    <row r="547" spans="1:9" hidden="1" x14ac:dyDescent="0.25">
      <c r="A547" s="53">
        <v>42491</v>
      </c>
      <c r="B547" t="s">
        <v>48</v>
      </c>
      <c r="C547" t="s">
        <v>164</v>
      </c>
      <c r="D547">
        <v>2</v>
      </c>
      <c r="E547" s="4">
        <v>9.6300000000000008</v>
      </c>
      <c r="F547" s="4" t="str">
        <f>VLOOKUP(C547,[1]Lookup!A:C,3,FALSE)</f>
        <v>Local Authority</v>
      </c>
      <c r="G547" t="str">
        <f>IF(F547="NHS England", "NHS England", IFERROR(VLOOKUP(B547,[1]Lookup!E:F,2,FALSE),"Requires a Council Assigning"))</f>
        <v>North Yorkshire County Council</v>
      </c>
      <c r="H547" t="str">
        <f>IFERROR(VLOOKUP(C547,[1]Lookup!A:B,2,FALSE),"Requires Category")</f>
        <v>Emergency Contraception</v>
      </c>
      <c r="I547" t="str">
        <f t="shared" si="8"/>
        <v>No</v>
      </c>
    </row>
    <row r="548" spans="1:9" hidden="1" x14ac:dyDescent="0.25">
      <c r="A548" s="53">
        <v>42491</v>
      </c>
      <c r="B548" t="s">
        <v>48</v>
      </c>
      <c r="C548" t="s">
        <v>159</v>
      </c>
      <c r="D548">
        <v>2</v>
      </c>
      <c r="E548" s="4">
        <v>9.65</v>
      </c>
      <c r="F548" s="4" t="str">
        <f>VLOOKUP(C548,[1]Lookup!A:C,3,FALSE)</f>
        <v>Local Authority</v>
      </c>
      <c r="G548" t="str">
        <f>IF(F548="NHS England", "NHS England", IFERROR(VLOOKUP(B548,[1]Lookup!E:F,2,FALSE),"Requires a Council Assigning"))</f>
        <v>North Yorkshire County Council</v>
      </c>
      <c r="H548" t="str">
        <f>IFERROR(VLOOKUP(C548,[1]Lookup!A:B,2,FALSE),"Requires Category")</f>
        <v>Emergency Contraception</v>
      </c>
      <c r="I548" t="str">
        <f t="shared" si="8"/>
        <v>No</v>
      </c>
    </row>
    <row r="549" spans="1:9" hidden="1" x14ac:dyDescent="0.25">
      <c r="A549" s="53">
        <v>42491</v>
      </c>
      <c r="B549" t="s">
        <v>48</v>
      </c>
      <c r="C549" t="s">
        <v>189</v>
      </c>
      <c r="D549">
        <v>6</v>
      </c>
      <c r="E549" s="4">
        <v>21.93</v>
      </c>
      <c r="F549" s="4" t="str">
        <f>VLOOKUP(C549,[1]Lookup!A:C,3,FALSE)</f>
        <v>Local Authority</v>
      </c>
      <c r="G549" t="str">
        <f>IF(F549="NHS England", "NHS England", IFERROR(VLOOKUP(B549,[1]Lookup!E:F,2,FALSE),"Requires a Council Assigning"))</f>
        <v>North Yorkshire County Council</v>
      </c>
      <c r="H549" t="str">
        <f>IFERROR(VLOOKUP(C549,[1]Lookup!A:B,2,FALSE),"Requires Category")</f>
        <v>Opioid Dependence</v>
      </c>
      <c r="I549" t="str">
        <f t="shared" si="8"/>
        <v>Yes</v>
      </c>
    </row>
    <row r="550" spans="1:9" hidden="1" x14ac:dyDescent="0.25">
      <c r="A550" s="53">
        <v>42491</v>
      </c>
      <c r="B550" t="s">
        <v>48</v>
      </c>
      <c r="C550" t="s">
        <v>138</v>
      </c>
      <c r="D550">
        <v>10</v>
      </c>
      <c r="E550" s="4">
        <v>72.930000000000007</v>
      </c>
      <c r="F550" s="4" t="str">
        <f>VLOOKUP(C550,[1]Lookup!A:C,3,FALSE)</f>
        <v>Local Authority</v>
      </c>
      <c r="G550" t="str">
        <f>IF(F550="NHS England", "NHS England", IFERROR(VLOOKUP(B550,[1]Lookup!E:F,2,FALSE),"Requires a Council Assigning"))</f>
        <v>North Yorkshire County Council</v>
      </c>
      <c r="H550" t="str">
        <f>IFERROR(VLOOKUP(C550,[1]Lookup!A:B,2,FALSE),"Requires Category")</f>
        <v>Opioid Dependence</v>
      </c>
      <c r="I550" t="str">
        <f t="shared" si="8"/>
        <v>Yes</v>
      </c>
    </row>
    <row r="551" spans="1:9" hidden="1" x14ac:dyDescent="0.25">
      <c r="A551" s="53">
        <v>42491</v>
      </c>
      <c r="B551" t="s">
        <v>48</v>
      </c>
      <c r="C551" t="s">
        <v>128</v>
      </c>
      <c r="D551">
        <v>6</v>
      </c>
      <c r="E551" s="4">
        <v>488.67</v>
      </c>
      <c r="F551" s="4" t="str">
        <f>VLOOKUP(C551,[1]Lookup!A:C,3,FALSE)</f>
        <v>Local Authority</v>
      </c>
      <c r="G551" t="str">
        <f>IF(F551="NHS England", "NHS England", IFERROR(VLOOKUP(B551,[1]Lookup!E:F,2,FALSE),"Requires a Council Assigning"))</f>
        <v>North Yorkshire County Council</v>
      </c>
      <c r="H551" t="str">
        <f>IFERROR(VLOOKUP(C551,[1]Lookup!A:B,2,FALSE),"Requires Category")</f>
        <v>IUD Progestogen-only Device</v>
      </c>
      <c r="I551" t="str">
        <f t="shared" si="8"/>
        <v>Yes</v>
      </c>
    </row>
    <row r="552" spans="1:9" hidden="1" x14ac:dyDescent="0.25">
      <c r="A552" s="53">
        <v>42491</v>
      </c>
      <c r="B552" t="s">
        <v>48</v>
      </c>
      <c r="C552" t="s">
        <v>146</v>
      </c>
      <c r="D552">
        <v>1</v>
      </c>
      <c r="E552" s="4">
        <v>50.53</v>
      </c>
      <c r="F552" s="4" t="str">
        <f>VLOOKUP(C552,[1]Lookup!A:C,3,FALSE)</f>
        <v>Local Authority</v>
      </c>
      <c r="G552" t="str">
        <f>IF(F552="NHS England", "NHS England", IFERROR(VLOOKUP(B552,[1]Lookup!E:F,2,FALSE),"Requires a Council Assigning"))</f>
        <v>North Yorkshire County Council</v>
      </c>
      <c r="H552" t="str">
        <f>IFERROR(VLOOKUP(C552,[1]Lookup!A:B,2,FALSE),"Requires Category")</f>
        <v>Nicotine Dependence</v>
      </c>
      <c r="I552" t="str">
        <f t="shared" si="8"/>
        <v>Yes</v>
      </c>
    </row>
    <row r="553" spans="1:9" hidden="1" x14ac:dyDescent="0.25">
      <c r="A553" s="53">
        <v>42491</v>
      </c>
      <c r="B553" t="s">
        <v>14</v>
      </c>
      <c r="C553" t="s">
        <v>164</v>
      </c>
      <c r="D553">
        <v>1</v>
      </c>
      <c r="E553" s="4">
        <v>4.8099999999999996</v>
      </c>
      <c r="F553" s="4" t="str">
        <f>VLOOKUP(C553,[1]Lookup!A:C,3,FALSE)</f>
        <v>Local Authority</v>
      </c>
      <c r="G553" t="str">
        <f>IF(F553="NHS England", "NHS England", IFERROR(VLOOKUP(B553,[1]Lookup!E:F,2,FALSE),"Requires a Council Assigning"))</f>
        <v>North Yorkshire County Council</v>
      </c>
      <c r="H553" t="str">
        <f>IFERROR(VLOOKUP(C553,[1]Lookup!A:B,2,FALSE),"Requires Category")</f>
        <v>Emergency Contraception</v>
      </c>
      <c r="I553" t="str">
        <f t="shared" si="8"/>
        <v>No</v>
      </c>
    </row>
    <row r="554" spans="1:9" hidden="1" x14ac:dyDescent="0.25">
      <c r="A554" s="53">
        <v>42491</v>
      </c>
      <c r="B554" t="s">
        <v>14</v>
      </c>
      <c r="C554" t="s">
        <v>140</v>
      </c>
      <c r="D554">
        <v>1</v>
      </c>
      <c r="E554" s="4">
        <v>11.22</v>
      </c>
      <c r="F554" s="4" t="str">
        <f>VLOOKUP(C554,[1]Lookup!A:C,3,FALSE)</f>
        <v>Local Authority</v>
      </c>
      <c r="G554" t="str">
        <f>IF(F554="NHS England", "NHS England", IFERROR(VLOOKUP(B554,[1]Lookup!E:F,2,FALSE),"Requires a Council Assigning"))</f>
        <v>North Yorkshire County Council</v>
      </c>
      <c r="H554" t="str">
        <f>IFERROR(VLOOKUP(C554,[1]Lookup!A:B,2,FALSE),"Requires Category")</f>
        <v>Nicotine Dependence</v>
      </c>
      <c r="I554" t="str">
        <f t="shared" si="8"/>
        <v>Yes</v>
      </c>
    </row>
    <row r="555" spans="1:9" hidden="1" x14ac:dyDescent="0.25">
      <c r="A555" s="53">
        <v>42491</v>
      </c>
      <c r="B555" t="s">
        <v>14</v>
      </c>
      <c r="C555" t="s">
        <v>161</v>
      </c>
      <c r="D555">
        <v>2</v>
      </c>
      <c r="E555" s="4">
        <v>22.46</v>
      </c>
      <c r="F555" s="4" t="str">
        <f>VLOOKUP(C555,[1]Lookup!A:C,3,FALSE)</f>
        <v>Local Authority</v>
      </c>
      <c r="G555" t="str">
        <f>IF(F555="NHS England", "NHS England", IFERROR(VLOOKUP(B555,[1]Lookup!E:F,2,FALSE),"Requires a Council Assigning"))</f>
        <v>North Yorkshire County Council</v>
      </c>
      <c r="H555" t="str">
        <f>IFERROR(VLOOKUP(C555,[1]Lookup!A:B,2,FALSE),"Requires Category")</f>
        <v>Nicotine Dependence</v>
      </c>
      <c r="I555" t="str">
        <f t="shared" si="8"/>
        <v>Yes</v>
      </c>
    </row>
    <row r="556" spans="1:9" hidden="1" x14ac:dyDescent="0.25">
      <c r="A556" s="53">
        <v>42491</v>
      </c>
      <c r="B556" t="s">
        <v>14</v>
      </c>
      <c r="C556" t="s">
        <v>165</v>
      </c>
      <c r="D556">
        <v>1</v>
      </c>
      <c r="E556" s="4">
        <v>19.2</v>
      </c>
      <c r="F556" s="4" t="str">
        <f>VLOOKUP(C556,[1]Lookup!A:C,3,FALSE)</f>
        <v>Local Authority</v>
      </c>
      <c r="G556" t="str">
        <f>IF(F556="NHS England", "NHS England", IFERROR(VLOOKUP(B556,[1]Lookup!E:F,2,FALSE),"Requires a Council Assigning"))</f>
        <v>North Yorkshire County Council</v>
      </c>
      <c r="H556" t="str">
        <f>IFERROR(VLOOKUP(C556,[1]Lookup!A:B,2,FALSE),"Requires Category")</f>
        <v>Nicotine Dependence</v>
      </c>
      <c r="I556" t="str">
        <f t="shared" si="8"/>
        <v>Yes</v>
      </c>
    </row>
    <row r="557" spans="1:9" hidden="1" x14ac:dyDescent="0.25">
      <c r="A557" s="53">
        <v>42491</v>
      </c>
      <c r="B557" t="s">
        <v>14</v>
      </c>
      <c r="C557" t="s">
        <v>168</v>
      </c>
      <c r="D557">
        <v>1</v>
      </c>
      <c r="E557" s="4">
        <v>38.4</v>
      </c>
      <c r="F557" s="4" t="str">
        <f>VLOOKUP(C557,[1]Lookup!A:C,3,FALSE)</f>
        <v>Local Authority</v>
      </c>
      <c r="G557" t="str">
        <f>IF(F557="NHS England", "NHS England", IFERROR(VLOOKUP(B557,[1]Lookup!E:F,2,FALSE),"Requires a Council Assigning"))</f>
        <v>North Yorkshire County Council</v>
      </c>
      <c r="H557" t="str">
        <f>IFERROR(VLOOKUP(C557,[1]Lookup!A:B,2,FALSE),"Requires Category")</f>
        <v>Nicotine Dependence</v>
      </c>
      <c r="I557" t="str">
        <f t="shared" si="8"/>
        <v>Yes</v>
      </c>
    </row>
    <row r="558" spans="1:9" hidden="1" x14ac:dyDescent="0.25">
      <c r="A558" s="53">
        <v>42491</v>
      </c>
      <c r="B558" t="s">
        <v>14</v>
      </c>
      <c r="C558" t="s">
        <v>145</v>
      </c>
      <c r="D558">
        <v>1</v>
      </c>
      <c r="E558" s="4">
        <v>25.27</v>
      </c>
      <c r="F558" s="4" t="str">
        <f>VLOOKUP(C558,[1]Lookup!A:C,3,FALSE)</f>
        <v>Local Authority</v>
      </c>
      <c r="G558" t="str">
        <f>IF(F558="NHS England", "NHS England", IFERROR(VLOOKUP(B558,[1]Lookup!E:F,2,FALSE),"Requires a Council Assigning"))</f>
        <v>North Yorkshire County Council</v>
      </c>
      <c r="H558" t="str">
        <f>IFERROR(VLOOKUP(C558,[1]Lookup!A:B,2,FALSE),"Requires Category")</f>
        <v>Nicotine Dependence</v>
      </c>
      <c r="I558" t="str">
        <f t="shared" si="8"/>
        <v>Yes</v>
      </c>
    </row>
    <row r="559" spans="1:9" hidden="1" x14ac:dyDescent="0.25">
      <c r="A559" s="53">
        <v>42491</v>
      </c>
      <c r="B559" t="s">
        <v>14</v>
      </c>
      <c r="C559" t="s">
        <v>146</v>
      </c>
      <c r="D559">
        <v>2</v>
      </c>
      <c r="E559" s="4">
        <v>101.09</v>
      </c>
      <c r="F559" s="4" t="str">
        <f>VLOOKUP(C559,[1]Lookup!A:C,3,FALSE)</f>
        <v>Local Authority</v>
      </c>
      <c r="G559" t="str">
        <f>IF(F559="NHS England", "NHS England", IFERROR(VLOOKUP(B559,[1]Lookup!E:F,2,FALSE),"Requires a Council Assigning"))</f>
        <v>North Yorkshire County Council</v>
      </c>
      <c r="H559" t="str">
        <f>IFERROR(VLOOKUP(C559,[1]Lookup!A:B,2,FALSE),"Requires Category")</f>
        <v>Nicotine Dependence</v>
      </c>
      <c r="I559" t="str">
        <f t="shared" si="8"/>
        <v>Yes</v>
      </c>
    </row>
    <row r="560" spans="1:9" hidden="1" x14ac:dyDescent="0.25">
      <c r="A560" s="53">
        <v>42491</v>
      </c>
      <c r="B560" t="s">
        <v>44</v>
      </c>
      <c r="C560" t="s">
        <v>166</v>
      </c>
      <c r="D560">
        <v>2</v>
      </c>
      <c r="E560" s="4">
        <v>53.32</v>
      </c>
      <c r="F560" s="4" t="str">
        <f>VLOOKUP(C560,[1]Lookup!A:C,3,FALSE)</f>
        <v>Local Authority</v>
      </c>
      <c r="G560" t="str">
        <f>IF(F560="NHS England", "NHS England", IFERROR(VLOOKUP(B560,[1]Lookup!E:F,2,FALSE),"Requires a Council Assigning"))</f>
        <v>North Yorkshire County Council</v>
      </c>
      <c r="H560" t="str">
        <f>IFERROR(VLOOKUP(C560,[1]Lookup!A:B,2,FALSE),"Requires Category")</f>
        <v>Alcohol dependence</v>
      </c>
      <c r="I560" t="str">
        <f t="shared" si="8"/>
        <v>Yes</v>
      </c>
    </row>
    <row r="561" spans="1:9" hidden="1" x14ac:dyDescent="0.25">
      <c r="A561" s="53">
        <v>42491</v>
      </c>
      <c r="B561" t="s">
        <v>44</v>
      </c>
      <c r="C561" t="s">
        <v>134</v>
      </c>
      <c r="D561">
        <v>2</v>
      </c>
      <c r="E561" s="4">
        <v>11.39</v>
      </c>
      <c r="F561" s="4" t="str">
        <f>VLOOKUP(C561,[1]Lookup!A:C,3,FALSE)</f>
        <v>Local Authority</v>
      </c>
      <c r="G561" t="str">
        <f>IF(F561="NHS England", "NHS England", IFERROR(VLOOKUP(B561,[1]Lookup!E:F,2,FALSE),"Requires a Council Assigning"))</f>
        <v>North Yorkshire County Council</v>
      </c>
      <c r="H561" t="str">
        <f>IFERROR(VLOOKUP(C561,[1]Lookup!A:B,2,FALSE),"Requires Category")</f>
        <v>Opioid Dependence</v>
      </c>
      <c r="I561" t="str">
        <f t="shared" si="8"/>
        <v>Yes</v>
      </c>
    </row>
    <row r="562" spans="1:9" hidden="1" x14ac:dyDescent="0.25">
      <c r="A562" s="53">
        <v>42491</v>
      </c>
      <c r="B562" t="s">
        <v>44</v>
      </c>
      <c r="C562" t="s">
        <v>135</v>
      </c>
      <c r="D562">
        <v>1</v>
      </c>
      <c r="E562" s="4">
        <v>47.66</v>
      </c>
      <c r="F562" s="4" t="str">
        <f>VLOOKUP(C562,[1]Lookup!A:C,3,FALSE)</f>
        <v>Local Authority</v>
      </c>
      <c r="G562" t="str">
        <f>IF(F562="NHS England", "NHS England", IFERROR(VLOOKUP(B562,[1]Lookup!E:F,2,FALSE),"Requires a Council Assigning"))</f>
        <v>North Yorkshire County Council</v>
      </c>
      <c r="H562" t="str">
        <f>IFERROR(VLOOKUP(C562,[1]Lookup!A:B,2,FALSE),"Requires Category")</f>
        <v>Alcohol dependence</v>
      </c>
      <c r="I562" t="str">
        <f t="shared" si="8"/>
        <v>Yes</v>
      </c>
    </row>
    <row r="563" spans="1:9" hidden="1" x14ac:dyDescent="0.25">
      <c r="A563" s="53">
        <v>42491</v>
      </c>
      <c r="B563" t="s">
        <v>44</v>
      </c>
      <c r="C563" t="s">
        <v>159</v>
      </c>
      <c r="D563">
        <v>2</v>
      </c>
      <c r="E563" s="4">
        <v>9.65</v>
      </c>
      <c r="F563" s="4" t="str">
        <f>VLOOKUP(C563,[1]Lookup!A:C,3,FALSE)</f>
        <v>Local Authority</v>
      </c>
      <c r="G563" t="str">
        <f>IF(F563="NHS England", "NHS England", IFERROR(VLOOKUP(B563,[1]Lookup!E:F,2,FALSE),"Requires a Council Assigning"))</f>
        <v>North Yorkshire County Council</v>
      </c>
      <c r="H563" t="str">
        <f>IFERROR(VLOOKUP(C563,[1]Lookup!A:B,2,FALSE),"Requires Category")</f>
        <v>Emergency Contraception</v>
      </c>
      <c r="I563" t="str">
        <f t="shared" si="8"/>
        <v>No</v>
      </c>
    </row>
    <row r="564" spans="1:9" hidden="1" x14ac:dyDescent="0.25">
      <c r="A564" s="53">
        <v>42491</v>
      </c>
      <c r="B564" t="s">
        <v>44</v>
      </c>
      <c r="C564" t="s">
        <v>138</v>
      </c>
      <c r="D564">
        <v>16</v>
      </c>
      <c r="E564" s="4">
        <v>112.75</v>
      </c>
      <c r="F564" s="4" t="str">
        <f>VLOOKUP(C564,[1]Lookup!A:C,3,FALSE)</f>
        <v>Local Authority</v>
      </c>
      <c r="G564" t="str">
        <f>IF(F564="NHS England", "NHS England", IFERROR(VLOOKUP(B564,[1]Lookup!E:F,2,FALSE),"Requires a Council Assigning"))</f>
        <v>North Yorkshire County Council</v>
      </c>
      <c r="H564" t="str">
        <f>IFERROR(VLOOKUP(C564,[1]Lookup!A:B,2,FALSE),"Requires Category")</f>
        <v>Opioid Dependence</v>
      </c>
      <c r="I564" t="str">
        <f t="shared" si="8"/>
        <v>Yes</v>
      </c>
    </row>
    <row r="565" spans="1:9" hidden="1" x14ac:dyDescent="0.25">
      <c r="A565" s="53">
        <v>42491</v>
      </c>
      <c r="B565" t="s">
        <v>44</v>
      </c>
      <c r="C565" t="s">
        <v>128</v>
      </c>
      <c r="D565">
        <v>4</v>
      </c>
      <c r="E565" s="4">
        <v>325.77999999999997</v>
      </c>
      <c r="F565" s="4" t="str">
        <f>VLOOKUP(C565,[1]Lookup!A:C,3,FALSE)</f>
        <v>Local Authority</v>
      </c>
      <c r="G565" t="str">
        <f>IF(F565="NHS England", "NHS England", IFERROR(VLOOKUP(B565,[1]Lookup!E:F,2,FALSE),"Requires a Council Assigning"))</f>
        <v>North Yorkshire County Council</v>
      </c>
      <c r="H565" t="str">
        <f>IFERROR(VLOOKUP(C565,[1]Lookup!A:B,2,FALSE),"Requires Category")</f>
        <v>IUD Progestogen-only Device</v>
      </c>
      <c r="I565" t="str">
        <f t="shared" si="8"/>
        <v>Yes</v>
      </c>
    </row>
    <row r="566" spans="1:9" hidden="1" x14ac:dyDescent="0.25">
      <c r="A566" s="53">
        <v>42491</v>
      </c>
      <c r="B566" t="s">
        <v>44</v>
      </c>
      <c r="C566" t="s">
        <v>129</v>
      </c>
      <c r="D566">
        <v>4</v>
      </c>
      <c r="E566" s="4">
        <v>308.86</v>
      </c>
      <c r="F566" s="4" t="str">
        <f>VLOOKUP(C566,[1]Lookup!A:C,3,FALSE)</f>
        <v>Local Authority</v>
      </c>
      <c r="G566" t="str">
        <f>IF(F566="NHS England", "NHS England", IFERROR(VLOOKUP(B566,[1]Lookup!E:F,2,FALSE),"Requires a Council Assigning"))</f>
        <v>North Yorkshire County Council</v>
      </c>
      <c r="H566" t="str">
        <f>IFERROR(VLOOKUP(C566,[1]Lookup!A:B,2,FALSE),"Requires Category")</f>
        <v>Etonogestrel</v>
      </c>
      <c r="I566" t="str">
        <f t="shared" si="8"/>
        <v>Yes</v>
      </c>
    </row>
    <row r="567" spans="1:9" hidden="1" x14ac:dyDescent="0.25">
      <c r="A567" s="53">
        <v>42491</v>
      </c>
      <c r="B567" t="s">
        <v>44</v>
      </c>
      <c r="C567" t="s">
        <v>172</v>
      </c>
      <c r="D567">
        <v>2</v>
      </c>
      <c r="E567" s="4">
        <v>36.93</v>
      </c>
      <c r="F567" s="4" t="str">
        <f>VLOOKUP(C567,[1]Lookup!A:C,3,FALSE)</f>
        <v>Local Authority</v>
      </c>
      <c r="G567" t="str">
        <f>IF(F567="NHS England", "NHS England", IFERROR(VLOOKUP(B567,[1]Lookup!E:F,2,FALSE),"Requires a Council Assigning"))</f>
        <v>North Yorkshire County Council</v>
      </c>
      <c r="H567" t="str">
        <f>IFERROR(VLOOKUP(C567,[1]Lookup!A:B,2,FALSE),"Requires Category")</f>
        <v>Nicotine Dependence</v>
      </c>
      <c r="I567" t="str">
        <f t="shared" si="8"/>
        <v>Yes</v>
      </c>
    </row>
    <row r="568" spans="1:9" hidden="1" x14ac:dyDescent="0.25">
      <c r="A568" s="53">
        <v>42491</v>
      </c>
      <c r="B568" t="s">
        <v>44</v>
      </c>
      <c r="C568" t="s">
        <v>200</v>
      </c>
      <c r="D568">
        <v>2</v>
      </c>
      <c r="E568" s="4">
        <v>36.93</v>
      </c>
      <c r="F568" s="4" t="str">
        <f>VLOOKUP(C568,[1]Lookup!A:C,3,FALSE)</f>
        <v>Local Authority</v>
      </c>
      <c r="G568" t="str">
        <f>IF(F568="NHS England", "NHS England", IFERROR(VLOOKUP(B568,[1]Lookup!E:F,2,FALSE),"Requires a Council Assigning"))</f>
        <v>North Yorkshire County Council</v>
      </c>
      <c r="H568" t="str">
        <f>IFERROR(VLOOKUP(C568,[1]Lookup!A:B,2,FALSE),"Requires Category")</f>
        <v>Nicotine Dependence</v>
      </c>
      <c r="I568" t="str">
        <f t="shared" si="8"/>
        <v>Yes</v>
      </c>
    </row>
    <row r="569" spans="1:9" hidden="1" x14ac:dyDescent="0.25">
      <c r="A569" s="53">
        <v>42491</v>
      </c>
      <c r="B569" t="s">
        <v>44</v>
      </c>
      <c r="C569" t="s">
        <v>147</v>
      </c>
      <c r="D569">
        <v>1</v>
      </c>
      <c r="E569" s="4">
        <v>38.4</v>
      </c>
      <c r="F569" s="4" t="str">
        <f>VLOOKUP(C569,[1]Lookup!A:C,3,FALSE)</f>
        <v>Local Authority</v>
      </c>
      <c r="G569" t="str">
        <f>IF(F569="NHS England", "NHS England", IFERROR(VLOOKUP(B569,[1]Lookup!E:F,2,FALSE),"Requires a Council Assigning"))</f>
        <v>North Yorkshire County Council</v>
      </c>
      <c r="H569" t="str">
        <f>IFERROR(VLOOKUP(C569,[1]Lookup!A:B,2,FALSE),"Requires Category")</f>
        <v>Nicotine Dependence</v>
      </c>
      <c r="I569" t="str">
        <f t="shared" si="8"/>
        <v>Yes</v>
      </c>
    </row>
    <row r="570" spans="1:9" hidden="1" x14ac:dyDescent="0.25">
      <c r="A570" s="53">
        <v>42491</v>
      </c>
      <c r="B570" t="s">
        <v>44</v>
      </c>
      <c r="C570" t="s">
        <v>153</v>
      </c>
      <c r="D570">
        <v>1</v>
      </c>
      <c r="E570" s="4">
        <v>22.25</v>
      </c>
      <c r="F570" s="4" t="str">
        <f>VLOOKUP(C570,[1]Lookup!A:C,3,FALSE)</f>
        <v>Local Authority</v>
      </c>
      <c r="G570" t="str">
        <f>IF(F570="NHS England", "NHS England", IFERROR(VLOOKUP(B570,[1]Lookup!E:F,2,FALSE),"Requires a Council Assigning"))</f>
        <v>North Yorkshire County Council</v>
      </c>
      <c r="H570" t="str">
        <f>IFERROR(VLOOKUP(C570,[1]Lookup!A:B,2,FALSE),"Requires Category")</f>
        <v>Nicotine Dependence</v>
      </c>
      <c r="I570" t="str">
        <f t="shared" si="8"/>
        <v>Yes</v>
      </c>
    </row>
    <row r="571" spans="1:9" hidden="1" x14ac:dyDescent="0.25">
      <c r="A571" s="53">
        <v>42491</v>
      </c>
      <c r="B571" t="s">
        <v>44</v>
      </c>
      <c r="C571" t="s">
        <v>165</v>
      </c>
      <c r="D571">
        <v>3</v>
      </c>
      <c r="E571" s="4">
        <v>57.62</v>
      </c>
      <c r="F571" s="4" t="str">
        <f>VLOOKUP(C571,[1]Lookup!A:C,3,FALSE)</f>
        <v>Local Authority</v>
      </c>
      <c r="G571" t="str">
        <f>IF(F571="NHS England", "NHS England", IFERROR(VLOOKUP(B571,[1]Lookup!E:F,2,FALSE),"Requires a Council Assigning"))</f>
        <v>North Yorkshire County Council</v>
      </c>
      <c r="H571" t="str">
        <f>IFERROR(VLOOKUP(C571,[1]Lookup!A:B,2,FALSE),"Requires Category")</f>
        <v>Nicotine Dependence</v>
      </c>
      <c r="I571" t="str">
        <f t="shared" si="8"/>
        <v>Yes</v>
      </c>
    </row>
    <row r="572" spans="1:9" hidden="1" x14ac:dyDescent="0.25">
      <c r="A572" s="53">
        <v>42491</v>
      </c>
      <c r="B572" t="s">
        <v>44</v>
      </c>
      <c r="C572" t="s">
        <v>131</v>
      </c>
      <c r="D572">
        <v>3</v>
      </c>
      <c r="E572" s="4">
        <v>23.1</v>
      </c>
      <c r="F572" s="4" t="str">
        <f>VLOOKUP(C572,[1]Lookup!A:C,3,FALSE)</f>
        <v>NHS England</v>
      </c>
      <c r="G572" t="str">
        <f>IF(F572="NHS England", "NHS England", IFERROR(VLOOKUP(B572,[1]Lookup!E:F,2,FALSE),"Requires a Council Assigning"))</f>
        <v>NHS England</v>
      </c>
      <c r="H572" t="str">
        <f>IFERROR(VLOOKUP(C572,[1]Lookup!A:B,2,FALSE),"Requires Category")</f>
        <v>Pneumococcal</v>
      </c>
      <c r="I572" t="str">
        <f t="shared" si="8"/>
        <v>Yes</v>
      </c>
    </row>
    <row r="573" spans="1:9" hidden="1" x14ac:dyDescent="0.25">
      <c r="A573" s="53">
        <v>42491</v>
      </c>
      <c r="B573" t="s">
        <v>44</v>
      </c>
      <c r="C573" t="s">
        <v>155</v>
      </c>
      <c r="D573">
        <v>3</v>
      </c>
      <c r="E573" s="4">
        <v>34.97</v>
      </c>
      <c r="F573" s="4" t="str">
        <f>VLOOKUP(C573,[1]Lookup!A:C,3,FALSE)</f>
        <v>Local Authority</v>
      </c>
      <c r="G573" t="str">
        <f>IF(F573="NHS England", "NHS England", IFERROR(VLOOKUP(B573,[1]Lookup!E:F,2,FALSE),"Requires a Council Assigning"))</f>
        <v>North Yorkshire County Council</v>
      </c>
      <c r="H573" t="str">
        <f>IFERROR(VLOOKUP(C573,[1]Lookup!A:B,2,FALSE),"Requires Category")</f>
        <v>Opioid Dependence</v>
      </c>
      <c r="I573" t="str">
        <f t="shared" si="8"/>
        <v>Yes</v>
      </c>
    </row>
    <row r="574" spans="1:9" hidden="1" x14ac:dyDescent="0.25">
      <c r="A574" s="53">
        <v>42491</v>
      </c>
      <c r="B574" t="s">
        <v>44</v>
      </c>
      <c r="C574" t="s">
        <v>174</v>
      </c>
      <c r="D574">
        <v>7</v>
      </c>
      <c r="E574" s="4">
        <v>398.43</v>
      </c>
      <c r="F574" s="4" t="str">
        <f>VLOOKUP(C574,[1]Lookup!A:C,3,FALSE)</f>
        <v>Local Authority</v>
      </c>
      <c r="G574" t="str">
        <f>IF(F574="NHS England", "NHS England", IFERROR(VLOOKUP(B574,[1]Lookup!E:F,2,FALSE),"Requires a Council Assigning"))</f>
        <v>North Yorkshire County Council</v>
      </c>
      <c r="H574" t="str">
        <f>IFERROR(VLOOKUP(C574,[1]Lookup!A:B,2,FALSE),"Requires Category")</f>
        <v>Opioid Dependence</v>
      </c>
      <c r="I574" t="str">
        <f t="shared" si="8"/>
        <v>Yes</v>
      </c>
    </row>
    <row r="575" spans="1:9" hidden="1" x14ac:dyDescent="0.25">
      <c r="A575" s="53">
        <v>42491</v>
      </c>
      <c r="B575" t="s">
        <v>44</v>
      </c>
      <c r="C575" t="s">
        <v>202</v>
      </c>
      <c r="D575">
        <v>1</v>
      </c>
      <c r="E575" s="4">
        <v>50.55</v>
      </c>
      <c r="F575" s="4" t="str">
        <f>VLOOKUP(C575,[1]Lookup!A:C,3,FALSE)</f>
        <v>Local Authority</v>
      </c>
      <c r="G575" t="str">
        <f>IF(F575="NHS England", "NHS England", IFERROR(VLOOKUP(B575,[1]Lookup!E:F,2,FALSE),"Requires a Council Assigning"))</f>
        <v>North Yorkshire County Council</v>
      </c>
      <c r="H575" t="str">
        <f>IFERROR(VLOOKUP(C575,[1]Lookup!A:B,2,FALSE),"Requires Category")</f>
        <v>Nicotine Dependence</v>
      </c>
      <c r="I575" t="str">
        <f t="shared" si="8"/>
        <v>Yes</v>
      </c>
    </row>
    <row r="576" spans="1:9" hidden="1" x14ac:dyDescent="0.25">
      <c r="A576" s="53">
        <v>42491</v>
      </c>
      <c r="B576" t="s">
        <v>44</v>
      </c>
      <c r="C576" t="s">
        <v>146</v>
      </c>
      <c r="D576">
        <v>2</v>
      </c>
      <c r="E576" s="4">
        <v>50.56</v>
      </c>
      <c r="F576" s="4" t="str">
        <f>VLOOKUP(C576,[1]Lookup!A:C,3,FALSE)</f>
        <v>Local Authority</v>
      </c>
      <c r="G576" t="str">
        <f>IF(F576="NHS England", "NHS England", IFERROR(VLOOKUP(B576,[1]Lookup!E:F,2,FALSE),"Requires a Council Assigning"))</f>
        <v>North Yorkshire County Council</v>
      </c>
      <c r="H576" t="str">
        <f>IFERROR(VLOOKUP(C576,[1]Lookup!A:B,2,FALSE),"Requires Category")</f>
        <v>Nicotine Dependence</v>
      </c>
      <c r="I576" t="str">
        <f t="shared" si="8"/>
        <v>Yes</v>
      </c>
    </row>
    <row r="577" spans="1:9" hidden="1" x14ac:dyDescent="0.25">
      <c r="A577" s="53">
        <v>42491</v>
      </c>
      <c r="B577" t="s">
        <v>30</v>
      </c>
      <c r="C577" t="s">
        <v>128</v>
      </c>
      <c r="D577">
        <v>2</v>
      </c>
      <c r="E577" s="4">
        <v>162.88999999999999</v>
      </c>
      <c r="F577" s="4" t="str">
        <f>VLOOKUP(C577,[1]Lookup!A:C,3,FALSE)</f>
        <v>Local Authority</v>
      </c>
      <c r="G577" t="str">
        <f>IF(F577="NHS England", "NHS England", IFERROR(VLOOKUP(B577,[1]Lookup!E:F,2,FALSE),"Requires a Council Assigning"))</f>
        <v>City of York</v>
      </c>
      <c r="H577" t="str">
        <f>IFERROR(VLOOKUP(C577,[1]Lookup!A:B,2,FALSE),"Requires Category")</f>
        <v>IUD Progestogen-only Device</v>
      </c>
      <c r="I577" t="str">
        <f t="shared" si="8"/>
        <v>No</v>
      </c>
    </row>
    <row r="578" spans="1:9" hidden="1" x14ac:dyDescent="0.25">
      <c r="A578" s="53">
        <v>42491</v>
      </c>
      <c r="B578" t="s">
        <v>30</v>
      </c>
      <c r="C578" t="s">
        <v>175</v>
      </c>
      <c r="D578">
        <v>2</v>
      </c>
      <c r="E578" s="4">
        <v>53.17</v>
      </c>
      <c r="F578" s="4" t="str">
        <f>VLOOKUP(C578,[1]Lookup!A:C,3,FALSE)</f>
        <v>Local Authority</v>
      </c>
      <c r="G578" t="str">
        <f>IF(F578="NHS England", "NHS England", IFERROR(VLOOKUP(B578,[1]Lookup!E:F,2,FALSE),"Requires a Council Assigning"))</f>
        <v>City of York</v>
      </c>
      <c r="H578" t="str">
        <f>IFERROR(VLOOKUP(C578,[1]Lookup!A:B,2,FALSE),"Requires Category")</f>
        <v>Nicotine Dependence</v>
      </c>
      <c r="I578" t="str">
        <f t="shared" si="8"/>
        <v>No</v>
      </c>
    </row>
    <row r="579" spans="1:9" hidden="1" x14ac:dyDescent="0.25">
      <c r="A579" s="53">
        <v>42491</v>
      </c>
      <c r="B579" t="s">
        <v>30</v>
      </c>
      <c r="C579" t="s">
        <v>168</v>
      </c>
      <c r="D579">
        <v>2</v>
      </c>
      <c r="E579" s="4">
        <v>38.409999999999997</v>
      </c>
      <c r="F579" s="4" t="str">
        <f>VLOOKUP(C579,[1]Lookup!A:C,3,FALSE)</f>
        <v>Local Authority</v>
      </c>
      <c r="G579" t="str">
        <f>IF(F579="NHS England", "NHS England", IFERROR(VLOOKUP(B579,[1]Lookup!E:F,2,FALSE),"Requires a Council Assigning"))</f>
        <v>City of York</v>
      </c>
      <c r="H579" t="str">
        <f>IFERROR(VLOOKUP(C579,[1]Lookup!A:B,2,FALSE),"Requires Category")</f>
        <v>Nicotine Dependence</v>
      </c>
      <c r="I579" t="str">
        <f t="shared" si="8"/>
        <v>No</v>
      </c>
    </row>
    <row r="580" spans="1:9" hidden="1" x14ac:dyDescent="0.25">
      <c r="A580" s="53">
        <v>42491</v>
      </c>
      <c r="B580" t="s">
        <v>30</v>
      </c>
      <c r="C580" t="s">
        <v>152</v>
      </c>
      <c r="D580">
        <v>2</v>
      </c>
      <c r="E580" s="4">
        <v>15.4</v>
      </c>
      <c r="F580" s="4" t="str">
        <f>VLOOKUP(C580,[1]Lookup!A:C,3,FALSE)</f>
        <v>NHS England</v>
      </c>
      <c r="G580" t="str">
        <f>IF(F580="NHS England", "NHS England", IFERROR(VLOOKUP(B580,[1]Lookup!E:F,2,FALSE),"Requires a Council Assigning"))</f>
        <v>NHS England</v>
      </c>
      <c r="H580" t="str">
        <f>IFERROR(VLOOKUP(C580,[1]Lookup!A:B,2,FALSE),"Requires Category")</f>
        <v>Pneumococcal</v>
      </c>
      <c r="I580" t="str">
        <f t="shared" si="8"/>
        <v>Yes</v>
      </c>
    </row>
    <row r="581" spans="1:9" hidden="1" x14ac:dyDescent="0.25">
      <c r="A581" s="53">
        <v>42491</v>
      </c>
      <c r="B581" t="s">
        <v>30</v>
      </c>
      <c r="C581" t="s">
        <v>144</v>
      </c>
      <c r="D581">
        <v>1</v>
      </c>
      <c r="E581" s="4">
        <v>13.02</v>
      </c>
      <c r="F581" s="4" t="str">
        <f>VLOOKUP(C581,[1]Lookup!A:C,3,FALSE)</f>
        <v>Local Authority</v>
      </c>
      <c r="G581" t="str">
        <f>IF(F581="NHS England", "NHS England", IFERROR(VLOOKUP(B581,[1]Lookup!E:F,2,FALSE),"Requires a Council Assigning"))</f>
        <v>City of York</v>
      </c>
      <c r="H581" t="str">
        <f>IFERROR(VLOOKUP(C581,[1]Lookup!A:B,2,FALSE),"Requires Category")</f>
        <v>Emergency Contraception</v>
      </c>
      <c r="I581" t="str">
        <f t="shared" ref="I581:I644" si="9">INDEX($R$7:$AB$11,MATCH(G581,$Q$7:$Q$11,0),MATCH(H581,$R$6:$AB$6,0))</f>
        <v>No</v>
      </c>
    </row>
    <row r="582" spans="1:9" hidden="1" x14ac:dyDescent="0.25">
      <c r="A582" s="53">
        <v>42491</v>
      </c>
      <c r="B582" t="s">
        <v>18</v>
      </c>
      <c r="C582" t="s">
        <v>199</v>
      </c>
      <c r="D582">
        <v>1</v>
      </c>
      <c r="E582" s="4">
        <v>18.45</v>
      </c>
      <c r="F582" s="4" t="str">
        <f>VLOOKUP(C582,[1]Lookup!A:C,3,FALSE)</f>
        <v>Local Authority</v>
      </c>
      <c r="G582" t="str">
        <f>IF(F582="NHS England", "NHS England", IFERROR(VLOOKUP(B582,[1]Lookup!E:F,2,FALSE),"Requires a Council Assigning"))</f>
        <v>North Yorkshire County Council</v>
      </c>
      <c r="H582" t="str">
        <f>IFERROR(VLOOKUP(C582,[1]Lookup!A:B,2,FALSE),"Requires Category")</f>
        <v>Nicotine Dependence</v>
      </c>
      <c r="I582" t="str">
        <f t="shared" si="9"/>
        <v>Yes</v>
      </c>
    </row>
    <row r="583" spans="1:9" hidden="1" x14ac:dyDescent="0.25">
      <c r="A583" s="53">
        <v>42491</v>
      </c>
      <c r="B583" t="s">
        <v>18</v>
      </c>
      <c r="C583" t="s">
        <v>172</v>
      </c>
      <c r="D583">
        <v>1</v>
      </c>
      <c r="E583" s="4">
        <v>18.45</v>
      </c>
      <c r="F583" s="4" t="str">
        <f>VLOOKUP(C583,[1]Lookup!A:C,3,FALSE)</f>
        <v>Local Authority</v>
      </c>
      <c r="G583" t="str">
        <f>IF(F583="NHS England", "NHS England", IFERROR(VLOOKUP(B583,[1]Lookup!E:F,2,FALSE),"Requires a Council Assigning"))</f>
        <v>North Yorkshire County Council</v>
      </c>
      <c r="H583" t="str">
        <f>IFERROR(VLOOKUP(C583,[1]Lookup!A:B,2,FALSE),"Requires Category")</f>
        <v>Nicotine Dependence</v>
      </c>
      <c r="I583" t="str">
        <f t="shared" si="9"/>
        <v>Yes</v>
      </c>
    </row>
    <row r="584" spans="1:9" hidden="1" x14ac:dyDescent="0.25">
      <c r="A584" s="53">
        <v>42491</v>
      </c>
      <c r="B584" t="s">
        <v>18</v>
      </c>
      <c r="C584" t="s">
        <v>153</v>
      </c>
      <c r="D584">
        <v>2</v>
      </c>
      <c r="E584" s="4">
        <v>44.48</v>
      </c>
      <c r="F584" s="4" t="str">
        <f>VLOOKUP(C584,[1]Lookup!A:C,3,FALSE)</f>
        <v>Local Authority</v>
      </c>
      <c r="G584" t="str">
        <f>IF(F584="NHS England", "NHS England", IFERROR(VLOOKUP(B584,[1]Lookup!E:F,2,FALSE),"Requires a Council Assigning"))</f>
        <v>North Yorkshire County Council</v>
      </c>
      <c r="H584" t="str">
        <f>IFERROR(VLOOKUP(C584,[1]Lookup!A:B,2,FALSE),"Requires Category")</f>
        <v>Nicotine Dependence</v>
      </c>
      <c r="I584" t="str">
        <f t="shared" si="9"/>
        <v>Yes</v>
      </c>
    </row>
    <row r="585" spans="1:9" hidden="1" x14ac:dyDescent="0.25">
      <c r="A585" s="53">
        <v>42491</v>
      </c>
      <c r="B585" t="s">
        <v>18</v>
      </c>
      <c r="C585" t="s">
        <v>203</v>
      </c>
      <c r="D585">
        <v>1</v>
      </c>
      <c r="E585" s="4">
        <v>3.47</v>
      </c>
      <c r="F585" s="4" t="str">
        <f>VLOOKUP(C585,[1]Lookup!A:C,3,FALSE)</f>
        <v>Local Authority</v>
      </c>
      <c r="G585" t="str">
        <f>IF(F585="NHS England", "NHS England", IFERROR(VLOOKUP(B585,[1]Lookup!E:F,2,FALSE),"Requires a Council Assigning"))</f>
        <v>North Yorkshire County Council</v>
      </c>
      <c r="H585" t="str">
        <f>IFERROR(VLOOKUP(C585,[1]Lookup!A:B,2,FALSE),"Requires Category")</f>
        <v>Emergency Contraception</v>
      </c>
      <c r="I585" t="str">
        <f t="shared" si="9"/>
        <v>No</v>
      </c>
    </row>
    <row r="586" spans="1:9" hidden="1" x14ac:dyDescent="0.25">
      <c r="A586" s="53">
        <v>42491</v>
      </c>
      <c r="B586" t="s">
        <v>18</v>
      </c>
      <c r="C586" t="s">
        <v>145</v>
      </c>
      <c r="D586">
        <v>2</v>
      </c>
      <c r="E586" s="4">
        <v>50.53</v>
      </c>
      <c r="F586" s="4" t="str">
        <f>VLOOKUP(C586,[1]Lookup!A:C,3,FALSE)</f>
        <v>Local Authority</v>
      </c>
      <c r="G586" t="str">
        <f>IF(F586="NHS England", "NHS England", IFERROR(VLOOKUP(B586,[1]Lookup!E:F,2,FALSE),"Requires a Council Assigning"))</f>
        <v>North Yorkshire County Council</v>
      </c>
      <c r="H586" t="str">
        <f>IFERROR(VLOOKUP(C586,[1]Lookup!A:B,2,FALSE),"Requires Category")</f>
        <v>Nicotine Dependence</v>
      </c>
      <c r="I586" t="str">
        <f t="shared" si="9"/>
        <v>Yes</v>
      </c>
    </row>
    <row r="587" spans="1:9" hidden="1" x14ac:dyDescent="0.25">
      <c r="A587" s="53">
        <v>42491</v>
      </c>
      <c r="B587" t="s">
        <v>18</v>
      </c>
      <c r="C587" t="s">
        <v>146</v>
      </c>
      <c r="D587">
        <v>5</v>
      </c>
      <c r="E587" s="4">
        <v>126.33</v>
      </c>
      <c r="F587" s="4" t="str">
        <f>VLOOKUP(C587,[1]Lookup!A:C,3,FALSE)</f>
        <v>Local Authority</v>
      </c>
      <c r="G587" t="str">
        <f>IF(F587="NHS England", "NHS England", IFERROR(VLOOKUP(B587,[1]Lookup!E:F,2,FALSE),"Requires a Council Assigning"))</f>
        <v>North Yorkshire County Council</v>
      </c>
      <c r="H587" t="str">
        <f>IFERROR(VLOOKUP(C587,[1]Lookup!A:B,2,FALSE),"Requires Category")</f>
        <v>Nicotine Dependence</v>
      </c>
      <c r="I587" t="str">
        <f t="shared" si="9"/>
        <v>Yes</v>
      </c>
    </row>
    <row r="588" spans="1:9" hidden="1" x14ac:dyDescent="0.25">
      <c r="A588" s="53">
        <v>42491</v>
      </c>
      <c r="B588" t="s">
        <v>38</v>
      </c>
      <c r="C588" t="s">
        <v>130</v>
      </c>
      <c r="D588">
        <v>3</v>
      </c>
      <c r="E588" s="4">
        <v>96.76</v>
      </c>
      <c r="F588" s="4" t="str">
        <f>VLOOKUP(C588,[1]Lookup!A:C,3,FALSE)</f>
        <v>Local Authority</v>
      </c>
      <c r="G588" t="str">
        <f>IF(F588="NHS England", "NHS England", IFERROR(VLOOKUP(B588,[1]Lookup!E:F,2,FALSE),"Requires a Council Assigning"))</f>
        <v>City of York</v>
      </c>
      <c r="H588" t="str">
        <f>IFERROR(VLOOKUP(C588,[1]Lookup!A:B,2,FALSE),"Requires Category")</f>
        <v>Nicotine Dependence</v>
      </c>
      <c r="I588" t="str">
        <f t="shared" si="9"/>
        <v>No</v>
      </c>
    </row>
    <row r="589" spans="1:9" hidden="1" x14ac:dyDescent="0.25">
      <c r="A589" s="53">
        <v>42491</v>
      </c>
      <c r="B589" t="s">
        <v>38</v>
      </c>
      <c r="C589" t="s">
        <v>127</v>
      </c>
      <c r="D589">
        <v>4</v>
      </c>
      <c r="E589" s="4">
        <v>52.06</v>
      </c>
      <c r="F589" s="4" t="str">
        <f>VLOOKUP(C589,[1]Lookup!A:C,3,FALSE)</f>
        <v>Local Authority</v>
      </c>
      <c r="G589" t="str">
        <f>IF(F589="NHS England", "NHS England", IFERROR(VLOOKUP(B589,[1]Lookup!E:F,2,FALSE),"Requires a Council Assigning"))</f>
        <v>City of York</v>
      </c>
      <c r="H589" t="str">
        <f>IFERROR(VLOOKUP(C589,[1]Lookup!A:B,2,FALSE),"Requires Category")</f>
        <v>Emergency Contraception</v>
      </c>
      <c r="I589" t="str">
        <f t="shared" si="9"/>
        <v>No</v>
      </c>
    </row>
    <row r="590" spans="1:9" hidden="1" x14ac:dyDescent="0.25">
      <c r="A590" s="53">
        <v>42491</v>
      </c>
      <c r="B590" t="s">
        <v>38</v>
      </c>
      <c r="C590" t="s">
        <v>136</v>
      </c>
      <c r="D590">
        <v>9</v>
      </c>
      <c r="E590" s="4">
        <v>695.05</v>
      </c>
      <c r="F590" s="4" t="str">
        <f>VLOOKUP(C590,[1]Lookup!A:C,3,FALSE)</f>
        <v>Local Authority</v>
      </c>
      <c r="G590" t="str">
        <f>IF(F590="NHS England", "NHS England", IFERROR(VLOOKUP(B590,[1]Lookup!E:F,2,FALSE),"Requires a Council Assigning"))</f>
        <v>City of York</v>
      </c>
      <c r="H590" t="str">
        <f>IFERROR(VLOOKUP(C590,[1]Lookup!A:B,2,FALSE),"Requires Category")</f>
        <v>Etonogestrel</v>
      </c>
      <c r="I590" t="str">
        <f t="shared" si="9"/>
        <v>No</v>
      </c>
    </row>
    <row r="591" spans="1:9" hidden="1" x14ac:dyDescent="0.25">
      <c r="A591" s="53">
        <v>42491</v>
      </c>
      <c r="B591" t="s">
        <v>38</v>
      </c>
      <c r="C591" t="s">
        <v>204</v>
      </c>
      <c r="D591">
        <v>2</v>
      </c>
      <c r="E591" s="4">
        <v>12.2</v>
      </c>
      <c r="F591" s="4" t="str">
        <f>VLOOKUP(C591,[1]Lookup!A:C,3,FALSE)</f>
        <v>NHS England</v>
      </c>
      <c r="G591" t="str">
        <f>IF(F591="NHS England", "NHS England", IFERROR(VLOOKUP(B591,[1]Lookup!E:F,2,FALSE),"Requires a Council Assigning"))</f>
        <v>NHS England</v>
      </c>
      <c r="H591" t="str">
        <f>IFERROR(VLOOKUP(C591,[1]Lookup!A:B,2,FALSE),"Requires Category")</f>
        <v>Influenza</v>
      </c>
      <c r="I591" t="str">
        <f t="shared" si="9"/>
        <v>Yes</v>
      </c>
    </row>
    <row r="592" spans="1:9" hidden="1" x14ac:dyDescent="0.25">
      <c r="A592" s="53">
        <v>42491</v>
      </c>
      <c r="B592" t="s">
        <v>38</v>
      </c>
      <c r="C592" t="s">
        <v>159</v>
      </c>
      <c r="D592">
        <v>12</v>
      </c>
      <c r="E592" s="4">
        <v>57.9</v>
      </c>
      <c r="F592" s="4" t="str">
        <f>VLOOKUP(C592,[1]Lookup!A:C,3,FALSE)</f>
        <v>Local Authority</v>
      </c>
      <c r="G592" t="str">
        <f>IF(F592="NHS England", "NHS England", IFERROR(VLOOKUP(B592,[1]Lookup!E:F,2,FALSE),"Requires a Council Assigning"))</f>
        <v>City of York</v>
      </c>
      <c r="H592" t="str">
        <f>IFERROR(VLOOKUP(C592,[1]Lookup!A:B,2,FALSE),"Requires Category")</f>
        <v>Emergency Contraception</v>
      </c>
      <c r="I592" t="str">
        <f t="shared" si="9"/>
        <v>No</v>
      </c>
    </row>
    <row r="593" spans="1:9" hidden="1" x14ac:dyDescent="0.25">
      <c r="A593" s="53">
        <v>42491</v>
      </c>
      <c r="B593" t="s">
        <v>38</v>
      </c>
      <c r="C593" t="s">
        <v>128</v>
      </c>
      <c r="D593">
        <v>7</v>
      </c>
      <c r="E593" s="4">
        <v>570.11</v>
      </c>
      <c r="F593" s="4" t="str">
        <f>VLOOKUP(C593,[1]Lookup!A:C,3,FALSE)</f>
        <v>Local Authority</v>
      </c>
      <c r="G593" t="str">
        <f>IF(F593="NHS England", "NHS England", IFERROR(VLOOKUP(B593,[1]Lookup!E:F,2,FALSE),"Requires a Council Assigning"))</f>
        <v>City of York</v>
      </c>
      <c r="H593" t="str">
        <f>IFERROR(VLOOKUP(C593,[1]Lookup!A:B,2,FALSE),"Requires Category")</f>
        <v>IUD Progestogen-only Device</v>
      </c>
      <c r="I593" t="str">
        <f t="shared" si="9"/>
        <v>No</v>
      </c>
    </row>
    <row r="594" spans="1:9" hidden="1" x14ac:dyDescent="0.25">
      <c r="A594" s="53">
        <v>42491</v>
      </c>
      <c r="B594" t="s">
        <v>38</v>
      </c>
      <c r="C594" t="s">
        <v>129</v>
      </c>
      <c r="D594">
        <v>7</v>
      </c>
      <c r="E594" s="4">
        <v>540.59</v>
      </c>
      <c r="F594" s="4" t="str">
        <f>VLOOKUP(C594,[1]Lookup!A:C,3,FALSE)</f>
        <v>Local Authority</v>
      </c>
      <c r="G594" t="str">
        <f>IF(F594="NHS England", "NHS England", IFERROR(VLOOKUP(B594,[1]Lookup!E:F,2,FALSE),"Requires a Council Assigning"))</f>
        <v>City of York</v>
      </c>
      <c r="H594" t="str">
        <f>IFERROR(VLOOKUP(C594,[1]Lookup!A:B,2,FALSE),"Requires Category")</f>
        <v>Etonogestrel</v>
      </c>
      <c r="I594" t="str">
        <f t="shared" si="9"/>
        <v>No</v>
      </c>
    </row>
    <row r="595" spans="1:9" hidden="1" x14ac:dyDescent="0.25">
      <c r="A595" s="53">
        <v>42491</v>
      </c>
      <c r="B595" t="s">
        <v>38</v>
      </c>
      <c r="C595" t="s">
        <v>153</v>
      </c>
      <c r="D595">
        <v>1</v>
      </c>
      <c r="E595" s="4">
        <v>55.95</v>
      </c>
      <c r="F595" s="4" t="str">
        <f>VLOOKUP(C595,[1]Lookup!A:C,3,FALSE)</f>
        <v>Local Authority</v>
      </c>
      <c r="G595" t="str">
        <f>IF(F595="NHS England", "NHS England", IFERROR(VLOOKUP(B595,[1]Lookup!E:F,2,FALSE),"Requires a Council Assigning"))</f>
        <v>City of York</v>
      </c>
      <c r="H595" t="str">
        <f>IFERROR(VLOOKUP(C595,[1]Lookup!A:B,2,FALSE),"Requires Category")</f>
        <v>Nicotine Dependence</v>
      </c>
      <c r="I595" t="str">
        <f t="shared" si="9"/>
        <v>No</v>
      </c>
    </row>
    <row r="596" spans="1:9" hidden="1" x14ac:dyDescent="0.25">
      <c r="A596" s="53">
        <v>42491</v>
      </c>
      <c r="B596" t="s">
        <v>38</v>
      </c>
      <c r="C596" t="s">
        <v>167</v>
      </c>
      <c r="D596">
        <v>1</v>
      </c>
      <c r="E596" s="4">
        <v>36.92</v>
      </c>
      <c r="F596" s="4" t="str">
        <f>VLOOKUP(C596,[1]Lookup!A:C,3,FALSE)</f>
        <v>Local Authority</v>
      </c>
      <c r="G596" t="str">
        <f>IF(F596="NHS England", "NHS England", IFERROR(VLOOKUP(B596,[1]Lookup!E:F,2,FALSE),"Requires a Council Assigning"))</f>
        <v>City of York</v>
      </c>
      <c r="H596" t="str">
        <f>IFERROR(VLOOKUP(C596,[1]Lookup!A:B,2,FALSE),"Requires Category")</f>
        <v>Nicotine Dependence</v>
      </c>
      <c r="I596" t="str">
        <f t="shared" si="9"/>
        <v>No</v>
      </c>
    </row>
    <row r="597" spans="1:9" hidden="1" x14ac:dyDescent="0.25">
      <c r="A597" s="53">
        <v>42491</v>
      </c>
      <c r="B597" t="s">
        <v>38</v>
      </c>
      <c r="C597" t="s">
        <v>152</v>
      </c>
      <c r="D597">
        <v>26</v>
      </c>
      <c r="E597" s="4">
        <v>200.21</v>
      </c>
      <c r="F597" s="4" t="str">
        <f>VLOOKUP(C597,[1]Lookup!A:C,3,FALSE)</f>
        <v>NHS England</v>
      </c>
      <c r="G597" t="str">
        <f>IF(F597="NHS England", "NHS England", IFERROR(VLOOKUP(B597,[1]Lookup!E:F,2,FALSE),"Requires a Council Assigning"))</f>
        <v>NHS England</v>
      </c>
      <c r="H597" t="str">
        <f>IFERROR(VLOOKUP(C597,[1]Lookup!A:B,2,FALSE),"Requires Category")</f>
        <v>Pneumococcal</v>
      </c>
      <c r="I597" t="str">
        <f t="shared" si="9"/>
        <v>Yes</v>
      </c>
    </row>
    <row r="598" spans="1:9" hidden="1" x14ac:dyDescent="0.25">
      <c r="A598" s="53">
        <v>42491</v>
      </c>
      <c r="B598" t="s">
        <v>38</v>
      </c>
      <c r="C598" t="s">
        <v>144</v>
      </c>
      <c r="D598">
        <v>2</v>
      </c>
      <c r="E598" s="4">
        <v>26.03</v>
      </c>
      <c r="F598" s="4" t="str">
        <f>VLOOKUP(C598,[1]Lookup!A:C,3,FALSE)</f>
        <v>Local Authority</v>
      </c>
      <c r="G598" t="str">
        <f>IF(F598="NHS England", "NHS England", IFERROR(VLOOKUP(B598,[1]Lookup!E:F,2,FALSE),"Requires a Council Assigning"))</f>
        <v>City of York</v>
      </c>
      <c r="H598" t="str">
        <f>IFERROR(VLOOKUP(C598,[1]Lookup!A:B,2,FALSE),"Requires Category")</f>
        <v>Emergency Contraception</v>
      </c>
      <c r="I598" t="str">
        <f t="shared" si="9"/>
        <v>No</v>
      </c>
    </row>
    <row r="599" spans="1:9" hidden="1" x14ac:dyDescent="0.25">
      <c r="A599" s="53">
        <v>42491</v>
      </c>
      <c r="B599" t="s">
        <v>54</v>
      </c>
      <c r="C599" t="s">
        <v>166</v>
      </c>
      <c r="D599">
        <v>5</v>
      </c>
      <c r="E599" s="4">
        <v>133.34</v>
      </c>
      <c r="F599" s="4" t="str">
        <f>VLOOKUP(C599,[1]Lookup!A:C,3,FALSE)</f>
        <v>Local Authority</v>
      </c>
      <c r="G599" t="str">
        <f>IF(F599="NHS England", "NHS England", IFERROR(VLOOKUP(B599,[1]Lookup!E:F,2,FALSE),"Requires a Council Assigning"))</f>
        <v>City of York</v>
      </c>
      <c r="H599" t="str">
        <f>IFERROR(VLOOKUP(C599,[1]Lookup!A:B,2,FALSE),"Requires Category")</f>
        <v>Alcohol dependence</v>
      </c>
      <c r="I599" t="str">
        <f t="shared" si="9"/>
        <v>No</v>
      </c>
    </row>
    <row r="600" spans="1:9" hidden="1" x14ac:dyDescent="0.25">
      <c r="A600" s="53">
        <v>42491</v>
      </c>
      <c r="B600" t="s">
        <v>54</v>
      </c>
      <c r="C600" t="s">
        <v>135</v>
      </c>
      <c r="D600">
        <v>1</v>
      </c>
      <c r="E600" s="4">
        <v>47.66</v>
      </c>
      <c r="F600" s="4" t="str">
        <f>VLOOKUP(C600,[1]Lookup!A:C,3,FALSE)</f>
        <v>Local Authority</v>
      </c>
      <c r="G600" t="str">
        <f>IF(F600="NHS England", "NHS England", IFERROR(VLOOKUP(B600,[1]Lookup!E:F,2,FALSE),"Requires a Council Assigning"))</f>
        <v>City of York</v>
      </c>
      <c r="H600" t="str">
        <f>IFERROR(VLOOKUP(C600,[1]Lookup!A:B,2,FALSE),"Requires Category")</f>
        <v>Alcohol dependence</v>
      </c>
      <c r="I600" t="str">
        <f t="shared" si="9"/>
        <v>No</v>
      </c>
    </row>
    <row r="601" spans="1:9" hidden="1" x14ac:dyDescent="0.25">
      <c r="A601" s="53">
        <v>42491</v>
      </c>
      <c r="B601" t="s">
        <v>54</v>
      </c>
      <c r="C601" t="s">
        <v>136</v>
      </c>
      <c r="D601">
        <v>2</v>
      </c>
      <c r="E601" s="4">
        <v>154.44999999999999</v>
      </c>
      <c r="F601" s="4" t="str">
        <f>VLOOKUP(C601,[1]Lookup!A:C,3,FALSE)</f>
        <v>Local Authority</v>
      </c>
      <c r="G601" t="str">
        <f>IF(F601="NHS England", "NHS England", IFERROR(VLOOKUP(B601,[1]Lookup!E:F,2,FALSE),"Requires a Council Assigning"))</f>
        <v>City of York</v>
      </c>
      <c r="H601" t="str">
        <f>IFERROR(VLOOKUP(C601,[1]Lookup!A:B,2,FALSE),"Requires Category")</f>
        <v>Etonogestrel</v>
      </c>
      <c r="I601" t="str">
        <f t="shared" si="9"/>
        <v>No</v>
      </c>
    </row>
    <row r="602" spans="1:9" hidden="1" x14ac:dyDescent="0.25">
      <c r="A602" s="53">
        <v>42491</v>
      </c>
      <c r="B602" t="s">
        <v>54</v>
      </c>
      <c r="C602" t="s">
        <v>154</v>
      </c>
      <c r="D602">
        <v>1</v>
      </c>
      <c r="E602" s="4">
        <v>6.1</v>
      </c>
      <c r="F602" s="4" t="str">
        <f>VLOOKUP(C602,[1]Lookup!A:C,3,FALSE)</f>
        <v>NHS England</v>
      </c>
      <c r="G602" t="str">
        <f>IF(F602="NHS England", "NHS England", IFERROR(VLOOKUP(B602,[1]Lookup!E:F,2,FALSE),"Requires a Council Assigning"))</f>
        <v>NHS England</v>
      </c>
      <c r="H602" t="str">
        <f>IFERROR(VLOOKUP(C602,[1]Lookup!A:B,2,FALSE),"Requires Category")</f>
        <v>Influenza</v>
      </c>
      <c r="I602" t="str">
        <f t="shared" si="9"/>
        <v>Yes</v>
      </c>
    </row>
    <row r="603" spans="1:9" hidden="1" x14ac:dyDescent="0.25">
      <c r="A603" s="53">
        <v>42491</v>
      </c>
      <c r="B603" t="s">
        <v>54</v>
      </c>
      <c r="C603" t="s">
        <v>137</v>
      </c>
      <c r="D603">
        <v>1</v>
      </c>
      <c r="E603" s="4">
        <v>4.83</v>
      </c>
      <c r="F603" s="4" t="str">
        <f>VLOOKUP(C603,[1]Lookup!A:C,3,FALSE)</f>
        <v>NHS England</v>
      </c>
      <c r="G603" t="str">
        <f>IF(F603="NHS England", "NHS England", IFERROR(VLOOKUP(B603,[1]Lookup!E:F,2,FALSE),"Requires a Council Assigning"))</f>
        <v>NHS England</v>
      </c>
      <c r="H603" t="str">
        <f>IFERROR(VLOOKUP(C603,[1]Lookup!A:B,2,FALSE),"Requires Category")</f>
        <v>Influenza</v>
      </c>
      <c r="I603" t="str">
        <f t="shared" si="9"/>
        <v>Yes</v>
      </c>
    </row>
    <row r="604" spans="1:9" hidden="1" x14ac:dyDescent="0.25">
      <c r="A604" s="53">
        <v>42491</v>
      </c>
      <c r="B604" t="s">
        <v>54</v>
      </c>
      <c r="C604" t="s">
        <v>158</v>
      </c>
      <c r="D604">
        <v>2</v>
      </c>
      <c r="E604" s="4">
        <v>162.88999999999999</v>
      </c>
      <c r="F604" s="4" t="str">
        <f>VLOOKUP(C604,[1]Lookup!A:C,3,FALSE)</f>
        <v>Local Authority</v>
      </c>
      <c r="G604" t="str">
        <f>IF(F604="NHS England", "NHS England", IFERROR(VLOOKUP(B604,[1]Lookup!E:F,2,FALSE),"Requires a Council Assigning"))</f>
        <v>City of York</v>
      </c>
      <c r="H604" t="str">
        <f>IFERROR(VLOOKUP(C604,[1]Lookup!A:B,2,FALSE),"Requires Category")</f>
        <v>IUD Progestogen-only Device</v>
      </c>
      <c r="I604" t="str">
        <f t="shared" si="9"/>
        <v>No</v>
      </c>
    </row>
    <row r="605" spans="1:9" hidden="1" x14ac:dyDescent="0.25">
      <c r="A605" s="53">
        <v>42491</v>
      </c>
      <c r="B605" t="s">
        <v>54</v>
      </c>
      <c r="C605" t="s">
        <v>159</v>
      </c>
      <c r="D605">
        <v>2</v>
      </c>
      <c r="E605" s="4">
        <v>9.65</v>
      </c>
      <c r="F605" s="4" t="str">
        <f>VLOOKUP(C605,[1]Lookup!A:C,3,FALSE)</f>
        <v>Local Authority</v>
      </c>
      <c r="G605" t="str">
        <f>IF(F605="NHS England", "NHS England", IFERROR(VLOOKUP(B605,[1]Lookup!E:F,2,FALSE),"Requires a Council Assigning"))</f>
        <v>City of York</v>
      </c>
      <c r="H605" t="str">
        <f>IFERROR(VLOOKUP(C605,[1]Lookup!A:B,2,FALSE),"Requires Category")</f>
        <v>Emergency Contraception</v>
      </c>
      <c r="I605" t="str">
        <f t="shared" si="9"/>
        <v>No</v>
      </c>
    </row>
    <row r="606" spans="1:9" hidden="1" x14ac:dyDescent="0.25">
      <c r="A606" s="53">
        <v>42491</v>
      </c>
      <c r="B606" t="s">
        <v>54</v>
      </c>
      <c r="C606" t="s">
        <v>138</v>
      </c>
      <c r="D606">
        <v>9</v>
      </c>
      <c r="E606" s="4">
        <v>67.27</v>
      </c>
      <c r="F606" s="4" t="str">
        <f>VLOOKUP(C606,[1]Lookup!A:C,3,FALSE)</f>
        <v>Local Authority</v>
      </c>
      <c r="G606" t="str">
        <f>IF(F606="NHS England", "NHS England", IFERROR(VLOOKUP(B606,[1]Lookup!E:F,2,FALSE),"Requires a Council Assigning"))</f>
        <v>City of York</v>
      </c>
      <c r="H606" t="str">
        <f>IFERROR(VLOOKUP(C606,[1]Lookup!A:B,2,FALSE),"Requires Category")</f>
        <v>Opioid Dependence</v>
      </c>
      <c r="I606" t="str">
        <f t="shared" si="9"/>
        <v>Yes</v>
      </c>
    </row>
    <row r="607" spans="1:9" hidden="1" x14ac:dyDescent="0.25">
      <c r="A607" s="53">
        <v>42491</v>
      </c>
      <c r="B607" t="s">
        <v>54</v>
      </c>
      <c r="C607" t="s">
        <v>129</v>
      </c>
      <c r="D607">
        <v>5</v>
      </c>
      <c r="E607" s="4">
        <v>386.14</v>
      </c>
      <c r="F607" s="4" t="str">
        <f>VLOOKUP(C607,[1]Lookup!A:C,3,FALSE)</f>
        <v>Local Authority</v>
      </c>
      <c r="G607" t="str">
        <f>IF(F607="NHS England", "NHS England", IFERROR(VLOOKUP(B607,[1]Lookup!E:F,2,FALSE),"Requires a Council Assigning"))</f>
        <v>City of York</v>
      </c>
      <c r="H607" t="str">
        <f>IFERROR(VLOOKUP(C607,[1]Lookup!A:B,2,FALSE),"Requires Category")</f>
        <v>Etonogestrel</v>
      </c>
      <c r="I607" t="str">
        <f t="shared" si="9"/>
        <v>No</v>
      </c>
    </row>
    <row r="608" spans="1:9" hidden="1" x14ac:dyDescent="0.25">
      <c r="A608" s="53">
        <v>42491</v>
      </c>
      <c r="B608" t="s">
        <v>54</v>
      </c>
      <c r="C608" t="s">
        <v>141</v>
      </c>
      <c r="D608">
        <v>1</v>
      </c>
      <c r="E608" s="4">
        <v>33.770000000000003</v>
      </c>
      <c r="F608" s="4" t="str">
        <f>VLOOKUP(C608,[1]Lookup!A:C,3,FALSE)</f>
        <v>Local Authority</v>
      </c>
      <c r="G608" t="str">
        <f>IF(F608="NHS England", "NHS England", IFERROR(VLOOKUP(B608,[1]Lookup!E:F,2,FALSE),"Requires a Council Assigning"))</f>
        <v>City of York</v>
      </c>
      <c r="H608" t="str">
        <f>IFERROR(VLOOKUP(C608,[1]Lookup!A:B,2,FALSE),"Requires Category")</f>
        <v>Nicotine Dependence</v>
      </c>
      <c r="I608" t="str">
        <f t="shared" si="9"/>
        <v>No</v>
      </c>
    </row>
    <row r="609" spans="1:9" hidden="1" x14ac:dyDescent="0.25">
      <c r="A609" s="53">
        <v>42491</v>
      </c>
      <c r="B609" t="s">
        <v>54</v>
      </c>
      <c r="C609" t="s">
        <v>152</v>
      </c>
      <c r="D609">
        <v>1</v>
      </c>
      <c r="E609" s="4">
        <v>7.7</v>
      </c>
      <c r="F609" s="4" t="str">
        <f>VLOOKUP(C609,[1]Lookup!A:C,3,FALSE)</f>
        <v>NHS England</v>
      </c>
      <c r="G609" t="str">
        <f>IF(F609="NHS England", "NHS England", IFERROR(VLOOKUP(B609,[1]Lookup!E:F,2,FALSE),"Requires a Council Assigning"))</f>
        <v>NHS England</v>
      </c>
      <c r="H609" t="str">
        <f>IFERROR(VLOOKUP(C609,[1]Lookup!A:B,2,FALSE),"Requires Category")</f>
        <v>Pneumococcal</v>
      </c>
      <c r="I609" t="str">
        <f t="shared" si="9"/>
        <v>Yes</v>
      </c>
    </row>
    <row r="610" spans="1:9" hidden="1" x14ac:dyDescent="0.25">
      <c r="A610" s="53">
        <v>42491</v>
      </c>
      <c r="B610" t="s">
        <v>54</v>
      </c>
      <c r="C610" t="s">
        <v>131</v>
      </c>
      <c r="D610">
        <v>3</v>
      </c>
      <c r="E610" s="4">
        <v>23.1</v>
      </c>
      <c r="F610" s="4" t="str">
        <f>VLOOKUP(C610,[1]Lookup!A:C,3,FALSE)</f>
        <v>NHS England</v>
      </c>
      <c r="G610" t="str">
        <f>IF(F610="NHS England", "NHS England", IFERROR(VLOOKUP(B610,[1]Lookup!E:F,2,FALSE),"Requires a Council Assigning"))</f>
        <v>NHS England</v>
      </c>
      <c r="H610" t="str">
        <f>IFERROR(VLOOKUP(C610,[1]Lookup!A:B,2,FALSE),"Requires Category")</f>
        <v>Pneumococcal</v>
      </c>
      <c r="I610" t="str">
        <f t="shared" si="9"/>
        <v>Yes</v>
      </c>
    </row>
    <row r="611" spans="1:9" hidden="1" x14ac:dyDescent="0.25">
      <c r="A611" s="53">
        <v>42491</v>
      </c>
      <c r="B611" t="s">
        <v>54</v>
      </c>
      <c r="C611" t="s">
        <v>202</v>
      </c>
      <c r="D611">
        <v>1</v>
      </c>
      <c r="E611" s="4">
        <v>25.38</v>
      </c>
      <c r="F611" s="4" t="str">
        <f>VLOOKUP(C611,[1]Lookup!A:C,3,FALSE)</f>
        <v>Local Authority</v>
      </c>
      <c r="G611" t="str">
        <f>IF(F611="NHS England", "NHS England", IFERROR(VLOOKUP(B611,[1]Lookup!E:F,2,FALSE),"Requires a Council Assigning"))</f>
        <v>City of York</v>
      </c>
      <c r="H611" t="str">
        <f>IFERROR(VLOOKUP(C611,[1]Lookup!A:B,2,FALSE),"Requires Category")</f>
        <v>Nicotine Dependence</v>
      </c>
      <c r="I611" t="str">
        <f t="shared" si="9"/>
        <v>No</v>
      </c>
    </row>
    <row r="612" spans="1:9" hidden="1" x14ac:dyDescent="0.25">
      <c r="A612" s="53">
        <v>42491</v>
      </c>
      <c r="B612" t="s">
        <v>54</v>
      </c>
      <c r="C612" t="s">
        <v>146</v>
      </c>
      <c r="D612">
        <v>1</v>
      </c>
      <c r="E612" s="4">
        <v>25.28</v>
      </c>
      <c r="F612" s="4" t="str">
        <f>VLOOKUP(C612,[1]Lookup!A:C,3,FALSE)</f>
        <v>Local Authority</v>
      </c>
      <c r="G612" t="str">
        <f>IF(F612="NHS England", "NHS England", IFERROR(VLOOKUP(B612,[1]Lookup!E:F,2,FALSE),"Requires a Council Assigning"))</f>
        <v>City of York</v>
      </c>
      <c r="H612" t="str">
        <f>IFERROR(VLOOKUP(C612,[1]Lookup!A:B,2,FALSE),"Requires Category")</f>
        <v>Nicotine Dependence</v>
      </c>
      <c r="I612" t="str">
        <f t="shared" si="9"/>
        <v>No</v>
      </c>
    </row>
    <row r="613" spans="1:9" hidden="1" x14ac:dyDescent="0.25">
      <c r="A613" s="53">
        <v>42491</v>
      </c>
      <c r="B613" t="s">
        <v>72</v>
      </c>
      <c r="C613" t="s">
        <v>159</v>
      </c>
      <c r="D613">
        <v>5</v>
      </c>
      <c r="E613" s="4">
        <v>24.13</v>
      </c>
      <c r="F613" s="4" t="str">
        <f>VLOOKUP(C613,[1]Lookup!A:C,3,FALSE)</f>
        <v>Local Authority</v>
      </c>
      <c r="G613" t="str">
        <f>IF(F613="NHS England", "NHS England", IFERROR(VLOOKUP(B613,[1]Lookup!E:F,2,FALSE),"Requires a Council Assigning"))</f>
        <v>EXCLUDE</v>
      </c>
      <c r="H613" t="str">
        <f>IFERROR(VLOOKUP(C613,[1]Lookup!A:B,2,FALSE),"Requires Category")</f>
        <v>Emergency Contraception</v>
      </c>
      <c r="I613" t="str">
        <f t="shared" si="9"/>
        <v>No</v>
      </c>
    </row>
    <row r="614" spans="1:9" hidden="1" x14ac:dyDescent="0.25">
      <c r="A614" s="53">
        <v>42491</v>
      </c>
      <c r="B614" t="s">
        <v>72</v>
      </c>
      <c r="C614" t="s">
        <v>144</v>
      </c>
      <c r="D614">
        <v>1</v>
      </c>
      <c r="E614" s="4">
        <v>13.02</v>
      </c>
      <c r="F614" s="4" t="str">
        <f>VLOOKUP(C614,[1]Lookup!A:C,3,FALSE)</f>
        <v>Local Authority</v>
      </c>
      <c r="G614" t="str">
        <f>IF(F614="NHS England", "NHS England", IFERROR(VLOOKUP(B614,[1]Lookup!E:F,2,FALSE),"Requires a Council Assigning"))</f>
        <v>EXCLUDE</v>
      </c>
      <c r="H614" t="str">
        <f>IFERROR(VLOOKUP(C614,[1]Lookup!A:B,2,FALSE),"Requires Category")</f>
        <v>Emergency Contraception</v>
      </c>
      <c r="I614" t="str">
        <f t="shared" si="9"/>
        <v>No</v>
      </c>
    </row>
    <row r="615" spans="1:9" hidden="1" x14ac:dyDescent="0.25">
      <c r="A615" s="53">
        <v>42522</v>
      </c>
      <c r="B615" t="s">
        <v>16</v>
      </c>
      <c r="C615" t="s">
        <v>127</v>
      </c>
      <c r="D615">
        <v>1</v>
      </c>
      <c r="E615" s="4">
        <v>13.02</v>
      </c>
      <c r="F615" s="4" t="str">
        <f>VLOOKUP(C615,[1]Lookup!A:C,3,FALSE)</f>
        <v>Local Authority</v>
      </c>
      <c r="G615" t="str">
        <f>IF(F615="NHS England", "NHS England", IFERROR(VLOOKUP(B615,[1]Lookup!E:F,2,FALSE),"Requires a Council Assigning"))</f>
        <v>City of York</v>
      </c>
      <c r="H615" t="str">
        <f>IFERROR(VLOOKUP(C615,[1]Lookup!A:B,2,FALSE),"Requires Category")</f>
        <v>Emergency Contraception</v>
      </c>
      <c r="I615" t="str">
        <f t="shared" si="9"/>
        <v>No</v>
      </c>
    </row>
    <row r="616" spans="1:9" hidden="1" x14ac:dyDescent="0.25">
      <c r="A616" s="53">
        <v>42522</v>
      </c>
      <c r="B616" t="s">
        <v>16</v>
      </c>
      <c r="C616" t="s">
        <v>128</v>
      </c>
      <c r="D616">
        <v>2</v>
      </c>
      <c r="E616" s="4">
        <v>162.93</v>
      </c>
      <c r="F616" s="4" t="str">
        <f>VLOOKUP(C616,[1]Lookup!A:C,3,FALSE)</f>
        <v>Local Authority</v>
      </c>
      <c r="G616" t="str">
        <f>IF(F616="NHS England", "NHS England", IFERROR(VLOOKUP(B616,[1]Lookup!E:F,2,FALSE),"Requires a Council Assigning"))</f>
        <v>City of York</v>
      </c>
      <c r="H616" t="str">
        <f>IFERROR(VLOOKUP(C616,[1]Lookup!A:B,2,FALSE),"Requires Category")</f>
        <v>IUD Progestogen-only Device</v>
      </c>
      <c r="I616" t="str">
        <f t="shared" si="9"/>
        <v>No</v>
      </c>
    </row>
    <row r="617" spans="1:9" hidden="1" x14ac:dyDescent="0.25">
      <c r="A617" s="53">
        <v>42522</v>
      </c>
      <c r="B617" t="s">
        <v>16</v>
      </c>
      <c r="C617" t="s">
        <v>131</v>
      </c>
      <c r="D617">
        <v>1</v>
      </c>
      <c r="E617" s="4">
        <v>7.7</v>
      </c>
      <c r="F617" s="4" t="str">
        <f>VLOOKUP(C617,[1]Lookup!A:C,3,FALSE)</f>
        <v>NHS England</v>
      </c>
      <c r="G617" t="str">
        <f>IF(F617="NHS England", "NHS England", IFERROR(VLOOKUP(B617,[1]Lookup!E:F,2,FALSE),"Requires a Council Assigning"))</f>
        <v>NHS England</v>
      </c>
      <c r="H617" t="str">
        <f>IFERROR(VLOOKUP(C617,[1]Lookup!A:B,2,FALSE),"Requires Category")</f>
        <v>Pneumococcal</v>
      </c>
      <c r="I617" t="str">
        <f t="shared" si="9"/>
        <v>Yes</v>
      </c>
    </row>
    <row r="618" spans="1:9" x14ac:dyDescent="0.25">
      <c r="A618" s="53">
        <v>42522</v>
      </c>
      <c r="B618" t="s">
        <v>58</v>
      </c>
      <c r="C618" t="s">
        <v>166</v>
      </c>
      <c r="D618">
        <v>2</v>
      </c>
      <c r="E618" s="4">
        <v>53.35</v>
      </c>
      <c r="F618" s="4" t="str">
        <f>VLOOKUP(C618,[1]Lookup!A:C,3,FALSE)</f>
        <v>Local Authority</v>
      </c>
      <c r="G618" t="str">
        <f>IF(F618="NHS England", "NHS England", IFERROR(VLOOKUP(B618,[1]Lookup!E:F,2,FALSE),"Requires a Council Assigning"))</f>
        <v>North Yorkshire County Council</v>
      </c>
      <c r="H618" t="str">
        <f>IFERROR(VLOOKUP(C618,[1]Lookup!A:B,2,FALSE),"Requires Category")</f>
        <v>Alcohol dependence</v>
      </c>
      <c r="I618" t="str">
        <f t="shared" si="9"/>
        <v>Yes</v>
      </c>
    </row>
    <row r="619" spans="1:9" x14ac:dyDescent="0.25">
      <c r="A619" s="53">
        <v>42522</v>
      </c>
      <c r="B619" t="s">
        <v>58</v>
      </c>
      <c r="C619" t="s">
        <v>133</v>
      </c>
      <c r="D619">
        <v>1</v>
      </c>
      <c r="E619" s="4">
        <v>5.84</v>
      </c>
      <c r="F619" s="4" t="str">
        <f>VLOOKUP(C619,[1]Lookup!A:C,3,FALSE)</f>
        <v>Local Authority</v>
      </c>
      <c r="G619" t="str">
        <f>IF(F619="NHS England", "NHS England", IFERROR(VLOOKUP(B619,[1]Lookup!E:F,2,FALSE),"Requires a Council Assigning"))</f>
        <v>North Yorkshire County Council</v>
      </c>
      <c r="H619" t="str">
        <f>IFERROR(VLOOKUP(C619,[1]Lookup!A:B,2,FALSE),"Requires Category")</f>
        <v>Opioid Dependence</v>
      </c>
      <c r="I619" t="str">
        <f t="shared" si="9"/>
        <v>Yes</v>
      </c>
    </row>
    <row r="620" spans="1:9" x14ac:dyDescent="0.25">
      <c r="A620" s="53">
        <v>42522</v>
      </c>
      <c r="B620" t="s">
        <v>58</v>
      </c>
      <c r="C620" t="s">
        <v>134</v>
      </c>
      <c r="D620">
        <v>2</v>
      </c>
      <c r="E620" s="4">
        <v>10.68</v>
      </c>
      <c r="F620" s="4" t="str">
        <f>VLOOKUP(C620,[1]Lookup!A:C,3,FALSE)</f>
        <v>Local Authority</v>
      </c>
      <c r="G620" t="str">
        <f>IF(F620="NHS England", "NHS England", IFERROR(VLOOKUP(B620,[1]Lookup!E:F,2,FALSE),"Requires a Council Assigning"))</f>
        <v>North Yorkshire County Council</v>
      </c>
      <c r="H620" t="str">
        <f>IFERROR(VLOOKUP(C620,[1]Lookup!A:B,2,FALSE),"Requires Category")</f>
        <v>Opioid Dependence</v>
      </c>
      <c r="I620" t="str">
        <f t="shared" si="9"/>
        <v>Yes</v>
      </c>
    </row>
    <row r="621" spans="1:9" x14ac:dyDescent="0.25">
      <c r="A621" s="53">
        <v>42522</v>
      </c>
      <c r="B621" t="s">
        <v>58</v>
      </c>
      <c r="C621" t="s">
        <v>135</v>
      </c>
      <c r="D621">
        <v>2</v>
      </c>
      <c r="E621" s="4">
        <v>95.22</v>
      </c>
      <c r="F621" s="4" t="str">
        <f>VLOOKUP(C621,[1]Lookup!A:C,3,FALSE)</f>
        <v>Local Authority</v>
      </c>
      <c r="G621" t="str">
        <f>IF(F621="NHS England", "NHS England", IFERROR(VLOOKUP(B621,[1]Lookup!E:F,2,FALSE),"Requires a Council Assigning"))</f>
        <v>North Yorkshire County Council</v>
      </c>
      <c r="H621" t="str">
        <f>IFERROR(VLOOKUP(C621,[1]Lookup!A:B,2,FALSE),"Requires Category")</f>
        <v>Alcohol dependence</v>
      </c>
      <c r="I621" t="str">
        <f t="shared" si="9"/>
        <v>Yes</v>
      </c>
    </row>
    <row r="622" spans="1:9" x14ac:dyDescent="0.25">
      <c r="A622" s="53">
        <v>42522</v>
      </c>
      <c r="B622" t="s">
        <v>58</v>
      </c>
      <c r="C622" t="s">
        <v>137</v>
      </c>
      <c r="D622">
        <v>1</v>
      </c>
      <c r="E622" s="4">
        <v>4.83</v>
      </c>
      <c r="F622" s="4" t="str">
        <f>VLOOKUP(C622,[1]Lookup!A:C,3,FALSE)</f>
        <v>NHS England</v>
      </c>
      <c r="G622" t="str">
        <f>IF(F622="NHS England", "NHS England", IFERROR(VLOOKUP(B622,[1]Lookup!E:F,2,FALSE),"Requires a Council Assigning"))</f>
        <v>NHS England</v>
      </c>
      <c r="H622" t="str">
        <f>IFERROR(VLOOKUP(C622,[1]Lookup!A:B,2,FALSE),"Requires Category")</f>
        <v>Influenza</v>
      </c>
      <c r="I622" t="str">
        <f t="shared" si="9"/>
        <v>Yes</v>
      </c>
    </row>
    <row r="623" spans="1:9" hidden="1" x14ac:dyDescent="0.25">
      <c r="A623" s="53">
        <v>42522</v>
      </c>
      <c r="B623" t="s">
        <v>58</v>
      </c>
      <c r="C623" t="s">
        <v>159</v>
      </c>
      <c r="D623">
        <v>2</v>
      </c>
      <c r="E623" s="4">
        <v>9.65</v>
      </c>
      <c r="F623" s="4" t="str">
        <f>VLOOKUP(C623,[1]Lookup!A:C,3,FALSE)</f>
        <v>Local Authority</v>
      </c>
      <c r="G623" t="str">
        <f>IF(F623="NHS England", "NHS England", IFERROR(VLOOKUP(B623,[1]Lookup!E:F,2,FALSE),"Requires a Council Assigning"))</f>
        <v>North Yorkshire County Council</v>
      </c>
      <c r="H623" t="str">
        <f>IFERROR(VLOOKUP(C623,[1]Lookup!A:B,2,FALSE),"Requires Category")</f>
        <v>Emergency Contraception</v>
      </c>
      <c r="I623" t="str">
        <f t="shared" si="9"/>
        <v>No</v>
      </c>
    </row>
    <row r="624" spans="1:9" x14ac:dyDescent="0.25">
      <c r="A624" s="53">
        <v>42522</v>
      </c>
      <c r="B624" t="s">
        <v>58</v>
      </c>
      <c r="C624" t="s">
        <v>138</v>
      </c>
      <c r="D624">
        <v>3</v>
      </c>
      <c r="E624" s="4">
        <v>12.32</v>
      </c>
      <c r="F624" s="4" t="str">
        <f>VLOOKUP(C624,[1]Lookup!A:C,3,FALSE)</f>
        <v>Local Authority</v>
      </c>
      <c r="G624" t="str">
        <f>IF(F624="NHS England", "NHS England", IFERROR(VLOOKUP(B624,[1]Lookup!E:F,2,FALSE),"Requires a Council Assigning"))</f>
        <v>North Yorkshire County Council</v>
      </c>
      <c r="H624" t="str">
        <f>IFERROR(VLOOKUP(C624,[1]Lookup!A:B,2,FALSE),"Requires Category")</f>
        <v>Opioid Dependence</v>
      </c>
      <c r="I624" t="str">
        <f t="shared" si="9"/>
        <v>Yes</v>
      </c>
    </row>
    <row r="625" spans="1:9" x14ac:dyDescent="0.25">
      <c r="A625" s="53">
        <v>42522</v>
      </c>
      <c r="B625" t="s">
        <v>58</v>
      </c>
      <c r="C625" t="s">
        <v>128</v>
      </c>
      <c r="D625">
        <v>3</v>
      </c>
      <c r="E625" s="4">
        <v>244.44</v>
      </c>
      <c r="F625" s="4" t="str">
        <f>VLOOKUP(C625,[1]Lookup!A:C,3,FALSE)</f>
        <v>Local Authority</v>
      </c>
      <c r="G625" t="str">
        <f>IF(F625="NHS England", "NHS England", IFERROR(VLOOKUP(B625,[1]Lookup!E:F,2,FALSE),"Requires a Council Assigning"))</f>
        <v>North Yorkshire County Council</v>
      </c>
      <c r="H625" t="str">
        <f>IFERROR(VLOOKUP(C625,[1]Lookup!A:B,2,FALSE),"Requires Category")</f>
        <v>IUD Progestogen-only Device</v>
      </c>
      <c r="I625" t="str">
        <f t="shared" si="9"/>
        <v>Yes</v>
      </c>
    </row>
    <row r="626" spans="1:9" x14ac:dyDescent="0.25">
      <c r="A626" s="53">
        <v>42522</v>
      </c>
      <c r="B626" t="s">
        <v>58</v>
      </c>
      <c r="C626" t="s">
        <v>129</v>
      </c>
      <c r="D626">
        <v>4</v>
      </c>
      <c r="E626" s="4">
        <v>308.99</v>
      </c>
      <c r="F626" s="4" t="str">
        <f>VLOOKUP(C626,[1]Lookup!A:C,3,FALSE)</f>
        <v>Local Authority</v>
      </c>
      <c r="G626" t="str">
        <f>IF(F626="NHS England", "NHS England", IFERROR(VLOOKUP(B626,[1]Lookup!E:F,2,FALSE),"Requires a Council Assigning"))</f>
        <v>North Yorkshire County Council</v>
      </c>
      <c r="H626" t="str">
        <f>IFERROR(VLOOKUP(C626,[1]Lookup!A:B,2,FALSE),"Requires Category")</f>
        <v>Etonogestrel</v>
      </c>
      <c r="I626" t="str">
        <f t="shared" si="9"/>
        <v>Yes</v>
      </c>
    </row>
    <row r="627" spans="1:9" x14ac:dyDescent="0.25">
      <c r="A627" s="53">
        <v>42522</v>
      </c>
      <c r="B627" t="s">
        <v>58</v>
      </c>
      <c r="C627" t="s">
        <v>139</v>
      </c>
      <c r="D627">
        <v>3</v>
      </c>
      <c r="E627" s="4">
        <v>38.33</v>
      </c>
      <c r="F627" s="4" t="str">
        <f>VLOOKUP(C627,[1]Lookup!A:C,3,FALSE)</f>
        <v>Local Authority</v>
      </c>
      <c r="G627" t="str">
        <f>IF(F627="NHS England", "NHS England", IFERROR(VLOOKUP(B627,[1]Lookup!E:F,2,FALSE),"Requires a Council Assigning"))</f>
        <v>North Yorkshire County Council</v>
      </c>
      <c r="H627" t="str">
        <f>IFERROR(VLOOKUP(C627,[1]Lookup!A:B,2,FALSE),"Requires Category")</f>
        <v>Nicotine Dependence</v>
      </c>
      <c r="I627" t="str">
        <f t="shared" si="9"/>
        <v>Yes</v>
      </c>
    </row>
    <row r="628" spans="1:9" x14ac:dyDescent="0.25">
      <c r="A628" s="53">
        <v>42522</v>
      </c>
      <c r="B628" t="s">
        <v>58</v>
      </c>
      <c r="C628" t="s">
        <v>167</v>
      </c>
      <c r="D628">
        <v>3</v>
      </c>
      <c r="E628" s="4">
        <v>92.34</v>
      </c>
      <c r="F628" s="4" t="str">
        <f>VLOOKUP(C628,[1]Lookup!A:C,3,FALSE)</f>
        <v>Local Authority</v>
      </c>
      <c r="G628" t="str">
        <f>IF(F628="NHS England", "NHS England", IFERROR(VLOOKUP(B628,[1]Lookup!E:F,2,FALSE),"Requires a Council Assigning"))</f>
        <v>North Yorkshire County Council</v>
      </c>
      <c r="H628" t="str">
        <f>IFERROR(VLOOKUP(C628,[1]Lookup!A:B,2,FALSE),"Requires Category")</f>
        <v>Nicotine Dependence</v>
      </c>
      <c r="I628" t="str">
        <f t="shared" si="9"/>
        <v>Yes</v>
      </c>
    </row>
    <row r="629" spans="1:9" x14ac:dyDescent="0.25">
      <c r="A629" s="53">
        <v>42522</v>
      </c>
      <c r="B629" t="s">
        <v>58</v>
      </c>
      <c r="C629" t="s">
        <v>142</v>
      </c>
      <c r="D629">
        <v>1</v>
      </c>
      <c r="E629" s="4">
        <v>34.82</v>
      </c>
      <c r="F629" s="4" t="str">
        <f>VLOOKUP(C629,[1]Lookup!A:C,3,FALSE)</f>
        <v>Local Authority</v>
      </c>
      <c r="G629" t="str">
        <f>IF(F629="NHS England", "NHS England", IFERROR(VLOOKUP(B629,[1]Lookup!E:F,2,FALSE),"Requires a Council Assigning"))</f>
        <v>North Yorkshire County Council</v>
      </c>
      <c r="H629" t="str">
        <f>IFERROR(VLOOKUP(C629,[1]Lookup!A:B,2,FALSE),"Requires Category")</f>
        <v>Nicotine Dependence</v>
      </c>
      <c r="I629" t="str">
        <f t="shared" si="9"/>
        <v>Yes</v>
      </c>
    </row>
    <row r="630" spans="1:9" x14ac:dyDescent="0.25">
      <c r="A630" s="53">
        <v>42522</v>
      </c>
      <c r="B630" t="s">
        <v>58</v>
      </c>
      <c r="C630" t="s">
        <v>143</v>
      </c>
      <c r="D630">
        <v>4</v>
      </c>
      <c r="E630" s="4">
        <v>87.34</v>
      </c>
      <c r="F630" s="4" t="str">
        <f>VLOOKUP(C630,[1]Lookup!A:C,3,FALSE)</f>
        <v>Local Authority</v>
      </c>
      <c r="G630" t="str">
        <f>IF(F630="NHS England", "NHS England", IFERROR(VLOOKUP(B630,[1]Lookup!E:F,2,FALSE),"Requires a Council Assigning"))</f>
        <v>North Yorkshire County Council</v>
      </c>
      <c r="H630" t="str">
        <f>IFERROR(VLOOKUP(C630,[1]Lookup!A:B,2,FALSE),"Requires Category")</f>
        <v>Nicotine Dependence</v>
      </c>
      <c r="I630" t="str">
        <f t="shared" si="9"/>
        <v>Yes</v>
      </c>
    </row>
    <row r="631" spans="1:9" x14ac:dyDescent="0.25">
      <c r="A631" s="53">
        <v>42522</v>
      </c>
      <c r="B631" t="s">
        <v>58</v>
      </c>
      <c r="C631" t="s">
        <v>131</v>
      </c>
      <c r="D631">
        <v>2</v>
      </c>
      <c r="E631" s="4">
        <v>15.4</v>
      </c>
      <c r="F631" s="4" t="str">
        <f>VLOOKUP(C631,[1]Lookup!A:C,3,FALSE)</f>
        <v>NHS England</v>
      </c>
      <c r="G631" t="str">
        <f>IF(F631="NHS England", "NHS England", IFERROR(VLOOKUP(B631,[1]Lookup!E:F,2,FALSE),"Requires a Council Assigning"))</f>
        <v>NHS England</v>
      </c>
      <c r="H631" t="str">
        <f>IFERROR(VLOOKUP(C631,[1]Lookup!A:B,2,FALSE),"Requires Category")</f>
        <v>Pneumococcal</v>
      </c>
      <c r="I631" t="str">
        <f t="shared" si="9"/>
        <v>Yes</v>
      </c>
    </row>
    <row r="632" spans="1:9" hidden="1" x14ac:dyDescent="0.25">
      <c r="A632" s="53">
        <v>42522</v>
      </c>
      <c r="B632" t="s">
        <v>58</v>
      </c>
      <c r="C632" t="s">
        <v>144</v>
      </c>
      <c r="D632">
        <v>1</v>
      </c>
      <c r="E632" s="4">
        <v>13.02</v>
      </c>
      <c r="F632" s="4" t="str">
        <f>VLOOKUP(C632,[1]Lookup!A:C,3,FALSE)</f>
        <v>Local Authority</v>
      </c>
      <c r="G632" t="str">
        <f>IF(F632="NHS England", "NHS England", IFERROR(VLOOKUP(B632,[1]Lookup!E:F,2,FALSE),"Requires a Council Assigning"))</f>
        <v>North Yorkshire County Council</v>
      </c>
      <c r="H632" t="str">
        <f>IFERROR(VLOOKUP(C632,[1]Lookup!A:B,2,FALSE),"Requires Category")</f>
        <v>Emergency Contraception</v>
      </c>
      <c r="I632" t="str">
        <f t="shared" si="9"/>
        <v>No</v>
      </c>
    </row>
    <row r="633" spans="1:9" x14ac:dyDescent="0.25">
      <c r="A633" s="53">
        <v>42522</v>
      </c>
      <c r="B633" t="s">
        <v>58</v>
      </c>
      <c r="C633" t="s">
        <v>145</v>
      </c>
      <c r="D633">
        <v>2</v>
      </c>
      <c r="E633" s="4">
        <v>75.87</v>
      </c>
      <c r="F633" s="4" t="str">
        <f>VLOOKUP(C633,[1]Lookup!A:C,3,FALSE)</f>
        <v>Local Authority</v>
      </c>
      <c r="G633" t="str">
        <f>IF(F633="NHS England", "NHS England", IFERROR(VLOOKUP(B633,[1]Lookup!E:F,2,FALSE),"Requires a Council Assigning"))</f>
        <v>North Yorkshire County Council</v>
      </c>
      <c r="H633" t="str">
        <f>IFERROR(VLOOKUP(C633,[1]Lookup!A:B,2,FALSE),"Requires Category")</f>
        <v>Nicotine Dependence</v>
      </c>
      <c r="I633" t="str">
        <f t="shared" si="9"/>
        <v>Yes</v>
      </c>
    </row>
    <row r="634" spans="1:9" x14ac:dyDescent="0.25">
      <c r="A634" s="53">
        <v>42522</v>
      </c>
      <c r="B634" t="s">
        <v>58</v>
      </c>
      <c r="C634" t="s">
        <v>146</v>
      </c>
      <c r="D634">
        <v>3</v>
      </c>
      <c r="E634" s="4">
        <v>151.68</v>
      </c>
      <c r="F634" s="4" t="str">
        <f>VLOOKUP(C634,[1]Lookup!A:C,3,FALSE)</f>
        <v>Local Authority</v>
      </c>
      <c r="G634" t="str">
        <f>IF(F634="NHS England", "NHS England", IFERROR(VLOOKUP(B634,[1]Lookup!E:F,2,FALSE),"Requires a Council Assigning"))</f>
        <v>North Yorkshire County Council</v>
      </c>
      <c r="H634" t="str">
        <f>IFERROR(VLOOKUP(C634,[1]Lookup!A:B,2,FALSE),"Requires Category")</f>
        <v>Nicotine Dependence</v>
      </c>
      <c r="I634" t="str">
        <f t="shared" si="9"/>
        <v>Yes</v>
      </c>
    </row>
    <row r="635" spans="1:9" hidden="1" x14ac:dyDescent="0.25">
      <c r="A635" s="53">
        <v>42522</v>
      </c>
      <c r="B635" t="s">
        <v>28</v>
      </c>
      <c r="C635" t="s">
        <v>133</v>
      </c>
      <c r="D635">
        <v>2</v>
      </c>
      <c r="E635" s="4">
        <v>6.1</v>
      </c>
      <c r="F635" s="4" t="str">
        <f>VLOOKUP(C635,[1]Lookup!A:C,3,FALSE)</f>
        <v>Local Authority</v>
      </c>
      <c r="G635" t="str">
        <f>IF(F635="NHS England", "NHS England", IFERROR(VLOOKUP(B635,[1]Lookup!E:F,2,FALSE),"Requires a Council Assigning"))</f>
        <v>City of York</v>
      </c>
      <c r="H635" t="str">
        <f>IFERROR(VLOOKUP(C635,[1]Lookup!A:B,2,FALSE),"Requires Category")</f>
        <v>Opioid Dependence</v>
      </c>
      <c r="I635" t="str">
        <f t="shared" si="9"/>
        <v>Yes</v>
      </c>
    </row>
    <row r="636" spans="1:9" hidden="1" x14ac:dyDescent="0.25">
      <c r="A636" s="53">
        <v>42522</v>
      </c>
      <c r="B636" t="s">
        <v>28</v>
      </c>
      <c r="C636" t="s">
        <v>134</v>
      </c>
      <c r="D636">
        <v>2</v>
      </c>
      <c r="E636" s="4">
        <v>21.54</v>
      </c>
      <c r="F636" s="4" t="str">
        <f>VLOOKUP(C636,[1]Lookup!A:C,3,FALSE)</f>
        <v>Local Authority</v>
      </c>
      <c r="G636" t="str">
        <f>IF(F636="NHS England", "NHS England", IFERROR(VLOOKUP(B636,[1]Lookup!E:F,2,FALSE),"Requires a Council Assigning"))</f>
        <v>City of York</v>
      </c>
      <c r="H636" t="str">
        <f>IFERROR(VLOOKUP(C636,[1]Lookup!A:B,2,FALSE),"Requires Category")</f>
        <v>Opioid Dependence</v>
      </c>
      <c r="I636" t="str">
        <f t="shared" si="9"/>
        <v>Yes</v>
      </c>
    </row>
    <row r="637" spans="1:9" hidden="1" x14ac:dyDescent="0.25">
      <c r="A637" s="53">
        <v>42522</v>
      </c>
      <c r="B637" t="s">
        <v>28</v>
      </c>
      <c r="C637" t="s">
        <v>159</v>
      </c>
      <c r="D637">
        <v>1</v>
      </c>
      <c r="E637" s="4">
        <v>4.83</v>
      </c>
      <c r="F637" s="4" t="str">
        <f>VLOOKUP(C637,[1]Lookup!A:C,3,FALSE)</f>
        <v>Local Authority</v>
      </c>
      <c r="G637" t="str">
        <f>IF(F637="NHS England", "NHS England", IFERROR(VLOOKUP(B637,[1]Lookup!E:F,2,FALSE),"Requires a Council Assigning"))</f>
        <v>City of York</v>
      </c>
      <c r="H637" t="str">
        <f>IFERROR(VLOOKUP(C637,[1]Lookup!A:B,2,FALSE),"Requires Category")</f>
        <v>Emergency Contraception</v>
      </c>
      <c r="I637" t="str">
        <f t="shared" si="9"/>
        <v>No</v>
      </c>
    </row>
    <row r="638" spans="1:9" hidden="1" x14ac:dyDescent="0.25">
      <c r="A638" s="53">
        <v>42522</v>
      </c>
      <c r="B638" t="s">
        <v>28</v>
      </c>
      <c r="C638" t="s">
        <v>138</v>
      </c>
      <c r="D638">
        <v>6</v>
      </c>
      <c r="E638" s="4">
        <v>26.66</v>
      </c>
      <c r="F638" s="4" t="str">
        <f>VLOOKUP(C638,[1]Lookup!A:C,3,FALSE)</f>
        <v>Local Authority</v>
      </c>
      <c r="G638" t="str">
        <f>IF(F638="NHS England", "NHS England", IFERROR(VLOOKUP(B638,[1]Lookup!E:F,2,FALSE),"Requires a Council Assigning"))</f>
        <v>City of York</v>
      </c>
      <c r="H638" t="str">
        <f>IFERROR(VLOOKUP(C638,[1]Lookup!A:B,2,FALSE),"Requires Category")</f>
        <v>Opioid Dependence</v>
      </c>
      <c r="I638" t="str">
        <f t="shared" si="9"/>
        <v>Yes</v>
      </c>
    </row>
    <row r="639" spans="1:9" hidden="1" x14ac:dyDescent="0.25">
      <c r="A639" s="53">
        <v>42522</v>
      </c>
      <c r="B639" t="s">
        <v>28</v>
      </c>
      <c r="C639" t="s">
        <v>175</v>
      </c>
      <c r="D639">
        <v>1</v>
      </c>
      <c r="E639" s="4">
        <v>31.13</v>
      </c>
      <c r="F639" s="4" t="str">
        <f>VLOOKUP(C639,[1]Lookup!A:C,3,FALSE)</f>
        <v>Local Authority</v>
      </c>
      <c r="G639" t="str">
        <f>IF(F639="NHS England", "NHS England", IFERROR(VLOOKUP(B639,[1]Lookup!E:F,2,FALSE),"Requires a Council Assigning"))</f>
        <v>City of York</v>
      </c>
      <c r="H639" t="str">
        <f>IFERROR(VLOOKUP(C639,[1]Lookup!A:B,2,FALSE),"Requires Category")</f>
        <v>Nicotine Dependence</v>
      </c>
      <c r="I639" t="str">
        <f t="shared" si="9"/>
        <v>No</v>
      </c>
    </row>
    <row r="640" spans="1:9" hidden="1" x14ac:dyDescent="0.25">
      <c r="A640" s="53">
        <v>42522</v>
      </c>
      <c r="B640" t="s">
        <v>28</v>
      </c>
      <c r="C640" t="s">
        <v>147</v>
      </c>
      <c r="D640">
        <v>1</v>
      </c>
      <c r="E640" s="4">
        <v>19.21</v>
      </c>
      <c r="F640" s="4" t="str">
        <f>VLOOKUP(C640,[1]Lookup!A:C,3,FALSE)</f>
        <v>Local Authority</v>
      </c>
      <c r="G640" t="str">
        <f>IF(F640="NHS England", "NHS England", IFERROR(VLOOKUP(B640,[1]Lookup!E:F,2,FALSE),"Requires a Council Assigning"))</f>
        <v>City of York</v>
      </c>
      <c r="H640" t="str">
        <f>IFERROR(VLOOKUP(C640,[1]Lookup!A:B,2,FALSE),"Requires Category")</f>
        <v>Nicotine Dependence</v>
      </c>
      <c r="I640" t="str">
        <f t="shared" si="9"/>
        <v>No</v>
      </c>
    </row>
    <row r="641" spans="1:9" hidden="1" x14ac:dyDescent="0.25">
      <c r="A641" s="53">
        <v>42522</v>
      </c>
      <c r="B641" t="s">
        <v>28</v>
      </c>
      <c r="C641" t="s">
        <v>153</v>
      </c>
      <c r="D641">
        <v>2</v>
      </c>
      <c r="E641" s="4">
        <v>52.42</v>
      </c>
      <c r="F641" s="4" t="str">
        <f>VLOOKUP(C641,[1]Lookup!A:C,3,FALSE)</f>
        <v>Local Authority</v>
      </c>
      <c r="G641" t="str">
        <f>IF(F641="NHS England", "NHS England", IFERROR(VLOOKUP(B641,[1]Lookup!E:F,2,FALSE),"Requires a Council Assigning"))</f>
        <v>City of York</v>
      </c>
      <c r="H641" t="str">
        <f>IFERROR(VLOOKUP(C641,[1]Lookup!A:B,2,FALSE),"Requires Category")</f>
        <v>Nicotine Dependence</v>
      </c>
      <c r="I641" t="str">
        <f t="shared" si="9"/>
        <v>No</v>
      </c>
    </row>
    <row r="642" spans="1:9" hidden="1" x14ac:dyDescent="0.25">
      <c r="A642" s="53">
        <v>42522</v>
      </c>
      <c r="B642" t="s">
        <v>28</v>
      </c>
      <c r="C642" t="s">
        <v>167</v>
      </c>
      <c r="D642">
        <v>1</v>
      </c>
      <c r="E642" s="4">
        <v>18.47</v>
      </c>
      <c r="F642" s="4" t="str">
        <f>VLOOKUP(C642,[1]Lookup!A:C,3,FALSE)</f>
        <v>Local Authority</v>
      </c>
      <c r="G642" t="str">
        <f>IF(F642="NHS England", "NHS England", IFERROR(VLOOKUP(B642,[1]Lookup!E:F,2,FALSE),"Requires a Council Assigning"))</f>
        <v>City of York</v>
      </c>
      <c r="H642" t="str">
        <f>IFERROR(VLOOKUP(C642,[1]Lookup!A:B,2,FALSE),"Requires Category")</f>
        <v>Nicotine Dependence</v>
      </c>
      <c r="I642" t="str">
        <f t="shared" si="9"/>
        <v>No</v>
      </c>
    </row>
    <row r="643" spans="1:9" hidden="1" x14ac:dyDescent="0.25">
      <c r="A643" s="53">
        <v>42522</v>
      </c>
      <c r="B643" t="s">
        <v>40</v>
      </c>
      <c r="C643" t="s">
        <v>182</v>
      </c>
      <c r="D643">
        <v>1</v>
      </c>
      <c r="E643" s="4">
        <v>3.01</v>
      </c>
      <c r="F643" s="4" t="str">
        <f>VLOOKUP(C643,[1]Lookup!A:C,3,FALSE)</f>
        <v>Local Authority</v>
      </c>
      <c r="G643" t="str">
        <f>IF(F643="NHS England", "NHS England", IFERROR(VLOOKUP(B643,[1]Lookup!E:F,2,FALSE),"Requires a Council Assigning"))</f>
        <v>City of York</v>
      </c>
      <c r="H643" t="str">
        <f>IFERROR(VLOOKUP(C643,[1]Lookup!A:B,2,FALSE),"Requires Category")</f>
        <v>Opioid Dependence</v>
      </c>
      <c r="I643" t="str">
        <f t="shared" si="9"/>
        <v>Yes</v>
      </c>
    </row>
    <row r="644" spans="1:9" hidden="1" x14ac:dyDescent="0.25">
      <c r="A644" s="53">
        <v>42522</v>
      </c>
      <c r="B644" t="s">
        <v>40</v>
      </c>
      <c r="C644" t="s">
        <v>135</v>
      </c>
      <c r="D644">
        <v>1</v>
      </c>
      <c r="E644" s="4">
        <v>95.22</v>
      </c>
      <c r="F644" s="4" t="str">
        <f>VLOOKUP(C644,[1]Lookup!A:C,3,FALSE)</f>
        <v>Local Authority</v>
      </c>
      <c r="G644" t="str">
        <f>IF(F644="NHS England", "NHS England", IFERROR(VLOOKUP(B644,[1]Lookup!E:F,2,FALSE),"Requires a Council Assigning"))</f>
        <v>City of York</v>
      </c>
      <c r="H644" t="str">
        <f>IFERROR(VLOOKUP(C644,[1]Lookup!A:B,2,FALSE),"Requires Category")</f>
        <v>Alcohol dependence</v>
      </c>
      <c r="I644" t="str">
        <f t="shared" si="9"/>
        <v>No</v>
      </c>
    </row>
    <row r="645" spans="1:9" hidden="1" x14ac:dyDescent="0.25">
      <c r="A645" s="53">
        <v>42522</v>
      </c>
      <c r="B645" t="s">
        <v>40</v>
      </c>
      <c r="C645" t="s">
        <v>159</v>
      </c>
      <c r="D645">
        <v>1</v>
      </c>
      <c r="E645" s="4">
        <v>4.83</v>
      </c>
      <c r="F645" s="4" t="str">
        <f>VLOOKUP(C645,[1]Lookup!A:C,3,FALSE)</f>
        <v>Local Authority</v>
      </c>
      <c r="G645" t="str">
        <f>IF(F645="NHS England", "NHS England", IFERROR(VLOOKUP(B645,[1]Lookup!E:F,2,FALSE),"Requires a Council Assigning"))</f>
        <v>City of York</v>
      </c>
      <c r="H645" t="str">
        <f>IFERROR(VLOOKUP(C645,[1]Lookup!A:B,2,FALSE),"Requires Category")</f>
        <v>Emergency Contraception</v>
      </c>
      <c r="I645" t="str">
        <f t="shared" ref="I645:I708" si="10">INDEX($R$7:$AB$11,MATCH(G645,$Q$7:$Q$11,0),MATCH(H645,$R$6:$AB$6,0))</f>
        <v>No</v>
      </c>
    </row>
    <row r="646" spans="1:9" hidden="1" x14ac:dyDescent="0.25">
      <c r="A646" s="53">
        <v>42522</v>
      </c>
      <c r="B646" t="s">
        <v>40</v>
      </c>
      <c r="C646" t="s">
        <v>138</v>
      </c>
      <c r="D646">
        <v>9</v>
      </c>
      <c r="E646" s="4">
        <v>56.71</v>
      </c>
      <c r="F646" s="4" t="str">
        <f>VLOOKUP(C646,[1]Lookup!A:C,3,FALSE)</f>
        <v>Local Authority</v>
      </c>
      <c r="G646" t="str">
        <f>IF(F646="NHS England", "NHS England", IFERROR(VLOOKUP(B646,[1]Lookup!E:F,2,FALSE),"Requires a Council Assigning"))</f>
        <v>City of York</v>
      </c>
      <c r="H646" t="str">
        <f>IFERROR(VLOOKUP(C646,[1]Lookup!A:B,2,FALSE),"Requires Category")</f>
        <v>Opioid Dependence</v>
      </c>
      <c r="I646" t="str">
        <f t="shared" si="10"/>
        <v>Yes</v>
      </c>
    </row>
    <row r="647" spans="1:9" hidden="1" x14ac:dyDescent="0.25">
      <c r="A647" s="53">
        <v>42522</v>
      </c>
      <c r="B647" t="s">
        <v>40</v>
      </c>
      <c r="C647" t="s">
        <v>167</v>
      </c>
      <c r="D647">
        <v>1</v>
      </c>
      <c r="E647" s="4">
        <v>27.7</v>
      </c>
      <c r="F647" s="4" t="str">
        <f>VLOOKUP(C647,[1]Lookup!A:C,3,FALSE)</f>
        <v>Local Authority</v>
      </c>
      <c r="G647" t="str">
        <f>IF(F647="NHS England", "NHS England", IFERROR(VLOOKUP(B647,[1]Lookup!E:F,2,FALSE),"Requires a Council Assigning"))</f>
        <v>City of York</v>
      </c>
      <c r="H647" t="str">
        <f>IFERROR(VLOOKUP(C647,[1]Lookup!A:B,2,FALSE),"Requires Category")</f>
        <v>Nicotine Dependence</v>
      </c>
      <c r="I647" t="str">
        <f t="shared" si="10"/>
        <v>No</v>
      </c>
    </row>
    <row r="648" spans="1:9" hidden="1" x14ac:dyDescent="0.25">
      <c r="A648" s="53">
        <v>42522</v>
      </c>
      <c r="B648" t="s">
        <v>40</v>
      </c>
      <c r="C648" t="s">
        <v>131</v>
      </c>
      <c r="D648">
        <v>1</v>
      </c>
      <c r="E648" s="4">
        <v>7.7</v>
      </c>
      <c r="F648" s="4" t="str">
        <f>VLOOKUP(C648,[1]Lookup!A:C,3,FALSE)</f>
        <v>NHS England</v>
      </c>
      <c r="G648" t="str">
        <f>IF(F648="NHS England", "NHS England", IFERROR(VLOOKUP(B648,[1]Lookup!E:F,2,FALSE),"Requires a Council Assigning"))</f>
        <v>NHS England</v>
      </c>
      <c r="H648" t="str">
        <f>IFERROR(VLOOKUP(C648,[1]Lookup!A:B,2,FALSE),"Requires Category")</f>
        <v>Pneumococcal</v>
      </c>
      <c r="I648" t="str">
        <f t="shared" si="10"/>
        <v>Yes</v>
      </c>
    </row>
    <row r="649" spans="1:9" hidden="1" x14ac:dyDescent="0.25">
      <c r="A649" s="53">
        <v>42522</v>
      </c>
      <c r="B649" t="s">
        <v>40</v>
      </c>
      <c r="C649" t="s">
        <v>155</v>
      </c>
      <c r="D649">
        <v>2</v>
      </c>
      <c r="E649" s="4">
        <v>47.14</v>
      </c>
      <c r="F649" s="4" t="str">
        <f>VLOOKUP(C649,[1]Lookup!A:C,3,FALSE)</f>
        <v>Local Authority</v>
      </c>
      <c r="G649" t="str">
        <f>IF(F649="NHS England", "NHS England", IFERROR(VLOOKUP(B649,[1]Lookup!E:F,2,FALSE),"Requires a Council Assigning"))</f>
        <v>City of York</v>
      </c>
      <c r="H649" t="str">
        <f>IFERROR(VLOOKUP(C649,[1]Lookup!A:B,2,FALSE),"Requires Category")</f>
        <v>Opioid Dependence</v>
      </c>
      <c r="I649" t="str">
        <f t="shared" si="10"/>
        <v>Yes</v>
      </c>
    </row>
    <row r="650" spans="1:9" hidden="1" x14ac:dyDescent="0.25">
      <c r="A650" s="53">
        <v>42522</v>
      </c>
      <c r="B650" t="s">
        <v>40</v>
      </c>
      <c r="C650" t="s">
        <v>156</v>
      </c>
      <c r="D650">
        <v>1</v>
      </c>
      <c r="E650" s="4">
        <v>3.01</v>
      </c>
      <c r="F650" s="4" t="str">
        <f>VLOOKUP(C650,[1]Lookup!A:C,3,FALSE)</f>
        <v>Local Authority</v>
      </c>
      <c r="G650" t="str">
        <f>IF(F650="NHS England", "NHS England", IFERROR(VLOOKUP(B650,[1]Lookup!E:F,2,FALSE),"Requires a Council Assigning"))</f>
        <v>City of York</v>
      </c>
      <c r="H650" t="str">
        <f>IFERROR(VLOOKUP(C650,[1]Lookup!A:B,2,FALSE),"Requires Category")</f>
        <v>Opioid Dependence</v>
      </c>
      <c r="I650" t="str">
        <f t="shared" si="10"/>
        <v>Yes</v>
      </c>
    </row>
    <row r="651" spans="1:9" hidden="1" x14ac:dyDescent="0.25">
      <c r="A651" s="53">
        <v>42522</v>
      </c>
      <c r="B651" t="s">
        <v>12</v>
      </c>
      <c r="C651" t="s">
        <v>152</v>
      </c>
      <c r="D651">
        <v>2</v>
      </c>
      <c r="E651" s="4">
        <v>15.4</v>
      </c>
      <c r="F651" s="4" t="str">
        <f>VLOOKUP(C651,[1]Lookup!A:C,3,FALSE)</f>
        <v>NHS England</v>
      </c>
      <c r="G651" t="str">
        <f>IF(F651="NHS England", "NHS England", IFERROR(VLOOKUP(B651,[1]Lookup!E:F,2,FALSE),"Requires a Council Assigning"))</f>
        <v>NHS England</v>
      </c>
      <c r="H651" t="str">
        <f>IFERROR(VLOOKUP(C651,[1]Lookup!A:B,2,FALSE),"Requires Category")</f>
        <v>Pneumococcal</v>
      </c>
      <c r="I651" t="str">
        <f t="shared" si="10"/>
        <v>Yes</v>
      </c>
    </row>
    <row r="652" spans="1:9" hidden="1" x14ac:dyDescent="0.25">
      <c r="A652" s="53">
        <v>42522</v>
      </c>
      <c r="B652" t="s">
        <v>34</v>
      </c>
      <c r="C652" t="s">
        <v>133</v>
      </c>
      <c r="D652">
        <v>1</v>
      </c>
      <c r="E652" s="4">
        <v>2.91</v>
      </c>
      <c r="F652" s="4" t="str">
        <f>VLOOKUP(C652,[1]Lookup!A:C,3,FALSE)</f>
        <v>Local Authority</v>
      </c>
      <c r="G652" t="str">
        <f>IF(F652="NHS England", "NHS England", IFERROR(VLOOKUP(B652,[1]Lookup!E:F,2,FALSE),"Requires a Council Assigning"))</f>
        <v>City of York</v>
      </c>
      <c r="H652" t="str">
        <f>IFERROR(VLOOKUP(C652,[1]Lookup!A:B,2,FALSE),"Requires Category")</f>
        <v>Opioid Dependence</v>
      </c>
      <c r="I652" t="str">
        <f t="shared" si="10"/>
        <v>Yes</v>
      </c>
    </row>
    <row r="653" spans="1:9" hidden="1" x14ac:dyDescent="0.25">
      <c r="A653" s="53">
        <v>42522</v>
      </c>
      <c r="B653" t="s">
        <v>34</v>
      </c>
      <c r="C653" t="s">
        <v>159</v>
      </c>
      <c r="D653">
        <v>2</v>
      </c>
      <c r="E653" s="4">
        <v>9.6300000000000008</v>
      </c>
      <c r="F653" s="4" t="str">
        <f>VLOOKUP(C653,[1]Lookup!A:C,3,FALSE)</f>
        <v>Local Authority</v>
      </c>
      <c r="G653" t="str">
        <f>IF(F653="NHS England", "NHS England", IFERROR(VLOOKUP(B653,[1]Lookup!E:F,2,FALSE),"Requires a Council Assigning"))</f>
        <v>City of York</v>
      </c>
      <c r="H653" t="str">
        <f>IFERROR(VLOOKUP(C653,[1]Lookup!A:B,2,FALSE),"Requires Category")</f>
        <v>Emergency Contraception</v>
      </c>
      <c r="I653" t="str">
        <f t="shared" si="10"/>
        <v>No</v>
      </c>
    </row>
    <row r="654" spans="1:9" hidden="1" x14ac:dyDescent="0.25">
      <c r="A654" s="53">
        <v>42522</v>
      </c>
      <c r="B654" t="s">
        <v>34</v>
      </c>
      <c r="C654" t="s">
        <v>128</v>
      </c>
      <c r="D654">
        <v>2</v>
      </c>
      <c r="E654" s="4">
        <v>162.93</v>
      </c>
      <c r="F654" s="4" t="str">
        <f>VLOOKUP(C654,[1]Lookup!A:C,3,FALSE)</f>
        <v>Local Authority</v>
      </c>
      <c r="G654" t="str">
        <f>IF(F654="NHS England", "NHS England", IFERROR(VLOOKUP(B654,[1]Lookup!E:F,2,FALSE),"Requires a Council Assigning"))</f>
        <v>City of York</v>
      </c>
      <c r="H654" t="str">
        <f>IFERROR(VLOOKUP(C654,[1]Lookup!A:B,2,FALSE),"Requires Category")</f>
        <v>IUD Progestogen-only Device</v>
      </c>
      <c r="I654" t="str">
        <f t="shared" si="10"/>
        <v>No</v>
      </c>
    </row>
    <row r="655" spans="1:9" hidden="1" x14ac:dyDescent="0.25">
      <c r="A655" s="53">
        <v>42522</v>
      </c>
      <c r="B655" t="s">
        <v>34</v>
      </c>
      <c r="C655" t="s">
        <v>129</v>
      </c>
      <c r="D655">
        <v>2</v>
      </c>
      <c r="E655" s="4">
        <v>154.47</v>
      </c>
      <c r="F655" s="4" t="str">
        <f>VLOOKUP(C655,[1]Lookup!A:C,3,FALSE)</f>
        <v>Local Authority</v>
      </c>
      <c r="G655" t="str">
        <f>IF(F655="NHS England", "NHS England", IFERROR(VLOOKUP(B655,[1]Lookup!E:F,2,FALSE),"Requires a Council Assigning"))</f>
        <v>City of York</v>
      </c>
      <c r="H655" t="str">
        <f>IFERROR(VLOOKUP(C655,[1]Lookup!A:B,2,FALSE),"Requires Category")</f>
        <v>Etonogestrel</v>
      </c>
      <c r="I655" t="str">
        <f t="shared" si="10"/>
        <v>No</v>
      </c>
    </row>
    <row r="656" spans="1:9" hidden="1" x14ac:dyDescent="0.25">
      <c r="A656" s="53">
        <v>42522</v>
      </c>
      <c r="B656" t="s">
        <v>34</v>
      </c>
      <c r="C656" t="s">
        <v>152</v>
      </c>
      <c r="D656">
        <v>6</v>
      </c>
      <c r="E656" s="4">
        <v>46.21</v>
      </c>
      <c r="F656" s="4" t="str">
        <f>VLOOKUP(C656,[1]Lookup!A:C,3,FALSE)</f>
        <v>NHS England</v>
      </c>
      <c r="G656" t="str">
        <f>IF(F656="NHS England", "NHS England", IFERROR(VLOOKUP(B656,[1]Lookup!E:F,2,FALSE),"Requires a Council Assigning"))</f>
        <v>NHS England</v>
      </c>
      <c r="H656" t="str">
        <f>IFERROR(VLOOKUP(C656,[1]Lookup!A:B,2,FALSE),"Requires Category")</f>
        <v>Pneumococcal</v>
      </c>
      <c r="I656" t="str">
        <f t="shared" si="10"/>
        <v>Yes</v>
      </c>
    </row>
    <row r="657" spans="1:9" hidden="1" x14ac:dyDescent="0.25">
      <c r="A657" s="53">
        <v>42522</v>
      </c>
      <c r="B657" t="s">
        <v>34</v>
      </c>
      <c r="C657" t="s">
        <v>146</v>
      </c>
      <c r="D657">
        <v>1</v>
      </c>
      <c r="E657" s="4">
        <v>50.56</v>
      </c>
      <c r="F657" s="4" t="str">
        <f>VLOOKUP(C657,[1]Lookup!A:C,3,FALSE)</f>
        <v>Local Authority</v>
      </c>
      <c r="G657" t="str">
        <f>IF(F657="NHS England", "NHS England", IFERROR(VLOOKUP(B657,[1]Lookup!E:F,2,FALSE),"Requires a Council Assigning"))</f>
        <v>City of York</v>
      </c>
      <c r="H657" t="str">
        <f>IFERROR(VLOOKUP(C657,[1]Lookup!A:B,2,FALSE),"Requires Category")</f>
        <v>Nicotine Dependence</v>
      </c>
      <c r="I657" t="str">
        <f t="shared" si="10"/>
        <v>No</v>
      </c>
    </row>
    <row r="658" spans="1:9" hidden="1" x14ac:dyDescent="0.25">
      <c r="A658" s="53">
        <v>42522</v>
      </c>
      <c r="B658" t="s">
        <v>26</v>
      </c>
      <c r="C658" t="s">
        <v>128</v>
      </c>
      <c r="D658">
        <v>2</v>
      </c>
      <c r="E658" s="4">
        <v>162.93</v>
      </c>
      <c r="F658" s="4" t="str">
        <f>VLOOKUP(C658,[1]Lookup!A:C,3,FALSE)</f>
        <v>Local Authority</v>
      </c>
      <c r="G658" t="str">
        <f>IF(F658="NHS England", "NHS England", IFERROR(VLOOKUP(B658,[1]Lookup!E:F,2,FALSE),"Requires a Council Assigning"))</f>
        <v>North Yorkshire County Council</v>
      </c>
      <c r="H658" t="str">
        <f>IFERROR(VLOOKUP(C658,[1]Lookup!A:B,2,FALSE),"Requires Category")</f>
        <v>IUD Progestogen-only Device</v>
      </c>
      <c r="I658" t="str">
        <f t="shared" si="10"/>
        <v>Yes</v>
      </c>
    </row>
    <row r="659" spans="1:9" hidden="1" x14ac:dyDescent="0.25">
      <c r="A659" s="53">
        <v>42522</v>
      </c>
      <c r="B659" t="s">
        <v>26</v>
      </c>
      <c r="C659" t="s">
        <v>129</v>
      </c>
      <c r="D659">
        <v>2</v>
      </c>
      <c r="E659" s="4">
        <v>154.47</v>
      </c>
      <c r="F659" s="4" t="str">
        <f>VLOOKUP(C659,[1]Lookup!A:C,3,FALSE)</f>
        <v>Local Authority</v>
      </c>
      <c r="G659" t="str">
        <f>IF(F659="NHS England", "NHS England", IFERROR(VLOOKUP(B659,[1]Lookup!E:F,2,FALSE),"Requires a Council Assigning"))</f>
        <v>North Yorkshire County Council</v>
      </c>
      <c r="H659" t="str">
        <f>IFERROR(VLOOKUP(C659,[1]Lookup!A:B,2,FALSE),"Requires Category")</f>
        <v>Etonogestrel</v>
      </c>
      <c r="I659" t="str">
        <f t="shared" si="10"/>
        <v>Yes</v>
      </c>
    </row>
    <row r="660" spans="1:9" hidden="1" x14ac:dyDescent="0.25">
      <c r="A660" s="53">
        <v>42522</v>
      </c>
      <c r="B660" t="s">
        <v>26</v>
      </c>
      <c r="C660" t="s">
        <v>163</v>
      </c>
      <c r="D660">
        <v>1</v>
      </c>
      <c r="E660" s="4">
        <v>3.95</v>
      </c>
      <c r="F660" s="4" t="str">
        <f>VLOOKUP(C660,[1]Lookup!A:C,3,FALSE)</f>
        <v>Local Authority</v>
      </c>
      <c r="G660" t="str">
        <f>IF(F660="NHS England", "NHS England", IFERROR(VLOOKUP(B660,[1]Lookup!E:F,2,FALSE),"Requires a Council Assigning"))</f>
        <v>North Yorkshire County Council</v>
      </c>
      <c r="H660" t="str">
        <f>IFERROR(VLOOKUP(C660,[1]Lookup!A:B,2,FALSE),"Requires Category")</f>
        <v>Nicotine Dependence</v>
      </c>
      <c r="I660" t="str">
        <f t="shared" si="10"/>
        <v>Yes</v>
      </c>
    </row>
    <row r="661" spans="1:9" hidden="1" x14ac:dyDescent="0.25">
      <c r="A661" s="53">
        <v>42522</v>
      </c>
      <c r="B661" t="s">
        <v>26</v>
      </c>
      <c r="C661" t="s">
        <v>168</v>
      </c>
      <c r="D661">
        <v>1</v>
      </c>
      <c r="E661" s="4">
        <v>38.4</v>
      </c>
      <c r="F661" s="4" t="str">
        <f>VLOOKUP(C661,[1]Lookup!A:C,3,FALSE)</f>
        <v>Local Authority</v>
      </c>
      <c r="G661" t="str">
        <f>IF(F661="NHS England", "NHS England", IFERROR(VLOOKUP(B661,[1]Lookup!E:F,2,FALSE),"Requires a Council Assigning"))</f>
        <v>North Yorkshire County Council</v>
      </c>
      <c r="H661" t="str">
        <f>IFERROR(VLOOKUP(C661,[1]Lookup!A:B,2,FALSE),"Requires Category")</f>
        <v>Nicotine Dependence</v>
      </c>
      <c r="I661" t="str">
        <f t="shared" si="10"/>
        <v>Yes</v>
      </c>
    </row>
    <row r="662" spans="1:9" hidden="1" x14ac:dyDescent="0.25">
      <c r="A662" s="53">
        <v>42522</v>
      </c>
      <c r="B662" t="s">
        <v>26</v>
      </c>
      <c r="C662" t="s">
        <v>146</v>
      </c>
      <c r="D662">
        <v>2</v>
      </c>
      <c r="E662" s="4">
        <v>101.09</v>
      </c>
      <c r="F662" s="4" t="str">
        <f>VLOOKUP(C662,[1]Lookup!A:C,3,FALSE)</f>
        <v>Local Authority</v>
      </c>
      <c r="G662" t="str">
        <f>IF(F662="NHS England", "NHS England", IFERROR(VLOOKUP(B662,[1]Lookup!E:F,2,FALSE),"Requires a Council Assigning"))</f>
        <v>North Yorkshire County Council</v>
      </c>
      <c r="H662" t="str">
        <f>IFERROR(VLOOKUP(C662,[1]Lookup!A:B,2,FALSE),"Requires Category")</f>
        <v>Nicotine Dependence</v>
      </c>
      <c r="I662" t="str">
        <f t="shared" si="10"/>
        <v>Yes</v>
      </c>
    </row>
    <row r="663" spans="1:9" hidden="1" x14ac:dyDescent="0.25">
      <c r="A663" s="53">
        <v>42522</v>
      </c>
      <c r="B663" t="s">
        <v>22</v>
      </c>
      <c r="C663" t="s">
        <v>133</v>
      </c>
      <c r="D663">
        <v>1</v>
      </c>
      <c r="E663" s="4">
        <v>0.53</v>
      </c>
      <c r="F663" s="4" t="str">
        <f>VLOOKUP(C663,[1]Lookup!A:C,3,FALSE)</f>
        <v>Local Authority</v>
      </c>
      <c r="G663" t="str">
        <f>IF(F663="NHS England", "NHS England", IFERROR(VLOOKUP(B663,[1]Lookup!E:F,2,FALSE),"Requires a Council Assigning"))</f>
        <v>City of York</v>
      </c>
      <c r="H663" t="str">
        <f>IFERROR(VLOOKUP(C663,[1]Lookup!A:B,2,FALSE),"Requires Category")</f>
        <v>Opioid Dependence</v>
      </c>
      <c r="I663" t="str">
        <f t="shared" si="10"/>
        <v>Yes</v>
      </c>
    </row>
    <row r="664" spans="1:9" hidden="1" x14ac:dyDescent="0.25">
      <c r="A664" s="53">
        <v>42522</v>
      </c>
      <c r="B664" t="s">
        <v>22</v>
      </c>
      <c r="C664" t="s">
        <v>138</v>
      </c>
      <c r="D664">
        <v>5</v>
      </c>
      <c r="E664" s="4">
        <v>37.74</v>
      </c>
      <c r="F664" s="4" t="str">
        <f>VLOOKUP(C664,[1]Lookup!A:C,3,FALSE)</f>
        <v>Local Authority</v>
      </c>
      <c r="G664" t="str">
        <f>IF(F664="NHS England", "NHS England", IFERROR(VLOOKUP(B664,[1]Lookup!E:F,2,FALSE),"Requires a Council Assigning"))</f>
        <v>City of York</v>
      </c>
      <c r="H664" t="str">
        <f>IFERROR(VLOOKUP(C664,[1]Lookup!A:B,2,FALSE),"Requires Category")</f>
        <v>Opioid Dependence</v>
      </c>
      <c r="I664" t="str">
        <f t="shared" si="10"/>
        <v>Yes</v>
      </c>
    </row>
    <row r="665" spans="1:9" hidden="1" x14ac:dyDescent="0.25">
      <c r="A665" s="53">
        <v>42522</v>
      </c>
      <c r="B665" t="s">
        <v>22</v>
      </c>
      <c r="C665" t="s">
        <v>152</v>
      </c>
      <c r="D665">
        <v>1</v>
      </c>
      <c r="E665" s="4">
        <v>7.7</v>
      </c>
      <c r="F665" s="4" t="str">
        <f>VLOOKUP(C665,[1]Lookup!A:C,3,FALSE)</f>
        <v>NHS England</v>
      </c>
      <c r="G665" t="str">
        <f>IF(F665="NHS England", "NHS England", IFERROR(VLOOKUP(B665,[1]Lookup!E:F,2,FALSE),"Requires a Council Assigning"))</f>
        <v>NHS England</v>
      </c>
      <c r="H665" t="str">
        <f>IFERROR(VLOOKUP(C665,[1]Lookup!A:B,2,FALSE),"Requires Category")</f>
        <v>Pneumococcal</v>
      </c>
      <c r="I665" t="str">
        <f t="shared" si="10"/>
        <v>Yes</v>
      </c>
    </row>
    <row r="666" spans="1:9" hidden="1" x14ac:dyDescent="0.25">
      <c r="A666" s="53">
        <v>42522</v>
      </c>
      <c r="B666" t="s">
        <v>64</v>
      </c>
      <c r="C666" t="s">
        <v>135</v>
      </c>
      <c r="D666">
        <v>1</v>
      </c>
      <c r="E666" s="4">
        <v>95.22</v>
      </c>
      <c r="F666" s="4" t="str">
        <f>VLOOKUP(C666,[1]Lookup!A:C,3,FALSE)</f>
        <v>Local Authority</v>
      </c>
      <c r="G666" t="str">
        <f>IF(F666="NHS England", "NHS England", IFERROR(VLOOKUP(B666,[1]Lookup!E:F,2,FALSE),"Requires a Council Assigning"))</f>
        <v>City of York</v>
      </c>
      <c r="H666" t="str">
        <f>IFERROR(VLOOKUP(C666,[1]Lookup!A:B,2,FALSE),"Requires Category")</f>
        <v>Alcohol dependence</v>
      </c>
      <c r="I666" t="str">
        <f t="shared" si="10"/>
        <v>No</v>
      </c>
    </row>
    <row r="667" spans="1:9" hidden="1" x14ac:dyDescent="0.25">
      <c r="A667" s="53">
        <v>42522</v>
      </c>
      <c r="B667" t="s">
        <v>64</v>
      </c>
      <c r="C667" t="s">
        <v>136</v>
      </c>
      <c r="D667">
        <v>1</v>
      </c>
      <c r="E667" s="4">
        <v>77.239999999999995</v>
      </c>
      <c r="F667" s="4" t="str">
        <f>VLOOKUP(C667,[1]Lookup!A:C,3,FALSE)</f>
        <v>Local Authority</v>
      </c>
      <c r="G667" t="str">
        <f>IF(F667="NHS England", "NHS England", IFERROR(VLOOKUP(B667,[1]Lookup!E:F,2,FALSE),"Requires a Council Assigning"))</f>
        <v>City of York</v>
      </c>
      <c r="H667" t="str">
        <f>IFERROR(VLOOKUP(C667,[1]Lookup!A:B,2,FALSE),"Requires Category")</f>
        <v>Etonogestrel</v>
      </c>
      <c r="I667" t="str">
        <f t="shared" si="10"/>
        <v>No</v>
      </c>
    </row>
    <row r="668" spans="1:9" hidden="1" x14ac:dyDescent="0.25">
      <c r="A668" s="53">
        <v>42522</v>
      </c>
      <c r="B668" t="s">
        <v>64</v>
      </c>
      <c r="C668" t="s">
        <v>159</v>
      </c>
      <c r="D668">
        <v>9</v>
      </c>
      <c r="E668" s="4">
        <v>43.44</v>
      </c>
      <c r="F668" s="4" t="str">
        <f>VLOOKUP(C668,[1]Lookup!A:C,3,FALSE)</f>
        <v>Local Authority</v>
      </c>
      <c r="G668" t="str">
        <f>IF(F668="NHS England", "NHS England", IFERROR(VLOOKUP(B668,[1]Lookup!E:F,2,FALSE),"Requires a Council Assigning"))</f>
        <v>City of York</v>
      </c>
      <c r="H668" t="str">
        <f>IFERROR(VLOOKUP(C668,[1]Lookup!A:B,2,FALSE),"Requires Category")</f>
        <v>Emergency Contraception</v>
      </c>
      <c r="I668" t="str">
        <f t="shared" si="10"/>
        <v>No</v>
      </c>
    </row>
    <row r="669" spans="1:9" hidden="1" x14ac:dyDescent="0.25">
      <c r="A669" s="53">
        <v>42522</v>
      </c>
      <c r="B669" t="s">
        <v>64</v>
      </c>
      <c r="C669" t="s">
        <v>138</v>
      </c>
      <c r="D669">
        <v>7</v>
      </c>
      <c r="E669" s="4">
        <v>61.51</v>
      </c>
      <c r="F669" s="4" t="str">
        <f>VLOOKUP(C669,[1]Lookup!A:C,3,FALSE)</f>
        <v>Local Authority</v>
      </c>
      <c r="G669" t="str">
        <f>IF(F669="NHS England", "NHS England", IFERROR(VLOOKUP(B669,[1]Lookup!E:F,2,FALSE),"Requires a Council Assigning"))</f>
        <v>City of York</v>
      </c>
      <c r="H669" t="str">
        <f>IFERROR(VLOOKUP(C669,[1]Lookup!A:B,2,FALSE),"Requires Category")</f>
        <v>Opioid Dependence</v>
      </c>
      <c r="I669" t="str">
        <f t="shared" si="10"/>
        <v>Yes</v>
      </c>
    </row>
    <row r="670" spans="1:9" hidden="1" x14ac:dyDescent="0.25">
      <c r="A670" s="53">
        <v>42522</v>
      </c>
      <c r="B670" t="s">
        <v>64</v>
      </c>
      <c r="C670" t="s">
        <v>128</v>
      </c>
      <c r="D670">
        <v>4</v>
      </c>
      <c r="E670" s="4">
        <v>325.87</v>
      </c>
      <c r="F670" s="4" t="str">
        <f>VLOOKUP(C670,[1]Lookup!A:C,3,FALSE)</f>
        <v>Local Authority</v>
      </c>
      <c r="G670" t="str">
        <f>IF(F670="NHS England", "NHS England", IFERROR(VLOOKUP(B670,[1]Lookup!E:F,2,FALSE),"Requires a Council Assigning"))</f>
        <v>City of York</v>
      </c>
      <c r="H670" t="str">
        <f>IFERROR(VLOOKUP(C670,[1]Lookup!A:B,2,FALSE),"Requires Category")</f>
        <v>IUD Progestogen-only Device</v>
      </c>
      <c r="I670" t="str">
        <f t="shared" si="10"/>
        <v>No</v>
      </c>
    </row>
    <row r="671" spans="1:9" hidden="1" x14ac:dyDescent="0.25">
      <c r="A671" s="53">
        <v>42522</v>
      </c>
      <c r="B671" t="s">
        <v>64</v>
      </c>
      <c r="C671" t="s">
        <v>129</v>
      </c>
      <c r="D671">
        <v>6</v>
      </c>
      <c r="E671" s="4">
        <v>463.42</v>
      </c>
      <c r="F671" s="4" t="str">
        <f>VLOOKUP(C671,[1]Lookup!A:C,3,FALSE)</f>
        <v>Local Authority</v>
      </c>
      <c r="G671" t="str">
        <f>IF(F671="NHS England", "NHS England", IFERROR(VLOOKUP(B671,[1]Lookup!E:F,2,FALSE),"Requires a Council Assigning"))</f>
        <v>City of York</v>
      </c>
      <c r="H671" t="str">
        <f>IFERROR(VLOOKUP(C671,[1]Lookup!A:B,2,FALSE),"Requires Category")</f>
        <v>Etonogestrel</v>
      </c>
      <c r="I671" t="str">
        <f t="shared" si="10"/>
        <v>No</v>
      </c>
    </row>
    <row r="672" spans="1:9" hidden="1" x14ac:dyDescent="0.25">
      <c r="A672" s="53">
        <v>42522</v>
      </c>
      <c r="B672" t="s">
        <v>64</v>
      </c>
      <c r="C672" t="s">
        <v>199</v>
      </c>
      <c r="D672">
        <v>1</v>
      </c>
      <c r="E672" s="4">
        <v>18.47</v>
      </c>
      <c r="F672" s="4" t="str">
        <f>VLOOKUP(C672,[1]Lookup!A:C,3,FALSE)</f>
        <v>Local Authority</v>
      </c>
      <c r="G672" t="str">
        <f>IF(F672="NHS England", "NHS England", IFERROR(VLOOKUP(B672,[1]Lookup!E:F,2,FALSE),"Requires a Council Assigning"))</f>
        <v>City of York</v>
      </c>
      <c r="H672" t="str">
        <f>IFERROR(VLOOKUP(C672,[1]Lookup!A:B,2,FALSE),"Requires Category")</f>
        <v>Nicotine Dependence</v>
      </c>
      <c r="I672" t="str">
        <f t="shared" si="10"/>
        <v>No</v>
      </c>
    </row>
    <row r="673" spans="1:9" hidden="1" x14ac:dyDescent="0.25">
      <c r="A673" s="53">
        <v>42522</v>
      </c>
      <c r="B673" t="s">
        <v>64</v>
      </c>
      <c r="C673" t="s">
        <v>171</v>
      </c>
      <c r="D673">
        <v>1</v>
      </c>
      <c r="E673" s="4">
        <v>18.47</v>
      </c>
      <c r="F673" s="4" t="str">
        <f>VLOOKUP(C673,[1]Lookup!A:C,3,FALSE)</f>
        <v>Local Authority</v>
      </c>
      <c r="G673" t="str">
        <f>IF(F673="NHS England", "NHS England", IFERROR(VLOOKUP(B673,[1]Lookup!E:F,2,FALSE),"Requires a Council Assigning"))</f>
        <v>City of York</v>
      </c>
      <c r="H673" t="str">
        <f>IFERROR(VLOOKUP(C673,[1]Lookup!A:B,2,FALSE),"Requires Category")</f>
        <v>Nicotine Dependence</v>
      </c>
      <c r="I673" t="str">
        <f t="shared" si="10"/>
        <v>No</v>
      </c>
    </row>
    <row r="674" spans="1:9" hidden="1" x14ac:dyDescent="0.25">
      <c r="A674" s="53">
        <v>42522</v>
      </c>
      <c r="B674" t="s">
        <v>64</v>
      </c>
      <c r="C674" t="s">
        <v>222</v>
      </c>
      <c r="D674">
        <v>1</v>
      </c>
      <c r="E674" s="4">
        <v>10.37</v>
      </c>
      <c r="F674" s="4" t="str">
        <f>VLOOKUP(C674,[1]Lookup!A:C,3,FALSE)</f>
        <v>Local Authority</v>
      </c>
      <c r="G674" t="str">
        <f>IF(F674="NHS England", "NHS England", IFERROR(VLOOKUP(B674,[1]Lookup!E:F,2,FALSE),"Requires a Council Assigning"))</f>
        <v>City of York</v>
      </c>
      <c r="H674" t="str">
        <f>IFERROR(VLOOKUP(C674,[1]Lookup!A:B,2,FALSE),"Requires Category")</f>
        <v>Nicotine Dependence</v>
      </c>
      <c r="I674" t="str">
        <f t="shared" si="10"/>
        <v>No</v>
      </c>
    </row>
    <row r="675" spans="1:9" hidden="1" x14ac:dyDescent="0.25">
      <c r="A675" s="53">
        <v>42522</v>
      </c>
      <c r="B675" t="s">
        <v>64</v>
      </c>
      <c r="C675" t="s">
        <v>147</v>
      </c>
      <c r="D675">
        <v>1</v>
      </c>
      <c r="E675" s="4">
        <v>38.409999999999997</v>
      </c>
      <c r="F675" s="4" t="str">
        <f>VLOOKUP(C675,[1]Lookup!A:C,3,FALSE)</f>
        <v>Local Authority</v>
      </c>
      <c r="G675" t="str">
        <f>IF(F675="NHS England", "NHS England", IFERROR(VLOOKUP(B675,[1]Lookup!E:F,2,FALSE),"Requires a Council Assigning"))</f>
        <v>City of York</v>
      </c>
      <c r="H675" t="str">
        <f>IFERROR(VLOOKUP(C675,[1]Lookup!A:B,2,FALSE),"Requires Category")</f>
        <v>Nicotine Dependence</v>
      </c>
      <c r="I675" t="str">
        <f t="shared" si="10"/>
        <v>No</v>
      </c>
    </row>
    <row r="676" spans="1:9" hidden="1" x14ac:dyDescent="0.25">
      <c r="A676" s="53">
        <v>42522</v>
      </c>
      <c r="B676" t="s">
        <v>64</v>
      </c>
      <c r="C676" t="s">
        <v>148</v>
      </c>
      <c r="D676">
        <v>1</v>
      </c>
      <c r="E676" s="4">
        <v>19.21</v>
      </c>
      <c r="F676" s="4" t="str">
        <f>VLOOKUP(C676,[1]Lookup!A:C,3,FALSE)</f>
        <v>Local Authority</v>
      </c>
      <c r="G676" t="str">
        <f>IF(F676="NHS England", "NHS England", IFERROR(VLOOKUP(B676,[1]Lookup!E:F,2,FALSE),"Requires a Council Assigning"))</f>
        <v>City of York</v>
      </c>
      <c r="H676" t="str">
        <f>IFERROR(VLOOKUP(C676,[1]Lookup!A:B,2,FALSE),"Requires Category")</f>
        <v>Nicotine Dependence</v>
      </c>
      <c r="I676" t="str">
        <f t="shared" si="10"/>
        <v>No</v>
      </c>
    </row>
    <row r="677" spans="1:9" hidden="1" x14ac:dyDescent="0.25">
      <c r="A677" s="53">
        <v>42522</v>
      </c>
      <c r="B677" t="s">
        <v>64</v>
      </c>
      <c r="C677" t="s">
        <v>160</v>
      </c>
      <c r="D677">
        <v>1</v>
      </c>
      <c r="E677" s="4">
        <v>9.24</v>
      </c>
      <c r="F677" s="4" t="str">
        <f>VLOOKUP(C677,[1]Lookup!A:C,3,FALSE)</f>
        <v>Local Authority</v>
      </c>
      <c r="G677" t="str">
        <f>IF(F677="NHS England", "NHS England", IFERROR(VLOOKUP(B677,[1]Lookup!E:F,2,FALSE),"Requires a Council Assigning"))</f>
        <v>City of York</v>
      </c>
      <c r="H677" t="str">
        <f>IFERROR(VLOOKUP(C677,[1]Lookup!A:B,2,FALSE),"Requires Category")</f>
        <v>Nicotine Dependence</v>
      </c>
      <c r="I677" t="str">
        <f t="shared" si="10"/>
        <v>No</v>
      </c>
    </row>
    <row r="678" spans="1:9" hidden="1" x14ac:dyDescent="0.25">
      <c r="A678" s="53">
        <v>42522</v>
      </c>
      <c r="B678" t="s">
        <v>64</v>
      </c>
      <c r="C678" t="s">
        <v>161</v>
      </c>
      <c r="D678">
        <v>3</v>
      </c>
      <c r="E678" s="4">
        <v>78.58</v>
      </c>
      <c r="F678" s="4" t="str">
        <f>VLOOKUP(C678,[1]Lookup!A:C,3,FALSE)</f>
        <v>Local Authority</v>
      </c>
      <c r="G678" t="str">
        <f>IF(F678="NHS England", "NHS England", IFERROR(VLOOKUP(B678,[1]Lookup!E:F,2,FALSE),"Requires a Council Assigning"))</f>
        <v>City of York</v>
      </c>
      <c r="H678" t="str">
        <f>IFERROR(VLOOKUP(C678,[1]Lookup!A:B,2,FALSE),"Requires Category")</f>
        <v>Nicotine Dependence</v>
      </c>
      <c r="I678" t="str">
        <f t="shared" si="10"/>
        <v>No</v>
      </c>
    </row>
    <row r="679" spans="1:9" hidden="1" x14ac:dyDescent="0.25">
      <c r="A679" s="53">
        <v>42522</v>
      </c>
      <c r="B679" t="s">
        <v>64</v>
      </c>
      <c r="C679" t="s">
        <v>162</v>
      </c>
      <c r="D679">
        <v>2</v>
      </c>
      <c r="E679" s="4">
        <v>38.43</v>
      </c>
      <c r="F679" s="4" t="str">
        <f>VLOOKUP(C679,[1]Lookup!A:C,3,FALSE)</f>
        <v>Local Authority</v>
      </c>
      <c r="G679" t="str">
        <f>IF(F679="NHS England", "NHS England", IFERROR(VLOOKUP(B679,[1]Lookup!E:F,2,FALSE),"Requires a Council Assigning"))</f>
        <v>City of York</v>
      </c>
      <c r="H679" t="str">
        <f>IFERROR(VLOOKUP(C679,[1]Lookup!A:B,2,FALSE),"Requires Category")</f>
        <v>Nicotine Dependence</v>
      </c>
      <c r="I679" t="str">
        <f t="shared" si="10"/>
        <v>No</v>
      </c>
    </row>
    <row r="680" spans="1:9" hidden="1" x14ac:dyDescent="0.25">
      <c r="A680" s="53">
        <v>42522</v>
      </c>
      <c r="B680" t="s">
        <v>64</v>
      </c>
      <c r="C680" t="s">
        <v>165</v>
      </c>
      <c r="D680">
        <v>1</v>
      </c>
      <c r="E680" s="4">
        <v>19.21</v>
      </c>
      <c r="F680" s="4" t="str">
        <f>VLOOKUP(C680,[1]Lookup!A:C,3,FALSE)</f>
        <v>Local Authority</v>
      </c>
      <c r="G680" t="str">
        <f>IF(F680="NHS England", "NHS England", IFERROR(VLOOKUP(B680,[1]Lookup!E:F,2,FALSE),"Requires a Council Assigning"))</f>
        <v>City of York</v>
      </c>
      <c r="H680" t="str">
        <f>IFERROR(VLOOKUP(C680,[1]Lookup!A:B,2,FALSE),"Requires Category")</f>
        <v>Nicotine Dependence</v>
      </c>
      <c r="I680" t="str">
        <f t="shared" si="10"/>
        <v>No</v>
      </c>
    </row>
    <row r="681" spans="1:9" hidden="1" x14ac:dyDescent="0.25">
      <c r="A681" s="53">
        <v>42522</v>
      </c>
      <c r="B681" t="s">
        <v>64</v>
      </c>
      <c r="C681" t="s">
        <v>168</v>
      </c>
      <c r="D681">
        <v>4</v>
      </c>
      <c r="E681" s="4">
        <v>96.05</v>
      </c>
      <c r="F681" s="4" t="str">
        <f>VLOOKUP(C681,[1]Lookup!A:C,3,FALSE)</f>
        <v>Local Authority</v>
      </c>
      <c r="G681" t="str">
        <f>IF(F681="NHS England", "NHS England", IFERROR(VLOOKUP(B681,[1]Lookup!E:F,2,FALSE),"Requires a Council Assigning"))</f>
        <v>City of York</v>
      </c>
      <c r="H681" t="str">
        <f>IFERROR(VLOOKUP(C681,[1]Lookup!A:B,2,FALSE),"Requires Category")</f>
        <v>Nicotine Dependence</v>
      </c>
      <c r="I681" t="str">
        <f t="shared" si="10"/>
        <v>No</v>
      </c>
    </row>
    <row r="682" spans="1:9" hidden="1" x14ac:dyDescent="0.25">
      <c r="A682" s="53">
        <v>42522</v>
      </c>
      <c r="B682" t="s">
        <v>64</v>
      </c>
      <c r="C682" t="s">
        <v>142</v>
      </c>
      <c r="D682">
        <v>2</v>
      </c>
      <c r="E682" s="4">
        <v>69.64</v>
      </c>
      <c r="F682" s="4" t="str">
        <f>VLOOKUP(C682,[1]Lookup!A:C,3,FALSE)</f>
        <v>Local Authority</v>
      </c>
      <c r="G682" t="str">
        <f>IF(F682="NHS England", "NHS England", IFERROR(VLOOKUP(B682,[1]Lookup!E:F,2,FALSE),"Requires a Council Assigning"))</f>
        <v>City of York</v>
      </c>
      <c r="H682" t="str">
        <f>IFERROR(VLOOKUP(C682,[1]Lookup!A:B,2,FALSE),"Requires Category")</f>
        <v>Nicotine Dependence</v>
      </c>
      <c r="I682" t="str">
        <f t="shared" si="10"/>
        <v>No</v>
      </c>
    </row>
    <row r="683" spans="1:9" hidden="1" x14ac:dyDescent="0.25">
      <c r="A683" s="53">
        <v>42522</v>
      </c>
      <c r="B683" t="s">
        <v>64</v>
      </c>
      <c r="C683" t="s">
        <v>143</v>
      </c>
      <c r="D683">
        <v>1</v>
      </c>
      <c r="E683" s="4">
        <v>36.93</v>
      </c>
      <c r="F683" s="4" t="str">
        <f>VLOOKUP(C683,[1]Lookup!A:C,3,FALSE)</f>
        <v>Local Authority</v>
      </c>
      <c r="G683" t="str">
        <f>IF(F683="NHS England", "NHS England", IFERROR(VLOOKUP(B683,[1]Lookup!E:F,2,FALSE),"Requires a Council Assigning"))</f>
        <v>City of York</v>
      </c>
      <c r="H683" t="str">
        <f>IFERROR(VLOOKUP(C683,[1]Lookup!A:B,2,FALSE),"Requires Category")</f>
        <v>Nicotine Dependence</v>
      </c>
      <c r="I683" t="str">
        <f t="shared" si="10"/>
        <v>No</v>
      </c>
    </row>
    <row r="684" spans="1:9" hidden="1" x14ac:dyDescent="0.25">
      <c r="A684" s="53">
        <v>42522</v>
      </c>
      <c r="B684" t="s">
        <v>64</v>
      </c>
      <c r="C684" t="s">
        <v>170</v>
      </c>
      <c r="D684">
        <v>2</v>
      </c>
      <c r="E684" s="4">
        <v>10.96</v>
      </c>
      <c r="F684" s="4" t="str">
        <f>VLOOKUP(C684,[1]Lookup!A:C,3,FALSE)</f>
        <v>Local Authority</v>
      </c>
      <c r="G684" t="str">
        <f>IF(F684="NHS England", "NHS England", IFERROR(VLOOKUP(B684,[1]Lookup!E:F,2,FALSE),"Requires a Council Assigning"))</f>
        <v>City of York</v>
      </c>
      <c r="H684" t="str">
        <f>IFERROR(VLOOKUP(C684,[1]Lookup!A:B,2,FALSE),"Requires Category")</f>
        <v>Nicotine Dependence</v>
      </c>
      <c r="I684" t="str">
        <f t="shared" si="10"/>
        <v>No</v>
      </c>
    </row>
    <row r="685" spans="1:9" hidden="1" x14ac:dyDescent="0.25">
      <c r="A685" s="53">
        <v>42522</v>
      </c>
      <c r="B685" t="s">
        <v>64</v>
      </c>
      <c r="C685" t="s">
        <v>152</v>
      </c>
      <c r="D685">
        <v>22</v>
      </c>
      <c r="E685" s="4">
        <v>169.45</v>
      </c>
      <c r="F685" s="4" t="str">
        <f>VLOOKUP(C685,[1]Lookup!A:C,3,FALSE)</f>
        <v>NHS England</v>
      </c>
      <c r="G685" t="str">
        <f>IF(F685="NHS England", "NHS England", IFERROR(VLOOKUP(B685,[1]Lookup!E:F,2,FALSE),"Requires a Council Assigning"))</f>
        <v>NHS England</v>
      </c>
      <c r="H685" t="str">
        <f>IFERROR(VLOOKUP(C685,[1]Lookup!A:B,2,FALSE),"Requires Category")</f>
        <v>Pneumococcal</v>
      </c>
      <c r="I685" t="str">
        <f t="shared" si="10"/>
        <v>Yes</v>
      </c>
    </row>
    <row r="686" spans="1:9" hidden="1" x14ac:dyDescent="0.25">
      <c r="A686" s="53">
        <v>42522</v>
      </c>
      <c r="B686" t="s">
        <v>64</v>
      </c>
      <c r="C686" t="s">
        <v>174</v>
      </c>
      <c r="D686">
        <v>5</v>
      </c>
      <c r="E686" s="4">
        <v>176.48</v>
      </c>
      <c r="F686" s="4" t="str">
        <f>VLOOKUP(C686,[1]Lookup!A:C,3,FALSE)</f>
        <v>Local Authority</v>
      </c>
      <c r="G686" t="str">
        <f>IF(F686="NHS England", "NHS England", IFERROR(VLOOKUP(B686,[1]Lookup!E:F,2,FALSE),"Requires a Council Assigning"))</f>
        <v>City of York</v>
      </c>
      <c r="H686" t="str">
        <f>IFERROR(VLOOKUP(C686,[1]Lookup!A:B,2,FALSE),"Requires Category")</f>
        <v>Opioid Dependence</v>
      </c>
      <c r="I686" t="str">
        <f t="shared" si="10"/>
        <v>Yes</v>
      </c>
    </row>
    <row r="687" spans="1:9" hidden="1" x14ac:dyDescent="0.25">
      <c r="A687" s="53">
        <v>42522</v>
      </c>
      <c r="B687" t="s">
        <v>20</v>
      </c>
      <c r="C687" t="s">
        <v>177</v>
      </c>
      <c r="D687">
        <v>1</v>
      </c>
      <c r="E687" s="4">
        <v>25.3</v>
      </c>
      <c r="F687" s="4" t="str">
        <f>VLOOKUP(C687,[1]Lookup!A:C,3,FALSE)</f>
        <v>Local Authority</v>
      </c>
      <c r="G687" t="str">
        <f>IF(F687="NHS England", "NHS England", IFERROR(VLOOKUP(B687,[1]Lookup!E:F,2,FALSE),"Requires a Council Assigning"))</f>
        <v>North Yorkshire County Council</v>
      </c>
      <c r="H687" t="str">
        <f>IFERROR(VLOOKUP(C687,[1]Lookup!A:B,2,FALSE),"Requires Category")</f>
        <v>Nicotine Dependence</v>
      </c>
      <c r="I687" t="str">
        <f t="shared" si="10"/>
        <v>Yes</v>
      </c>
    </row>
    <row r="688" spans="1:9" hidden="1" x14ac:dyDescent="0.25">
      <c r="A688" s="53">
        <v>42522</v>
      </c>
      <c r="B688" t="s">
        <v>20</v>
      </c>
      <c r="C688" t="s">
        <v>159</v>
      </c>
      <c r="D688">
        <v>1</v>
      </c>
      <c r="E688" s="4">
        <v>4.83</v>
      </c>
      <c r="F688" s="4" t="str">
        <f>VLOOKUP(C688,[1]Lookup!A:C,3,FALSE)</f>
        <v>Local Authority</v>
      </c>
      <c r="G688" t="str">
        <f>IF(F688="NHS England", "NHS England", IFERROR(VLOOKUP(B688,[1]Lookup!E:F,2,FALSE),"Requires a Council Assigning"))</f>
        <v>North Yorkshire County Council</v>
      </c>
      <c r="H688" t="str">
        <f>IFERROR(VLOOKUP(C688,[1]Lookup!A:B,2,FALSE),"Requires Category")</f>
        <v>Emergency Contraception</v>
      </c>
      <c r="I688" t="str">
        <f t="shared" si="10"/>
        <v>No</v>
      </c>
    </row>
    <row r="689" spans="1:9" hidden="1" x14ac:dyDescent="0.25">
      <c r="A689" s="53">
        <v>42522</v>
      </c>
      <c r="B689" t="s">
        <v>20</v>
      </c>
      <c r="C689" t="s">
        <v>179</v>
      </c>
      <c r="D689">
        <v>3</v>
      </c>
      <c r="E689" s="4">
        <v>32.340000000000003</v>
      </c>
      <c r="F689" s="4" t="str">
        <f>VLOOKUP(C689,[1]Lookup!A:C,3,FALSE)</f>
        <v>Local Authority</v>
      </c>
      <c r="G689" t="str">
        <f>IF(F689="NHS England", "NHS England", IFERROR(VLOOKUP(B689,[1]Lookup!E:F,2,FALSE),"Requires a Council Assigning"))</f>
        <v>North Yorkshire County Council</v>
      </c>
      <c r="H689" t="str">
        <f>IFERROR(VLOOKUP(C689,[1]Lookup!A:B,2,FALSE),"Requires Category")</f>
        <v>Nicotine Dependence</v>
      </c>
      <c r="I689" t="str">
        <f t="shared" si="10"/>
        <v>Yes</v>
      </c>
    </row>
    <row r="690" spans="1:9" hidden="1" x14ac:dyDescent="0.25">
      <c r="A690" s="53">
        <v>42522</v>
      </c>
      <c r="B690" t="s">
        <v>20</v>
      </c>
      <c r="C690" t="s">
        <v>152</v>
      </c>
      <c r="D690">
        <v>1</v>
      </c>
      <c r="E690" s="4">
        <v>7.7</v>
      </c>
      <c r="F690" s="4" t="str">
        <f>VLOOKUP(C690,[1]Lookup!A:C,3,FALSE)</f>
        <v>NHS England</v>
      </c>
      <c r="G690" t="str">
        <f>IF(F690="NHS England", "NHS England", IFERROR(VLOOKUP(B690,[1]Lookup!E:F,2,FALSE),"Requires a Council Assigning"))</f>
        <v>NHS England</v>
      </c>
      <c r="H690" t="str">
        <f>IFERROR(VLOOKUP(C690,[1]Lookup!A:B,2,FALSE),"Requires Category")</f>
        <v>Pneumococcal</v>
      </c>
      <c r="I690" t="str">
        <f t="shared" si="10"/>
        <v>Yes</v>
      </c>
    </row>
    <row r="691" spans="1:9" hidden="1" x14ac:dyDescent="0.25">
      <c r="A691" s="53">
        <v>42522</v>
      </c>
      <c r="B691" t="s">
        <v>50</v>
      </c>
      <c r="C691" t="s">
        <v>182</v>
      </c>
      <c r="D691">
        <v>1</v>
      </c>
      <c r="E691" s="4">
        <v>12.8</v>
      </c>
      <c r="F691" s="4" t="str">
        <f>VLOOKUP(C691,[1]Lookup!A:C,3,FALSE)</f>
        <v>Local Authority</v>
      </c>
      <c r="G691" t="str">
        <f>IF(F691="NHS England", "NHS England", IFERROR(VLOOKUP(B691,[1]Lookup!E:F,2,FALSE),"Requires a Council Assigning"))</f>
        <v>City of York</v>
      </c>
      <c r="H691" t="str">
        <f>IFERROR(VLOOKUP(C691,[1]Lookup!A:B,2,FALSE),"Requires Category")</f>
        <v>Opioid Dependence</v>
      </c>
      <c r="I691" t="str">
        <f t="shared" si="10"/>
        <v>Yes</v>
      </c>
    </row>
    <row r="692" spans="1:9" hidden="1" x14ac:dyDescent="0.25">
      <c r="A692" s="53">
        <v>42522</v>
      </c>
      <c r="B692" t="s">
        <v>50</v>
      </c>
      <c r="C692" t="s">
        <v>130</v>
      </c>
      <c r="D692">
        <v>1</v>
      </c>
      <c r="E692" s="4">
        <v>38.67</v>
      </c>
      <c r="F692" s="4" t="str">
        <f>VLOOKUP(C692,[1]Lookup!A:C,3,FALSE)</f>
        <v>Local Authority</v>
      </c>
      <c r="G692" t="str">
        <f>IF(F692="NHS England", "NHS England", IFERROR(VLOOKUP(B692,[1]Lookup!E:F,2,FALSE),"Requires a Council Assigning"))</f>
        <v>City of York</v>
      </c>
      <c r="H692" t="str">
        <f>IFERROR(VLOOKUP(C692,[1]Lookup!A:B,2,FALSE),"Requires Category")</f>
        <v>Nicotine Dependence</v>
      </c>
      <c r="I692" t="str">
        <f t="shared" si="10"/>
        <v>No</v>
      </c>
    </row>
    <row r="693" spans="1:9" hidden="1" x14ac:dyDescent="0.25">
      <c r="A693" s="53">
        <v>42522</v>
      </c>
      <c r="B693" t="s">
        <v>50</v>
      </c>
      <c r="C693" t="s">
        <v>135</v>
      </c>
      <c r="D693">
        <v>1</v>
      </c>
      <c r="E693" s="4">
        <v>47.67</v>
      </c>
      <c r="F693" s="4" t="str">
        <f>VLOOKUP(C693,[1]Lookup!A:C,3,FALSE)</f>
        <v>Local Authority</v>
      </c>
      <c r="G693" t="str">
        <f>IF(F693="NHS England", "NHS England", IFERROR(VLOOKUP(B693,[1]Lookup!E:F,2,FALSE),"Requires a Council Assigning"))</f>
        <v>City of York</v>
      </c>
      <c r="H693" t="str">
        <f>IFERROR(VLOOKUP(C693,[1]Lookup!A:B,2,FALSE),"Requires Category")</f>
        <v>Alcohol dependence</v>
      </c>
      <c r="I693" t="str">
        <f t="shared" si="10"/>
        <v>No</v>
      </c>
    </row>
    <row r="694" spans="1:9" hidden="1" x14ac:dyDescent="0.25">
      <c r="A694" s="53">
        <v>42522</v>
      </c>
      <c r="B694" t="s">
        <v>50</v>
      </c>
      <c r="C694" t="s">
        <v>136</v>
      </c>
      <c r="D694">
        <v>3</v>
      </c>
      <c r="E694" s="4">
        <v>231.75</v>
      </c>
      <c r="F694" s="4" t="str">
        <f>VLOOKUP(C694,[1]Lookup!A:C,3,FALSE)</f>
        <v>Local Authority</v>
      </c>
      <c r="G694" t="str">
        <f>IF(F694="NHS England", "NHS England", IFERROR(VLOOKUP(B694,[1]Lookup!E:F,2,FALSE),"Requires a Council Assigning"))</f>
        <v>City of York</v>
      </c>
      <c r="H694" t="str">
        <f>IFERROR(VLOOKUP(C694,[1]Lookup!A:B,2,FALSE),"Requires Category")</f>
        <v>Etonogestrel</v>
      </c>
      <c r="I694" t="str">
        <f t="shared" si="10"/>
        <v>No</v>
      </c>
    </row>
    <row r="695" spans="1:9" hidden="1" x14ac:dyDescent="0.25">
      <c r="A695" s="53">
        <v>42522</v>
      </c>
      <c r="B695" t="s">
        <v>50</v>
      </c>
      <c r="C695" t="s">
        <v>138</v>
      </c>
      <c r="D695">
        <v>18</v>
      </c>
      <c r="E695" s="4">
        <v>134.59</v>
      </c>
      <c r="F695" s="4" t="str">
        <f>VLOOKUP(C695,[1]Lookup!A:C,3,FALSE)</f>
        <v>Local Authority</v>
      </c>
      <c r="G695" t="str">
        <f>IF(F695="NHS England", "NHS England", IFERROR(VLOOKUP(B695,[1]Lookup!E:F,2,FALSE),"Requires a Council Assigning"))</f>
        <v>City of York</v>
      </c>
      <c r="H695" t="str">
        <f>IFERROR(VLOOKUP(C695,[1]Lookup!A:B,2,FALSE),"Requires Category")</f>
        <v>Opioid Dependence</v>
      </c>
      <c r="I695" t="str">
        <f t="shared" si="10"/>
        <v>Yes</v>
      </c>
    </row>
    <row r="696" spans="1:9" hidden="1" x14ac:dyDescent="0.25">
      <c r="A696" s="53">
        <v>42522</v>
      </c>
      <c r="B696" t="s">
        <v>50</v>
      </c>
      <c r="C696" t="s">
        <v>128</v>
      </c>
      <c r="D696">
        <v>4</v>
      </c>
      <c r="E696" s="4">
        <v>325.87</v>
      </c>
      <c r="F696" s="4" t="str">
        <f>VLOOKUP(C696,[1]Lookup!A:C,3,FALSE)</f>
        <v>Local Authority</v>
      </c>
      <c r="G696" t="str">
        <f>IF(F696="NHS England", "NHS England", IFERROR(VLOOKUP(B696,[1]Lookup!E:F,2,FALSE),"Requires a Council Assigning"))</f>
        <v>City of York</v>
      </c>
      <c r="H696" t="str">
        <f>IFERROR(VLOOKUP(C696,[1]Lookup!A:B,2,FALSE),"Requires Category")</f>
        <v>IUD Progestogen-only Device</v>
      </c>
      <c r="I696" t="str">
        <f t="shared" si="10"/>
        <v>No</v>
      </c>
    </row>
    <row r="697" spans="1:9" hidden="1" x14ac:dyDescent="0.25">
      <c r="A697" s="53">
        <v>42522</v>
      </c>
      <c r="B697" t="s">
        <v>50</v>
      </c>
      <c r="C697" t="s">
        <v>129</v>
      </c>
      <c r="D697">
        <v>1</v>
      </c>
      <c r="E697" s="4">
        <v>77.25</v>
      </c>
      <c r="F697" s="4" t="str">
        <f>VLOOKUP(C697,[1]Lookup!A:C,3,FALSE)</f>
        <v>Local Authority</v>
      </c>
      <c r="G697" t="str">
        <f>IF(F697="NHS England", "NHS England", IFERROR(VLOOKUP(B697,[1]Lookup!E:F,2,FALSE),"Requires a Council Assigning"))</f>
        <v>City of York</v>
      </c>
      <c r="H697" t="str">
        <f>IFERROR(VLOOKUP(C697,[1]Lookup!A:B,2,FALSE),"Requires Category")</f>
        <v>Etonogestrel</v>
      </c>
      <c r="I697" t="str">
        <f t="shared" si="10"/>
        <v>No</v>
      </c>
    </row>
    <row r="698" spans="1:9" hidden="1" x14ac:dyDescent="0.25">
      <c r="A698" s="53">
        <v>42522</v>
      </c>
      <c r="B698" t="s">
        <v>50</v>
      </c>
      <c r="C698" t="s">
        <v>131</v>
      </c>
      <c r="D698">
        <v>4</v>
      </c>
      <c r="E698" s="4">
        <v>30.81</v>
      </c>
      <c r="F698" s="4" t="str">
        <f>VLOOKUP(C698,[1]Lookup!A:C,3,FALSE)</f>
        <v>NHS England</v>
      </c>
      <c r="G698" t="str">
        <f>IF(F698="NHS England", "NHS England", IFERROR(VLOOKUP(B698,[1]Lookup!E:F,2,FALSE),"Requires a Council Assigning"))</f>
        <v>NHS England</v>
      </c>
      <c r="H698" t="str">
        <f>IFERROR(VLOOKUP(C698,[1]Lookup!A:B,2,FALSE),"Requires Category")</f>
        <v>Pneumococcal</v>
      </c>
      <c r="I698" t="str">
        <f t="shared" si="10"/>
        <v>Yes</v>
      </c>
    </row>
    <row r="699" spans="1:9" hidden="1" x14ac:dyDescent="0.25">
      <c r="A699" s="53">
        <v>42522</v>
      </c>
      <c r="B699" t="s">
        <v>50</v>
      </c>
      <c r="C699" t="s">
        <v>144</v>
      </c>
      <c r="D699">
        <v>2</v>
      </c>
      <c r="E699" s="4">
        <v>26.04</v>
      </c>
      <c r="F699" s="4" t="str">
        <f>VLOOKUP(C699,[1]Lookup!A:C,3,FALSE)</f>
        <v>Local Authority</v>
      </c>
      <c r="G699" t="str">
        <f>IF(F699="NHS England", "NHS England", IFERROR(VLOOKUP(B699,[1]Lookup!E:F,2,FALSE),"Requires a Council Assigning"))</f>
        <v>City of York</v>
      </c>
      <c r="H699" t="str">
        <f>IFERROR(VLOOKUP(C699,[1]Lookup!A:B,2,FALSE),"Requires Category")</f>
        <v>Emergency Contraception</v>
      </c>
      <c r="I699" t="str">
        <f t="shared" si="10"/>
        <v>No</v>
      </c>
    </row>
    <row r="700" spans="1:9" hidden="1" x14ac:dyDescent="0.25">
      <c r="A700" s="53">
        <v>42522</v>
      </c>
      <c r="B700" t="s">
        <v>50</v>
      </c>
      <c r="C700" t="s">
        <v>146</v>
      </c>
      <c r="D700">
        <v>1</v>
      </c>
      <c r="E700" s="4">
        <v>50.56</v>
      </c>
      <c r="F700" s="4" t="str">
        <f>VLOOKUP(C700,[1]Lookup!A:C,3,FALSE)</f>
        <v>Local Authority</v>
      </c>
      <c r="G700" t="str">
        <f>IF(F700="NHS England", "NHS England", IFERROR(VLOOKUP(B700,[1]Lookup!E:F,2,FALSE),"Requires a Council Assigning"))</f>
        <v>City of York</v>
      </c>
      <c r="H700" t="str">
        <f>IFERROR(VLOOKUP(C700,[1]Lookup!A:B,2,FALSE),"Requires Category")</f>
        <v>Nicotine Dependence</v>
      </c>
      <c r="I700" t="str">
        <f t="shared" si="10"/>
        <v>No</v>
      </c>
    </row>
    <row r="701" spans="1:9" hidden="1" x14ac:dyDescent="0.25">
      <c r="A701" s="53">
        <v>42522</v>
      </c>
      <c r="B701" t="s">
        <v>32</v>
      </c>
      <c r="C701" t="s">
        <v>182</v>
      </c>
      <c r="D701">
        <v>2</v>
      </c>
      <c r="E701" s="4">
        <v>17.39</v>
      </c>
      <c r="F701" s="4" t="str">
        <f>VLOOKUP(C701,[1]Lookup!A:C,3,FALSE)</f>
        <v>Local Authority</v>
      </c>
      <c r="G701" t="str">
        <f>IF(F701="NHS England", "NHS England", IFERROR(VLOOKUP(B701,[1]Lookup!E:F,2,FALSE),"Requires a Council Assigning"))</f>
        <v>North Yorkshire County Council</v>
      </c>
      <c r="H701" t="str">
        <f>IFERROR(VLOOKUP(C701,[1]Lookup!A:B,2,FALSE),"Requires Category")</f>
        <v>Opioid Dependence</v>
      </c>
      <c r="I701" t="str">
        <f t="shared" si="10"/>
        <v>Yes</v>
      </c>
    </row>
    <row r="702" spans="1:9" hidden="1" x14ac:dyDescent="0.25">
      <c r="A702" s="53">
        <v>42522</v>
      </c>
      <c r="B702" t="s">
        <v>32</v>
      </c>
      <c r="C702" t="s">
        <v>159</v>
      </c>
      <c r="D702">
        <v>2</v>
      </c>
      <c r="E702" s="4">
        <v>9.65</v>
      </c>
      <c r="F702" s="4" t="str">
        <f>VLOOKUP(C702,[1]Lookup!A:C,3,FALSE)</f>
        <v>Local Authority</v>
      </c>
      <c r="G702" t="str">
        <f>IF(F702="NHS England", "NHS England", IFERROR(VLOOKUP(B702,[1]Lookup!E:F,2,FALSE),"Requires a Council Assigning"))</f>
        <v>North Yorkshire County Council</v>
      </c>
      <c r="H702" t="str">
        <f>IFERROR(VLOOKUP(C702,[1]Lookup!A:B,2,FALSE),"Requires Category")</f>
        <v>Emergency Contraception</v>
      </c>
      <c r="I702" t="str">
        <f t="shared" si="10"/>
        <v>No</v>
      </c>
    </row>
    <row r="703" spans="1:9" hidden="1" x14ac:dyDescent="0.25">
      <c r="A703" s="53">
        <v>42522</v>
      </c>
      <c r="B703" t="s">
        <v>32</v>
      </c>
      <c r="C703" t="s">
        <v>138</v>
      </c>
      <c r="D703">
        <v>3</v>
      </c>
      <c r="E703" s="4">
        <v>29.25</v>
      </c>
      <c r="F703" s="4" t="str">
        <f>VLOOKUP(C703,[1]Lookup!A:C,3,FALSE)</f>
        <v>Local Authority</v>
      </c>
      <c r="G703" t="str">
        <f>IF(F703="NHS England", "NHS England", IFERROR(VLOOKUP(B703,[1]Lookup!E:F,2,FALSE),"Requires a Council Assigning"))</f>
        <v>North Yorkshire County Council</v>
      </c>
      <c r="H703" t="str">
        <f>IFERROR(VLOOKUP(C703,[1]Lookup!A:B,2,FALSE),"Requires Category")</f>
        <v>Opioid Dependence</v>
      </c>
      <c r="I703" t="str">
        <f t="shared" si="10"/>
        <v>Yes</v>
      </c>
    </row>
    <row r="704" spans="1:9" hidden="1" x14ac:dyDescent="0.25">
      <c r="A704" s="53">
        <v>42522</v>
      </c>
      <c r="B704" t="s">
        <v>32</v>
      </c>
      <c r="C704" t="s">
        <v>128</v>
      </c>
      <c r="D704">
        <v>4</v>
      </c>
      <c r="E704" s="4">
        <v>407.33</v>
      </c>
      <c r="F704" s="4" t="str">
        <f>VLOOKUP(C704,[1]Lookup!A:C,3,FALSE)</f>
        <v>Local Authority</v>
      </c>
      <c r="G704" t="str">
        <f>IF(F704="NHS England", "NHS England", IFERROR(VLOOKUP(B704,[1]Lookup!E:F,2,FALSE),"Requires a Council Assigning"))</f>
        <v>North Yorkshire County Council</v>
      </c>
      <c r="H704" t="str">
        <f>IFERROR(VLOOKUP(C704,[1]Lookup!A:B,2,FALSE),"Requires Category")</f>
        <v>IUD Progestogen-only Device</v>
      </c>
      <c r="I704" t="str">
        <f t="shared" si="10"/>
        <v>Yes</v>
      </c>
    </row>
    <row r="705" spans="1:9" hidden="1" x14ac:dyDescent="0.25">
      <c r="A705" s="53">
        <v>42522</v>
      </c>
      <c r="B705" t="s">
        <v>32</v>
      </c>
      <c r="C705" t="s">
        <v>129</v>
      </c>
      <c r="D705">
        <v>3</v>
      </c>
      <c r="E705" s="4">
        <v>231.75</v>
      </c>
      <c r="F705" s="4" t="str">
        <f>VLOOKUP(C705,[1]Lookup!A:C,3,FALSE)</f>
        <v>Local Authority</v>
      </c>
      <c r="G705" t="str">
        <f>IF(F705="NHS England", "NHS England", IFERROR(VLOOKUP(B705,[1]Lookup!E:F,2,FALSE),"Requires a Council Assigning"))</f>
        <v>North Yorkshire County Council</v>
      </c>
      <c r="H705" t="str">
        <f>IFERROR(VLOOKUP(C705,[1]Lookup!A:B,2,FALSE),"Requires Category")</f>
        <v>Etonogestrel</v>
      </c>
      <c r="I705" t="str">
        <f t="shared" si="10"/>
        <v>Yes</v>
      </c>
    </row>
    <row r="706" spans="1:9" hidden="1" x14ac:dyDescent="0.25">
      <c r="A706" s="53">
        <v>42522</v>
      </c>
      <c r="B706" t="s">
        <v>32</v>
      </c>
      <c r="C706" t="s">
        <v>200</v>
      </c>
      <c r="D706">
        <v>2</v>
      </c>
      <c r="E706" s="4">
        <v>18.48</v>
      </c>
      <c r="F706" s="4" t="str">
        <f>VLOOKUP(C706,[1]Lookup!A:C,3,FALSE)</f>
        <v>Local Authority</v>
      </c>
      <c r="G706" t="str">
        <f>IF(F706="NHS England", "NHS England", IFERROR(VLOOKUP(B706,[1]Lookup!E:F,2,FALSE),"Requires a Council Assigning"))</f>
        <v>North Yorkshire County Council</v>
      </c>
      <c r="H706" t="str">
        <f>IFERROR(VLOOKUP(C706,[1]Lookup!A:B,2,FALSE),"Requires Category")</f>
        <v>Nicotine Dependence</v>
      </c>
      <c r="I706" t="str">
        <f t="shared" si="10"/>
        <v>Yes</v>
      </c>
    </row>
    <row r="707" spans="1:9" hidden="1" x14ac:dyDescent="0.25">
      <c r="A707" s="53">
        <v>42522</v>
      </c>
      <c r="B707" t="s">
        <v>32</v>
      </c>
      <c r="C707" t="s">
        <v>155</v>
      </c>
      <c r="D707">
        <v>2</v>
      </c>
      <c r="E707" s="4">
        <v>35.35</v>
      </c>
      <c r="F707" s="4" t="str">
        <f>VLOOKUP(C707,[1]Lookup!A:C,3,FALSE)</f>
        <v>Local Authority</v>
      </c>
      <c r="G707" t="str">
        <f>IF(F707="NHS England", "NHS England", IFERROR(VLOOKUP(B707,[1]Lookup!E:F,2,FALSE),"Requires a Council Assigning"))</f>
        <v>North Yorkshire County Council</v>
      </c>
      <c r="H707" t="str">
        <f>IFERROR(VLOOKUP(C707,[1]Lookup!A:B,2,FALSE),"Requires Category")</f>
        <v>Opioid Dependence</v>
      </c>
      <c r="I707" t="str">
        <f t="shared" si="10"/>
        <v>Yes</v>
      </c>
    </row>
    <row r="708" spans="1:9" hidden="1" x14ac:dyDescent="0.25">
      <c r="A708" s="53">
        <v>42522</v>
      </c>
      <c r="B708" t="s">
        <v>32</v>
      </c>
      <c r="C708" t="s">
        <v>156</v>
      </c>
      <c r="D708">
        <v>2</v>
      </c>
      <c r="E708" s="4">
        <v>13.41</v>
      </c>
      <c r="F708" s="4" t="str">
        <f>VLOOKUP(C708,[1]Lookup!A:C,3,FALSE)</f>
        <v>Local Authority</v>
      </c>
      <c r="G708" t="str">
        <f>IF(F708="NHS England", "NHS England", IFERROR(VLOOKUP(B708,[1]Lookup!E:F,2,FALSE),"Requires a Council Assigning"))</f>
        <v>North Yorkshire County Council</v>
      </c>
      <c r="H708" t="str">
        <f>IFERROR(VLOOKUP(C708,[1]Lookup!A:B,2,FALSE),"Requires Category")</f>
        <v>Opioid Dependence</v>
      </c>
      <c r="I708" t="str">
        <f t="shared" si="10"/>
        <v>Yes</v>
      </c>
    </row>
    <row r="709" spans="1:9" hidden="1" x14ac:dyDescent="0.25">
      <c r="A709" s="53">
        <v>42522</v>
      </c>
      <c r="B709" t="s">
        <v>32</v>
      </c>
      <c r="C709" t="s">
        <v>174</v>
      </c>
      <c r="D709">
        <v>2</v>
      </c>
      <c r="E709" s="4">
        <v>52.98</v>
      </c>
      <c r="F709" s="4" t="str">
        <f>VLOOKUP(C709,[1]Lookup!A:C,3,FALSE)</f>
        <v>Local Authority</v>
      </c>
      <c r="G709" t="str">
        <f>IF(F709="NHS England", "NHS England", IFERROR(VLOOKUP(B709,[1]Lookup!E:F,2,FALSE),"Requires a Council Assigning"))</f>
        <v>North Yorkshire County Council</v>
      </c>
      <c r="H709" t="str">
        <f>IFERROR(VLOOKUP(C709,[1]Lookup!A:B,2,FALSE),"Requires Category")</f>
        <v>Opioid Dependence</v>
      </c>
      <c r="I709" t="str">
        <f t="shared" ref="I709:I772" si="11">INDEX($R$7:$AB$11,MATCH(G709,$Q$7:$Q$11,0),MATCH(H709,$R$6:$AB$6,0))</f>
        <v>Yes</v>
      </c>
    </row>
    <row r="710" spans="1:9" hidden="1" x14ac:dyDescent="0.25">
      <c r="A710" s="53">
        <v>42522</v>
      </c>
      <c r="B710" t="s">
        <v>32</v>
      </c>
      <c r="C710" t="s">
        <v>146</v>
      </c>
      <c r="D710">
        <v>1</v>
      </c>
      <c r="E710" s="4">
        <v>25.29</v>
      </c>
      <c r="F710" s="4" t="str">
        <f>VLOOKUP(C710,[1]Lookup!A:C,3,FALSE)</f>
        <v>Local Authority</v>
      </c>
      <c r="G710" t="str">
        <f>IF(F710="NHS England", "NHS England", IFERROR(VLOOKUP(B710,[1]Lookup!E:F,2,FALSE),"Requires a Council Assigning"))</f>
        <v>North Yorkshire County Council</v>
      </c>
      <c r="H710" t="str">
        <f>IFERROR(VLOOKUP(C710,[1]Lookup!A:B,2,FALSE),"Requires Category")</f>
        <v>Nicotine Dependence</v>
      </c>
      <c r="I710" t="str">
        <f t="shared" si="11"/>
        <v>Yes</v>
      </c>
    </row>
    <row r="711" spans="1:9" hidden="1" x14ac:dyDescent="0.25">
      <c r="A711" s="53">
        <v>42522</v>
      </c>
      <c r="B711" t="s">
        <v>36</v>
      </c>
      <c r="C711" t="s">
        <v>177</v>
      </c>
      <c r="D711">
        <v>1</v>
      </c>
      <c r="E711" s="4">
        <v>25.27</v>
      </c>
      <c r="F711" s="4" t="str">
        <f>VLOOKUP(C711,[1]Lookup!A:C,3,FALSE)</f>
        <v>Local Authority</v>
      </c>
      <c r="G711" t="str">
        <f>IF(F711="NHS England", "NHS England", IFERROR(VLOOKUP(B711,[1]Lookup!E:F,2,FALSE),"Requires a Council Assigning"))</f>
        <v>North Yorkshire County Council</v>
      </c>
      <c r="H711" t="str">
        <f>IFERROR(VLOOKUP(C711,[1]Lookup!A:B,2,FALSE),"Requires Category")</f>
        <v>Nicotine Dependence</v>
      </c>
      <c r="I711" t="str">
        <f t="shared" si="11"/>
        <v>Yes</v>
      </c>
    </row>
    <row r="712" spans="1:9" hidden="1" x14ac:dyDescent="0.25">
      <c r="A712" s="53">
        <v>42522</v>
      </c>
      <c r="B712" t="s">
        <v>36</v>
      </c>
      <c r="C712" t="s">
        <v>128</v>
      </c>
      <c r="D712">
        <v>3</v>
      </c>
      <c r="E712" s="4">
        <v>244.44</v>
      </c>
      <c r="F712" s="4" t="str">
        <f>VLOOKUP(C712,[1]Lookup!A:C,3,FALSE)</f>
        <v>Local Authority</v>
      </c>
      <c r="G712" t="str">
        <f>IF(F712="NHS England", "NHS England", IFERROR(VLOOKUP(B712,[1]Lookup!E:F,2,FALSE),"Requires a Council Assigning"))</f>
        <v>North Yorkshire County Council</v>
      </c>
      <c r="H712" t="str">
        <f>IFERROR(VLOOKUP(C712,[1]Lookup!A:B,2,FALSE),"Requires Category")</f>
        <v>IUD Progestogen-only Device</v>
      </c>
      <c r="I712" t="str">
        <f t="shared" si="11"/>
        <v>Yes</v>
      </c>
    </row>
    <row r="713" spans="1:9" hidden="1" x14ac:dyDescent="0.25">
      <c r="A713" s="53">
        <v>42522</v>
      </c>
      <c r="B713" t="s">
        <v>36</v>
      </c>
      <c r="C713" t="s">
        <v>129</v>
      </c>
      <c r="D713">
        <v>4</v>
      </c>
      <c r="E713" s="4">
        <v>308.99</v>
      </c>
      <c r="F713" s="4" t="str">
        <f>VLOOKUP(C713,[1]Lookup!A:C,3,FALSE)</f>
        <v>Local Authority</v>
      </c>
      <c r="G713" t="str">
        <f>IF(F713="NHS England", "NHS England", IFERROR(VLOOKUP(B713,[1]Lookup!E:F,2,FALSE),"Requires a Council Assigning"))</f>
        <v>North Yorkshire County Council</v>
      </c>
      <c r="H713" t="str">
        <f>IFERROR(VLOOKUP(C713,[1]Lookup!A:B,2,FALSE),"Requires Category")</f>
        <v>Etonogestrel</v>
      </c>
      <c r="I713" t="str">
        <f t="shared" si="11"/>
        <v>Yes</v>
      </c>
    </row>
    <row r="714" spans="1:9" hidden="1" x14ac:dyDescent="0.25">
      <c r="A714" s="53">
        <v>42522</v>
      </c>
      <c r="B714" t="s">
        <v>36</v>
      </c>
      <c r="C714" t="s">
        <v>153</v>
      </c>
      <c r="D714">
        <v>2</v>
      </c>
      <c r="E714" s="4">
        <v>44.52</v>
      </c>
      <c r="F714" s="4" t="str">
        <f>VLOOKUP(C714,[1]Lookup!A:C,3,FALSE)</f>
        <v>Local Authority</v>
      </c>
      <c r="G714" t="str">
        <f>IF(F714="NHS England", "NHS England", IFERROR(VLOOKUP(B714,[1]Lookup!E:F,2,FALSE),"Requires a Council Assigning"))</f>
        <v>North Yorkshire County Council</v>
      </c>
      <c r="H714" t="str">
        <f>IFERROR(VLOOKUP(C714,[1]Lookup!A:B,2,FALSE),"Requires Category")</f>
        <v>Nicotine Dependence</v>
      </c>
      <c r="I714" t="str">
        <f t="shared" si="11"/>
        <v>Yes</v>
      </c>
    </row>
    <row r="715" spans="1:9" hidden="1" x14ac:dyDescent="0.25">
      <c r="A715" s="53">
        <v>42522</v>
      </c>
      <c r="B715" t="s">
        <v>36</v>
      </c>
      <c r="C715" t="s">
        <v>167</v>
      </c>
      <c r="D715">
        <v>1</v>
      </c>
      <c r="E715" s="4">
        <v>36.93</v>
      </c>
      <c r="F715" s="4" t="str">
        <f>VLOOKUP(C715,[1]Lookup!A:C,3,FALSE)</f>
        <v>Local Authority</v>
      </c>
      <c r="G715" t="str">
        <f>IF(F715="NHS England", "NHS England", IFERROR(VLOOKUP(B715,[1]Lookup!E:F,2,FALSE),"Requires a Council Assigning"))</f>
        <v>North Yorkshire County Council</v>
      </c>
      <c r="H715" t="str">
        <f>IFERROR(VLOOKUP(C715,[1]Lookup!A:B,2,FALSE),"Requires Category")</f>
        <v>Nicotine Dependence</v>
      </c>
      <c r="I715" t="str">
        <f t="shared" si="11"/>
        <v>Yes</v>
      </c>
    </row>
    <row r="716" spans="1:9" hidden="1" x14ac:dyDescent="0.25">
      <c r="A716" s="53">
        <v>42522</v>
      </c>
      <c r="B716" t="s">
        <v>36</v>
      </c>
      <c r="C716" t="s">
        <v>152</v>
      </c>
      <c r="D716">
        <v>5</v>
      </c>
      <c r="E716" s="4">
        <v>38.51</v>
      </c>
      <c r="F716" s="4" t="str">
        <f>VLOOKUP(C716,[1]Lookup!A:C,3,FALSE)</f>
        <v>NHS England</v>
      </c>
      <c r="G716" t="str">
        <f>IF(F716="NHS England", "NHS England", IFERROR(VLOOKUP(B716,[1]Lookup!E:F,2,FALSE),"Requires a Council Assigning"))</f>
        <v>NHS England</v>
      </c>
      <c r="H716" t="str">
        <f>IFERROR(VLOOKUP(C716,[1]Lookup!A:B,2,FALSE),"Requires Category")</f>
        <v>Pneumococcal</v>
      </c>
      <c r="I716" t="str">
        <f t="shared" si="11"/>
        <v>Yes</v>
      </c>
    </row>
    <row r="717" spans="1:9" hidden="1" x14ac:dyDescent="0.25">
      <c r="A717" s="53">
        <v>42522</v>
      </c>
      <c r="B717" t="s">
        <v>36</v>
      </c>
      <c r="C717" t="s">
        <v>145</v>
      </c>
      <c r="D717">
        <v>5</v>
      </c>
      <c r="E717" s="4">
        <v>126.49</v>
      </c>
      <c r="F717" s="4" t="str">
        <f>VLOOKUP(C717,[1]Lookup!A:C,3,FALSE)</f>
        <v>Local Authority</v>
      </c>
      <c r="G717" t="str">
        <f>IF(F717="NHS England", "NHS England", IFERROR(VLOOKUP(B717,[1]Lookup!E:F,2,FALSE),"Requires a Council Assigning"))</f>
        <v>North Yorkshire County Council</v>
      </c>
      <c r="H717" t="str">
        <f>IFERROR(VLOOKUP(C717,[1]Lookup!A:B,2,FALSE),"Requires Category")</f>
        <v>Nicotine Dependence</v>
      </c>
      <c r="I717" t="str">
        <f t="shared" si="11"/>
        <v>Yes</v>
      </c>
    </row>
    <row r="718" spans="1:9" hidden="1" x14ac:dyDescent="0.25">
      <c r="A718" s="53">
        <v>42522</v>
      </c>
      <c r="B718" t="s">
        <v>36</v>
      </c>
      <c r="C718" t="s">
        <v>202</v>
      </c>
      <c r="D718">
        <v>1</v>
      </c>
      <c r="E718" s="4">
        <v>25.39</v>
      </c>
      <c r="F718" s="4" t="str">
        <f>VLOOKUP(C718,[1]Lookup!A:C,3,FALSE)</f>
        <v>Local Authority</v>
      </c>
      <c r="G718" t="str">
        <f>IF(F718="NHS England", "NHS England", IFERROR(VLOOKUP(B718,[1]Lookup!E:F,2,FALSE),"Requires a Council Assigning"))</f>
        <v>North Yorkshire County Council</v>
      </c>
      <c r="H718" t="str">
        <f>IFERROR(VLOOKUP(C718,[1]Lookup!A:B,2,FALSE),"Requires Category")</f>
        <v>Nicotine Dependence</v>
      </c>
      <c r="I718" t="str">
        <f t="shared" si="11"/>
        <v>Yes</v>
      </c>
    </row>
    <row r="719" spans="1:9" hidden="1" x14ac:dyDescent="0.25">
      <c r="A719" s="53">
        <v>42522</v>
      </c>
      <c r="B719" t="s">
        <v>36</v>
      </c>
      <c r="C719" t="s">
        <v>146</v>
      </c>
      <c r="D719">
        <v>8</v>
      </c>
      <c r="E719" s="4">
        <v>202.21</v>
      </c>
      <c r="F719" s="4" t="str">
        <f>VLOOKUP(C719,[1]Lookup!A:C,3,FALSE)</f>
        <v>Local Authority</v>
      </c>
      <c r="G719" t="str">
        <f>IF(F719="NHS England", "NHS England", IFERROR(VLOOKUP(B719,[1]Lookup!E:F,2,FALSE),"Requires a Council Assigning"))</f>
        <v>North Yorkshire County Council</v>
      </c>
      <c r="H719" t="str">
        <f>IFERROR(VLOOKUP(C719,[1]Lookup!A:B,2,FALSE),"Requires Category")</f>
        <v>Nicotine Dependence</v>
      </c>
      <c r="I719" t="str">
        <f t="shared" si="11"/>
        <v>Yes</v>
      </c>
    </row>
    <row r="720" spans="1:9" hidden="1" x14ac:dyDescent="0.25">
      <c r="A720" s="53">
        <v>42522</v>
      </c>
      <c r="B720" t="s">
        <v>62</v>
      </c>
      <c r="C720" t="s">
        <v>159</v>
      </c>
      <c r="D720">
        <v>3</v>
      </c>
      <c r="E720" s="4">
        <v>14.48</v>
      </c>
      <c r="F720" s="4" t="str">
        <f>VLOOKUP(C720,[1]Lookup!A:C,3,FALSE)</f>
        <v>Local Authority</v>
      </c>
      <c r="G720" t="str">
        <f>IF(F720="NHS England", "NHS England", IFERROR(VLOOKUP(B720,[1]Lookup!E:F,2,FALSE),"Requires a Council Assigning"))</f>
        <v>City of York</v>
      </c>
      <c r="H720" t="str">
        <f>IFERROR(VLOOKUP(C720,[1]Lookup!A:B,2,FALSE),"Requires Category")</f>
        <v>Emergency Contraception</v>
      </c>
      <c r="I720" t="str">
        <f t="shared" si="11"/>
        <v>No</v>
      </c>
    </row>
    <row r="721" spans="1:9" hidden="1" x14ac:dyDescent="0.25">
      <c r="A721" s="53">
        <v>42522</v>
      </c>
      <c r="B721" t="s">
        <v>62</v>
      </c>
      <c r="C721" t="s">
        <v>128</v>
      </c>
      <c r="D721">
        <v>8</v>
      </c>
      <c r="E721" s="4">
        <v>651.73</v>
      </c>
      <c r="F721" s="4" t="str">
        <f>VLOOKUP(C721,[1]Lookup!A:C,3,FALSE)</f>
        <v>Local Authority</v>
      </c>
      <c r="G721" t="str">
        <f>IF(F721="NHS England", "NHS England", IFERROR(VLOOKUP(B721,[1]Lookup!E:F,2,FALSE),"Requires a Council Assigning"))</f>
        <v>City of York</v>
      </c>
      <c r="H721" t="str">
        <f>IFERROR(VLOOKUP(C721,[1]Lookup!A:B,2,FALSE),"Requires Category")</f>
        <v>IUD Progestogen-only Device</v>
      </c>
      <c r="I721" t="str">
        <f t="shared" si="11"/>
        <v>No</v>
      </c>
    </row>
    <row r="722" spans="1:9" hidden="1" x14ac:dyDescent="0.25">
      <c r="A722" s="53">
        <v>42522</v>
      </c>
      <c r="B722" t="s">
        <v>62</v>
      </c>
      <c r="C722" t="s">
        <v>129</v>
      </c>
      <c r="D722">
        <v>8</v>
      </c>
      <c r="E722" s="4">
        <v>617.89</v>
      </c>
      <c r="F722" s="4" t="str">
        <f>VLOOKUP(C722,[1]Lookup!A:C,3,FALSE)</f>
        <v>Local Authority</v>
      </c>
      <c r="G722" t="str">
        <f>IF(F722="NHS England", "NHS England", IFERROR(VLOOKUP(B722,[1]Lookup!E:F,2,FALSE),"Requires a Council Assigning"))</f>
        <v>City of York</v>
      </c>
      <c r="H722" t="str">
        <f>IFERROR(VLOOKUP(C722,[1]Lookup!A:B,2,FALSE),"Requires Category")</f>
        <v>Etonogestrel</v>
      </c>
      <c r="I722" t="str">
        <f t="shared" si="11"/>
        <v>No</v>
      </c>
    </row>
    <row r="723" spans="1:9" hidden="1" x14ac:dyDescent="0.25">
      <c r="A723" s="53">
        <v>42522</v>
      </c>
      <c r="B723" t="s">
        <v>62</v>
      </c>
      <c r="C723" t="s">
        <v>152</v>
      </c>
      <c r="D723">
        <v>147</v>
      </c>
      <c r="E723" s="4">
        <v>1132.24</v>
      </c>
      <c r="F723" s="4" t="str">
        <f>VLOOKUP(C723,[1]Lookup!A:C,3,FALSE)</f>
        <v>NHS England</v>
      </c>
      <c r="G723" t="str">
        <f>IF(F723="NHS England", "NHS England", IFERROR(VLOOKUP(B723,[1]Lookup!E:F,2,FALSE),"Requires a Council Assigning"))</f>
        <v>NHS England</v>
      </c>
      <c r="H723" t="str">
        <f>IFERROR(VLOOKUP(C723,[1]Lookup!A:B,2,FALSE),"Requires Category")</f>
        <v>Pneumococcal</v>
      </c>
      <c r="I723" t="str">
        <f t="shared" si="11"/>
        <v>Yes</v>
      </c>
    </row>
    <row r="724" spans="1:9" hidden="1" x14ac:dyDescent="0.25">
      <c r="A724" s="53">
        <v>42522</v>
      </c>
      <c r="B724" t="s">
        <v>62</v>
      </c>
      <c r="C724" t="s">
        <v>174</v>
      </c>
      <c r="D724">
        <v>2</v>
      </c>
      <c r="E724" s="4">
        <v>141.13999999999999</v>
      </c>
      <c r="F724" s="4" t="str">
        <f>VLOOKUP(C724,[1]Lookup!A:C,3,FALSE)</f>
        <v>Local Authority</v>
      </c>
      <c r="G724" t="str">
        <f>IF(F724="NHS England", "NHS England", IFERROR(VLOOKUP(B724,[1]Lookup!E:F,2,FALSE),"Requires a Council Assigning"))</f>
        <v>City of York</v>
      </c>
      <c r="H724" t="str">
        <f>IFERROR(VLOOKUP(C724,[1]Lookup!A:B,2,FALSE),"Requires Category")</f>
        <v>Opioid Dependence</v>
      </c>
      <c r="I724" t="str">
        <f t="shared" si="11"/>
        <v>Yes</v>
      </c>
    </row>
    <row r="725" spans="1:9" hidden="1" x14ac:dyDescent="0.25">
      <c r="A725" s="53">
        <v>42522</v>
      </c>
      <c r="B725" t="s">
        <v>62</v>
      </c>
      <c r="C725" t="s">
        <v>146</v>
      </c>
      <c r="D725">
        <v>2</v>
      </c>
      <c r="E725" s="4">
        <v>75.83</v>
      </c>
      <c r="F725" s="4" t="str">
        <f>VLOOKUP(C725,[1]Lookup!A:C,3,FALSE)</f>
        <v>Local Authority</v>
      </c>
      <c r="G725" t="str">
        <f>IF(F725="NHS England", "NHS England", IFERROR(VLOOKUP(B725,[1]Lookup!E:F,2,FALSE),"Requires a Council Assigning"))</f>
        <v>City of York</v>
      </c>
      <c r="H725" t="str">
        <f>IFERROR(VLOOKUP(C725,[1]Lookup!A:B,2,FALSE),"Requires Category")</f>
        <v>Nicotine Dependence</v>
      </c>
      <c r="I725" t="str">
        <f t="shared" si="11"/>
        <v>No</v>
      </c>
    </row>
    <row r="726" spans="1:9" hidden="1" x14ac:dyDescent="0.25">
      <c r="A726" s="53">
        <v>42522</v>
      </c>
      <c r="B726" t="s">
        <v>24</v>
      </c>
      <c r="C726" t="s">
        <v>166</v>
      </c>
      <c r="D726">
        <v>2</v>
      </c>
      <c r="E726" s="4">
        <v>53.35</v>
      </c>
      <c r="F726" s="4" t="str">
        <f>VLOOKUP(C726,[1]Lookup!A:C,3,FALSE)</f>
        <v>Local Authority</v>
      </c>
      <c r="G726" t="str">
        <f>IF(F726="NHS England", "NHS England", IFERROR(VLOOKUP(B726,[1]Lookup!E:F,2,FALSE),"Requires a Council Assigning"))</f>
        <v>City of York</v>
      </c>
      <c r="H726" t="str">
        <f>IFERROR(VLOOKUP(C726,[1]Lookup!A:B,2,FALSE),"Requires Category")</f>
        <v>Alcohol dependence</v>
      </c>
      <c r="I726" t="str">
        <f t="shared" si="11"/>
        <v>No</v>
      </c>
    </row>
    <row r="727" spans="1:9" hidden="1" x14ac:dyDescent="0.25">
      <c r="A727" s="53">
        <v>42522</v>
      </c>
      <c r="B727" t="s">
        <v>24</v>
      </c>
      <c r="C727" t="s">
        <v>136</v>
      </c>
      <c r="D727">
        <v>2</v>
      </c>
      <c r="E727" s="4">
        <v>154.5</v>
      </c>
      <c r="F727" s="4" t="str">
        <f>VLOOKUP(C727,[1]Lookup!A:C,3,FALSE)</f>
        <v>Local Authority</v>
      </c>
      <c r="G727" t="str">
        <f>IF(F727="NHS England", "NHS England", IFERROR(VLOOKUP(B727,[1]Lookup!E:F,2,FALSE),"Requires a Council Assigning"))</f>
        <v>City of York</v>
      </c>
      <c r="H727" t="str">
        <f>IFERROR(VLOOKUP(C727,[1]Lookup!A:B,2,FALSE),"Requires Category")</f>
        <v>Etonogestrel</v>
      </c>
      <c r="I727" t="str">
        <f t="shared" si="11"/>
        <v>No</v>
      </c>
    </row>
    <row r="728" spans="1:9" hidden="1" x14ac:dyDescent="0.25">
      <c r="A728" s="53">
        <v>42522</v>
      </c>
      <c r="B728" t="s">
        <v>24</v>
      </c>
      <c r="C728" t="s">
        <v>144</v>
      </c>
      <c r="D728">
        <v>1</v>
      </c>
      <c r="E728" s="4">
        <v>13.02</v>
      </c>
      <c r="F728" s="4" t="str">
        <f>VLOOKUP(C728,[1]Lookup!A:C,3,FALSE)</f>
        <v>Local Authority</v>
      </c>
      <c r="G728" t="str">
        <f>IF(F728="NHS England", "NHS England", IFERROR(VLOOKUP(B728,[1]Lookup!E:F,2,FALSE),"Requires a Council Assigning"))</f>
        <v>City of York</v>
      </c>
      <c r="H728" t="str">
        <f>IFERROR(VLOOKUP(C728,[1]Lookup!A:B,2,FALSE),"Requires Category")</f>
        <v>Emergency Contraception</v>
      </c>
      <c r="I728" t="str">
        <f t="shared" si="11"/>
        <v>No</v>
      </c>
    </row>
    <row r="729" spans="1:9" hidden="1" x14ac:dyDescent="0.25">
      <c r="A729" s="53">
        <v>42522</v>
      </c>
      <c r="B729" t="s">
        <v>52</v>
      </c>
      <c r="C729" t="s">
        <v>166</v>
      </c>
      <c r="D729">
        <v>2</v>
      </c>
      <c r="E729" s="4">
        <v>53.34</v>
      </c>
      <c r="F729" s="4" t="str">
        <f>VLOOKUP(C729,[1]Lookup!A:C,3,FALSE)</f>
        <v>Local Authority</v>
      </c>
      <c r="G729" t="str">
        <f>IF(F729="NHS England", "NHS England", IFERROR(VLOOKUP(B729,[1]Lookup!E:F,2,FALSE),"Requires a Council Assigning"))</f>
        <v>North Yorkshire County Council</v>
      </c>
      <c r="H729" t="str">
        <f>IFERROR(VLOOKUP(C729,[1]Lookup!A:B,2,FALSE),"Requires Category")</f>
        <v>Alcohol dependence</v>
      </c>
      <c r="I729" t="str">
        <f t="shared" si="11"/>
        <v>Yes</v>
      </c>
    </row>
    <row r="730" spans="1:9" hidden="1" x14ac:dyDescent="0.25">
      <c r="A730" s="53">
        <v>42522</v>
      </c>
      <c r="B730" t="s">
        <v>52</v>
      </c>
      <c r="C730" t="s">
        <v>177</v>
      </c>
      <c r="D730">
        <v>1</v>
      </c>
      <c r="E730" s="4">
        <v>25.3</v>
      </c>
      <c r="F730" s="4" t="str">
        <f>VLOOKUP(C730,[1]Lookup!A:C,3,FALSE)</f>
        <v>Local Authority</v>
      </c>
      <c r="G730" t="str">
        <f>IF(F730="NHS England", "NHS England", IFERROR(VLOOKUP(B730,[1]Lookup!E:F,2,FALSE),"Requires a Council Assigning"))</f>
        <v>North Yorkshire County Council</v>
      </c>
      <c r="H730" t="str">
        <f>IFERROR(VLOOKUP(C730,[1]Lookup!A:B,2,FALSE),"Requires Category")</f>
        <v>Nicotine Dependence</v>
      </c>
      <c r="I730" t="str">
        <f t="shared" si="11"/>
        <v>Yes</v>
      </c>
    </row>
    <row r="731" spans="1:9" hidden="1" x14ac:dyDescent="0.25">
      <c r="A731" s="53">
        <v>42522</v>
      </c>
      <c r="B731" t="s">
        <v>52</v>
      </c>
      <c r="C731" t="s">
        <v>132</v>
      </c>
      <c r="D731">
        <v>2</v>
      </c>
      <c r="E731" s="4">
        <v>50.57</v>
      </c>
      <c r="F731" s="4" t="str">
        <f>VLOOKUP(C731,[1]Lookup!A:C,3,FALSE)</f>
        <v>Local Authority</v>
      </c>
      <c r="G731" t="str">
        <f>IF(F731="NHS England", "NHS England", IFERROR(VLOOKUP(B731,[1]Lookup!E:F,2,FALSE),"Requires a Council Assigning"))</f>
        <v>North Yorkshire County Council</v>
      </c>
      <c r="H731" t="str">
        <f>IFERROR(VLOOKUP(C731,[1]Lookup!A:B,2,FALSE),"Requires Category")</f>
        <v>Nicotine Dependence</v>
      </c>
      <c r="I731" t="str">
        <f t="shared" si="11"/>
        <v>Yes</v>
      </c>
    </row>
    <row r="732" spans="1:9" hidden="1" x14ac:dyDescent="0.25">
      <c r="A732" s="53">
        <v>42522</v>
      </c>
      <c r="B732" t="s">
        <v>52</v>
      </c>
      <c r="C732" t="s">
        <v>135</v>
      </c>
      <c r="D732">
        <v>1</v>
      </c>
      <c r="E732" s="4">
        <v>84.93</v>
      </c>
      <c r="F732" s="4" t="str">
        <f>VLOOKUP(C732,[1]Lookup!A:C,3,FALSE)</f>
        <v>Local Authority</v>
      </c>
      <c r="G732" t="str">
        <f>IF(F732="NHS England", "NHS England", IFERROR(VLOOKUP(B732,[1]Lookup!E:F,2,FALSE),"Requires a Council Assigning"))</f>
        <v>North Yorkshire County Council</v>
      </c>
      <c r="H732" t="str">
        <f>IFERROR(VLOOKUP(C732,[1]Lookup!A:B,2,FALSE),"Requires Category")</f>
        <v>Alcohol dependence</v>
      </c>
      <c r="I732" t="str">
        <f t="shared" si="11"/>
        <v>Yes</v>
      </c>
    </row>
    <row r="733" spans="1:9" hidden="1" x14ac:dyDescent="0.25">
      <c r="A733" s="53">
        <v>42522</v>
      </c>
      <c r="B733" t="s">
        <v>52</v>
      </c>
      <c r="C733" t="s">
        <v>127</v>
      </c>
      <c r="D733">
        <v>1</v>
      </c>
      <c r="E733" s="4">
        <v>13.02</v>
      </c>
      <c r="F733" s="4" t="str">
        <f>VLOOKUP(C733,[1]Lookup!A:C,3,FALSE)</f>
        <v>Local Authority</v>
      </c>
      <c r="G733" t="str">
        <f>IF(F733="NHS England", "NHS England", IFERROR(VLOOKUP(B733,[1]Lookup!E:F,2,FALSE),"Requires a Council Assigning"))</f>
        <v>North Yorkshire County Council</v>
      </c>
      <c r="H733" t="str">
        <f>IFERROR(VLOOKUP(C733,[1]Lookup!A:B,2,FALSE),"Requires Category")</f>
        <v>Emergency Contraception</v>
      </c>
      <c r="I733" t="str">
        <f t="shared" si="11"/>
        <v>No</v>
      </c>
    </row>
    <row r="734" spans="1:9" hidden="1" x14ac:dyDescent="0.25">
      <c r="A734" s="53">
        <v>42522</v>
      </c>
      <c r="B734" t="s">
        <v>52</v>
      </c>
      <c r="C734" t="s">
        <v>158</v>
      </c>
      <c r="D734">
        <v>1</v>
      </c>
      <c r="E734" s="4">
        <v>81.47</v>
      </c>
      <c r="F734" s="4" t="str">
        <f>VLOOKUP(C734,[1]Lookup!A:C,3,FALSE)</f>
        <v>Local Authority</v>
      </c>
      <c r="G734" t="str">
        <f>IF(F734="NHS England", "NHS England", IFERROR(VLOOKUP(B734,[1]Lookup!E:F,2,FALSE),"Requires a Council Assigning"))</f>
        <v>North Yorkshire County Council</v>
      </c>
      <c r="H734" t="str">
        <f>IFERROR(VLOOKUP(C734,[1]Lookup!A:B,2,FALSE),"Requires Category")</f>
        <v>IUD Progestogen-only Device</v>
      </c>
      <c r="I734" t="str">
        <f t="shared" si="11"/>
        <v>Yes</v>
      </c>
    </row>
    <row r="735" spans="1:9" hidden="1" x14ac:dyDescent="0.25">
      <c r="A735" s="53">
        <v>42522</v>
      </c>
      <c r="B735" t="s">
        <v>52</v>
      </c>
      <c r="C735" t="s">
        <v>159</v>
      </c>
      <c r="D735">
        <v>2</v>
      </c>
      <c r="E735" s="4">
        <v>9.64</v>
      </c>
      <c r="F735" s="4" t="str">
        <f>VLOOKUP(C735,[1]Lookup!A:C,3,FALSE)</f>
        <v>Local Authority</v>
      </c>
      <c r="G735" t="str">
        <f>IF(F735="NHS England", "NHS England", IFERROR(VLOOKUP(B735,[1]Lookup!E:F,2,FALSE),"Requires a Council Assigning"))</f>
        <v>North Yorkshire County Council</v>
      </c>
      <c r="H735" t="str">
        <f>IFERROR(VLOOKUP(C735,[1]Lookup!A:B,2,FALSE),"Requires Category")</f>
        <v>Emergency Contraception</v>
      </c>
      <c r="I735" t="str">
        <f t="shared" si="11"/>
        <v>No</v>
      </c>
    </row>
    <row r="736" spans="1:9" hidden="1" x14ac:dyDescent="0.25">
      <c r="A736" s="53">
        <v>42522</v>
      </c>
      <c r="B736" t="s">
        <v>52</v>
      </c>
      <c r="C736" t="s">
        <v>189</v>
      </c>
      <c r="D736">
        <v>8</v>
      </c>
      <c r="E736" s="4">
        <v>43.65</v>
      </c>
      <c r="F736" s="4" t="str">
        <f>VLOOKUP(C736,[1]Lookup!A:C,3,FALSE)</f>
        <v>Local Authority</v>
      </c>
      <c r="G736" t="str">
        <f>IF(F736="NHS England", "NHS England", IFERROR(VLOOKUP(B736,[1]Lookup!E:F,2,FALSE),"Requires a Council Assigning"))</f>
        <v>North Yorkshire County Council</v>
      </c>
      <c r="H736" t="str">
        <f>IFERROR(VLOOKUP(C736,[1]Lookup!A:B,2,FALSE),"Requires Category")</f>
        <v>Opioid Dependence</v>
      </c>
      <c r="I736" t="str">
        <f t="shared" si="11"/>
        <v>Yes</v>
      </c>
    </row>
    <row r="737" spans="1:9" hidden="1" x14ac:dyDescent="0.25">
      <c r="A737" s="53">
        <v>42522</v>
      </c>
      <c r="B737" t="s">
        <v>52</v>
      </c>
      <c r="C737" t="s">
        <v>138</v>
      </c>
      <c r="D737">
        <v>10</v>
      </c>
      <c r="E737" s="4">
        <v>67.16</v>
      </c>
      <c r="F737" s="4" t="str">
        <f>VLOOKUP(C737,[1]Lookup!A:C,3,FALSE)</f>
        <v>Local Authority</v>
      </c>
      <c r="G737" t="str">
        <f>IF(F737="NHS England", "NHS England", IFERROR(VLOOKUP(B737,[1]Lookup!E:F,2,FALSE),"Requires a Council Assigning"))</f>
        <v>North Yorkshire County Council</v>
      </c>
      <c r="H737" t="str">
        <f>IFERROR(VLOOKUP(C737,[1]Lookup!A:B,2,FALSE),"Requires Category")</f>
        <v>Opioid Dependence</v>
      </c>
      <c r="I737" t="str">
        <f t="shared" si="11"/>
        <v>Yes</v>
      </c>
    </row>
    <row r="738" spans="1:9" hidden="1" x14ac:dyDescent="0.25">
      <c r="A738" s="53">
        <v>42522</v>
      </c>
      <c r="B738" t="s">
        <v>52</v>
      </c>
      <c r="C738" t="s">
        <v>128</v>
      </c>
      <c r="D738">
        <v>1</v>
      </c>
      <c r="E738" s="4">
        <v>81.47</v>
      </c>
      <c r="F738" s="4" t="str">
        <f>VLOOKUP(C738,[1]Lookup!A:C,3,FALSE)</f>
        <v>Local Authority</v>
      </c>
      <c r="G738" t="str">
        <f>IF(F738="NHS England", "NHS England", IFERROR(VLOOKUP(B738,[1]Lookup!E:F,2,FALSE),"Requires a Council Assigning"))</f>
        <v>North Yorkshire County Council</v>
      </c>
      <c r="H738" t="str">
        <f>IFERROR(VLOOKUP(C738,[1]Lookup!A:B,2,FALSE),"Requires Category")</f>
        <v>IUD Progestogen-only Device</v>
      </c>
      <c r="I738" t="str">
        <f t="shared" si="11"/>
        <v>Yes</v>
      </c>
    </row>
    <row r="739" spans="1:9" hidden="1" x14ac:dyDescent="0.25">
      <c r="A739" s="53">
        <v>42522</v>
      </c>
      <c r="B739" t="s">
        <v>52</v>
      </c>
      <c r="C739" t="s">
        <v>129</v>
      </c>
      <c r="D739">
        <v>8</v>
      </c>
      <c r="E739" s="4">
        <v>617.89</v>
      </c>
      <c r="F739" s="4" t="str">
        <f>VLOOKUP(C739,[1]Lookup!A:C,3,FALSE)</f>
        <v>Local Authority</v>
      </c>
      <c r="G739" t="str">
        <f>IF(F739="NHS England", "NHS England", IFERROR(VLOOKUP(B739,[1]Lookup!E:F,2,FALSE),"Requires a Council Assigning"))</f>
        <v>North Yorkshire County Council</v>
      </c>
      <c r="H739" t="str">
        <f>IFERROR(VLOOKUP(C739,[1]Lookup!A:B,2,FALSE),"Requires Category")</f>
        <v>Etonogestrel</v>
      </c>
      <c r="I739" t="str">
        <f t="shared" si="11"/>
        <v>Yes</v>
      </c>
    </row>
    <row r="740" spans="1:9" hidden="1" x14ac:dyDescent="0.25">
      <c r="A740" s="53">
        <v>42522</v>
      </c>
      <c r="B740" t="s">
        <v>52</v>
      </c>
      <c r="C740" t="s">
        <v>171</v>
      </c>
      <c r="D740">
        <v>1</v>
      </c>
      <c r="E740" s="4">
        <v>18.46</v>
      </c>
      <c r="F740" s="4" t="str">
        <f>VLOOKUP(C740,[1]Lookup!A:C,3,FALSE)</f>
        <v>Local Authority</v>
      </c>
      <c r="G740" t="str">
        <f>IF(F740="NHS England", "NHS England", IFERROR(VLOOKUP(B740,[1]Lookup!E:F,2,FALSE),"Requires a Council Assigning"))</f>
        <v>North Yorkshire County Council</v>
      </c>
      <c r="H740" t="str">
        <f>IFERROR(VLOOKUP(C740,[1]Lookup!A:B,2,FALSE),"Requires Category")</f>
        <v>Nicotine Dependence</v>
      </c>
      <c r="I740" t="str">
        <f t="shared" si="11"/>
        <v>Yes</v>
      </c>
    </row>
    <row r="741" spans="1:9" hidden="1" x14ac:dyDescent="0.25">
      <c r="A741" s="53">
        <v>42522</v>
      </c>
      <c r="B741" t="s">
        <v>52</v>
      </c>
      <c r="C741" t="s">
        <v>190</v>
      </c>
      <c r="D741">
        <v>2</v>
      </c>
      <c r="E741" s="4">
        <v>13.31</v>
      </c>
      <c r="F741" s="4" t="str">
        <f>VLOOKUP(C741,[1]Lookup!A:C,3,FALSE)</f>
        <v>Local Authority</v>
      </c>
      <c r="G741" t="str">
        <f>IF(F741="NHS England", "NHS England", IFERROR(VLOOKUP(B741,[1]Lookup!E:F,2,FALSE),"Requires a Council Assigning"))</f>
        <v>North Yorkshire County Council</v>
      </c>
      <c r="H741" t="str">
        <f>IFERROR(VLOOKUP(C741,[1]Lookup!A:B,2,FALSE),"Requires Category")</f>
        <v>Nicotine Dependence</v>
      </c>
      <c r="I741" t="str">
        <f t="shared" si="11"/>
        <v>Yes</v>
      </c>
    </row>
    <row r="742" spans="1:9" hidden="1" x14ac:dyDescent="0.25">
      <c r="A742" s="53">
        <v>42522</v>
      </c>
      <c r="B742" t="s">
        <v>52</v>
      </c>
      <c r="C742" t="s">
        <v>223</v>
      </c>
      <c r="D742">
        <v>1</v>
      </c>
      <c r="E742" s="4">
        <v>19.2</v>
      </c>
      <c r="F742" s="4" t="str">
        <f>VLOOKUP(C742,[1]Lookup!A:C,3,FALSE)</f>
        <v>Local Authority</v>
      </c>
      <c r="G742" t="str">
        <f>IF(F742="NHS England", "NHS England", IFERROR(VLOOKUP(B742,[1]Lookup!E:F,2,FALSE),"Requires a Council Assigning"))</f>
        <v>North Yorkshire County Council</v>
      </c>
      <c r="H742" t="str">
        <f>IFERROR(VLOOKUP(C742,[1]Lookup!A:B,2,FALSE),"Requires Category")</f>
        <v>Nicotine Dependence</v>
      </c>
      <c r="I742" t="str">
        <f t="shared" si="11"/>
        <v>Yes</v>
      </c>
    </row>
    <row r="743" spans="1:9" hidden="1" x14ac:dyDescent="0.25">
      <c r="A743" s="53">
        <v>42522</v>
      </c>
      <c r="B743" t="s">
        <v>52</v>
      </c>
      <c r="C743" t="s">
        <v>147</v>
      </c>
      <c r="D743">
        <v>1</v>
      </c>
      <c r="E743" s="4">
        <v>19.2</v>
      </c>
      <c r="F743" s="4" t="str">
        <f>VLOOKUP(C743,[1]Lookup!A:C,3,FALSE)</f>
        <v>Local Authority</v>
      </c>
      <c r="G743" t="str">
        <f>IF(F743="NHS England", "NHS England", IFERROR(VLOOKUP(B743,[1]Lookup!E:F,2,FALSE),"Requires a Council Assigning"))</f>
        <v>North Yorkshire County Council</v>
      </c>
      <c r="H743" t="str">
        <f>IFERROR(VLOOKUP(C743,[1]Lookup!A:B,2,FALSE),"Requires Category")</f>
        <v>Nicotine Dependence</v>
      </c>
      <c r="I743" t="str">
        <f t="shared" si="11"/>
        <v>Yes</v>
      </c>
    </row>
    <row r="744" spans="1:9" hidden="1" x14ac:dyDescent="0.25">
      <c r="A744" s="53">
        <v>42522</v>
      </c>
      <c r="B744" t="s">
        <v>52</v>
      </c>
      <c r="C744" t="s">
        <v>163</v>
      </c>
      <c r="D744">
        <v>2</v>
      </c>
      <c r="E744" s="4">
        <v>88.98</v>
      </c>
      <c r="F744" s="4" t="str">
        <f>VLOOKUP(C744,[1]Lookup!A:C,3,FALSE)</f>
        <v>Local Authority</v>
      </c>
      <c r="G744" t="str">
        <f>IF(F744="NHS England", "NHS England", IFERROR(VLOOKUP(B744,[1]Lookup!E:F,2,FALSE),"Requires a Council Assigning"))</f>
        <v>North Yorkshire County Council</v>
      </c>
      <c r="H744" t="str">
        <f>IFERROR(VLOOKUP(C744,[1]Lookup!A:B,2,FALSE),"Requires Category")</f>
        <v>Nicotine Dependence</v>
      </c>
      <c r="I744" t="str">
        <f t="shared" si="11"/>
        <v>Yes</v>
      </c>
    </row>
    <row r="745" spans="1:9" hidden="1" x14ac:dyDescent="0.25">
      <c r="A745" s="53">
        <v>42522</v>
      </c>
      <c r="B745" t="s">
        <v>52</v>
      </c>
      <c r="C745" t="s">
        <v>191</v>
      </c>
      <c r="D745">
        <v>2</v>
      </c>
      <c r="E745" s="4">
        <v>48.58</v>
      </c>
      <c r="F745" s="4" t="str">
        <f>VLOOKUP(C745,[1]Lookup!A:C,3,FALSE)</f>
        <v>Local Authority</v>
      </c>
      <c r="G745" t="str">
        <f>IF(F745="NHS England", "NHS England", IFERROR(VLOOKUP(B745,[1]Lookup!E:F,2,FALSE),"Requires a Council Assigning"))</f>
        <v>North Yorkshire County Council</v>
      </c>
      <c r="H745" t="str">
        <f>IFERROR(VLOOKUP(C745,[1]Lookup!A:B,2,FALSE),"Requires Category")</f>
        <v>Nicotine Dependence</v>
      </c>
      <c r="I745" t="str">
        <f t="shared" si="11"/>
        <v>Yes</v>
      </c>
    </row>
    <row r="746" spans="1:9" hidden="1" x14ac:dyDescent="0.25">
      <c r="A746" s="53">
        <v>42522</v>
      </c>
      <c r="B746" t="s">
        <v>52</v>
      </c>
      <c r="C746" t="s">
        <v>151</v>
      </c>
      <c r="D746">
        <v>1</v>
      </c>
      <c r="E746" s="4">
        <v>7.66</v>
      </c>
      <c r="F746" s="4" t="str">
        <f>VLOOKUP(C746,[1]Lookup!A:C,3,FALSE)</f>
        <v>Local Authority</v>
      </c>
      <c r="G746" t="str">
        <f>IF(F746="NHS England", "NHS England", IFERROR(VLOOKUP(B746,[1]Lookup!E:F,2,FALSE),"Requires a Council Assigning"))</f>
        <v>North Yorkshire County Council</v>
      </c>
      <c r="H746" t="str">
        <f>IFERROR(VLOOKUP(C746,[1]Lookup!A:B,2,FALSE),"Requires Category")</f>
        <v>Nicotine Dependence</v>
      </c>
      <c r="I746" t="str">
        <f t="shared" si="11"/>
        <v>Yes</v>
      </c>
    </row>
    <row r="747" spans="1:9" hidden="1" x14ac:dyDescent="0.25">
      <c r="A747" s="53">
        <v>42522</v>
      </c>
      <c r="B747" t="s">
        <v>52</v>
      </c>
      <c r="C747" t="s">
        <v>153</v>
      </c>
      <c r="D747">
        <v>1</v>
      </c>
      <c r="E747" s="4">
        <v>44.5</v>
      </c>
      <c r="F747" s="4" t="str">
        <f>VLOOKUP(C747,[1]Lookup!A:C,3,FALSE)</f>
        <v>Local Authority</v>
      </c>
      <c r="G747" t="str">
        <f>IF(F747="NHS England", "NHS England", IFERROR(VLOOKUP(B747,[1]Lookup!E:F,2,FALSE),"Requires a Council Assigning"))</f>
        <v>North Yorkshire County Council</v>
      </c>
      <c r="H747" t="str">
        <f>IFERROR(VLOOKUP(C747,[1]Lookup!A:B,2,FALSE),"Requires Category")</f>
        <v>Nicotine Dependence</v>
      </c>
      <c r="I747" t="str">
        <f t="shared" si="11"/>
        <v>Yes</v>
      </c>
    </row>
    <row r="748" spans="1:9" hidden="1" x14ac:dyDescent="0.25">
      <c r="A748" s="53">
        <v>42522</v>
      </c>
      <c r="B748" t="s">
        <v>52</v>
      </c>
      <c r="C748" t="s">
        <v>161</v>
      </c>
      <c r="D748">
        <v>3</v>
      </c>
      <c r="E748" s="4">
        <v>33.700000000000003</v>
      </c>
      <c r="F748" s="4" t="str">
        <f>VLOOKUP(C748,[1]Lookup!A:C,3,FALSE)</f>
        <v>Local Authority</v>
      </c>
      <c r="G748" t="str">
        <f>IF(F748="NHS England", "NHS England", IFERROR(VLOOKUP(B748,[1]Lookup!E:F,2,FALSE),"Requires a Council Assigning"))</f>
        <v>North Yorkshire County Council</v>
      </c>
      <c r="H748" t="str">
        <f>IFERROR(VLOOKUP(C748,[1]Lookup!A:B,2,FALSE),"Requires Category")</f>
        <v>Nicotine Dependence</v>
      </c>
      <c r="I748" t="str">
        <f t="shared" si="11"/>
        <v>Yes</v>
      </c>
    </row>
    <row r="749" spans="1:9" hidden="1" x14ac:dyDescent="0.25">
      <c r="A749" s="53">
        <v>42522</v>
      </c>
      <c r="B749" t="s">
        <v>52</v>
      </c>
      <c r="C749" t="s">
        <v>162</v>
      </c>
      <c r="D749">
        <v>1</v>
      </c>
      <c r="E749" s="4">
        <v>19.21</v>
      </c>
      <c r="F749" s="4" t="str">
        <f>VLOOKUP(C749,[1]Lookup!A:C,3,FALSE)</f>
        <v>Local Authority</v>
      </c>
      <c r="G749" t="str">
        <f>IF(F749="NHS England", "NHS England", IFERROR(VLOOKUP(B749,[1]Lookup!E:F,2,FALSE),"Requires a Council Assigning"))</f>
        <v>North Yorkshire County Council</v>
      </c>
      <c r="H749" t="str">
        <f>IFERROR(VLOOKUP(C749,[1]Lookup!A:B,2,FALSE),"Requires Category")</f>
        <v>Nicotine Dependence</v>
      </c>
      <c r="I749" t="str">
        <f t="shared" si="11"/>
        <v>Yes</v>
      </c>
    </row>
    <row r="750" spans="1:9" hidden="1" x14ac:dyDescent="0.25">
      <c r="A750" s="53">
        <v>42522</v>
      </c>
      <c r="B750" t="s">
        <v>52</v>
      </c>
      <c r="C750" t="s">
        <v>193</v>
      </c>
      <c r="D750">
        <v>1</v>
      </c>
      <c r="E750" s="4">
        <v>36.93</v>
      </c>
      <c r="F750" s="4" t="str">
        <f>VLOOKUP(C750,[1]Lookup!A:C,3,FALSE)</f>
        <v>Local Authority</v>
      </c>
      <c r="G750" t="str">
        <f>IF(F750="NHS England", "NHS England", IFERROR(VLOOKUP(B750,[1]Lookup!E:F,2,FALSE),"Requires a Council Assigning"))</f>
        <v>North Yorkshire County Council</v>
      </c>
      <c r="H750" t="str">
        <f>IFERROR(VLOOKUP(C750,[1]Lookup!A:B,2,FALSE),"Requires Category")</f>
        <v>Nicotine Dependence</v>
      </c>
      <c r="I750" t="str">
        <f t="shared" si="11"/>
        <v>Yes</v>
      </c>
    </row>
    <row r="751" spans="1:9" hidden="1" x14ac:dyDescent="0.25">
      <c r="A751" s="53">
        <v>42522</v>
      </c>
      <c r="B751" t="s">
        <v>52</v>
      </c>
      <c r="C751" t="s">
        <v>165</v>
      </c>
      <c r="D751">
        <v>3</v>
      </c>
      <c r="E751" s="4">
        <v>57.64</v>
      </c>
      <c r="F751" s="4" t="str">
        <f>VLOOKUP(C751,[1]Lookup!A:C,3,FALSE)</f>
        <v>Local Authority</v>
      </c>
      <c r="G751" t="str">
        <f>IF(F751="NHS England", "NHS England", IFERROR(VLOOKUP(B751,[1]Lookup!E:F,2,FALSE),"Requires a Council Assigning"))</f>
        <v>North Yorkshire County Council</v>
      </c>
      <c r="H751" t="str">
        <f>IFERROR(VLOOKUP(C751,[1]Lookup!A:B,2,FALSE),"Requires Category")</f>
        <v>Nicotine Dependence</v>
      </c>
      <c r="I751" t="str">
        <f t="shared" si="11"/>
        <v>Yes</v>
      </c>
    </row>
    <row r="752" spans="1:9" hidden="1" x14ac:dyDescent="0.25">
      <c r="A752" s="53">
        <v>42522</v>
      </c>
      <c r="B752" t="s">
        <v>52</v>
      </c>
      <c r="C752" t="s">
        <v>167</v>
      </c>
      <c r="D752">
        <v>4</v>
      </c>
      <c r="E752" s="4">
        <v>83.12</v>
      </c>
      <c r="F752" s="4" t="str">
        <f>VLOOKUP(C752,[1]Lookup!A:C,3,FALSE)</f>
        <v>Local Authority</v>
      </c>
      <c r="G752" t="str">
        <f>IF(F752="NHS England", "NHS England", IFERROR(VLOOKUP(B752,[1]Lookup!E:F,2,FALSE),"Requires a Council Assigning"))</f>
        <v>North Yorkshire County Council</v>
      </c>
      <c r="H752" t="str">
        <f>IFERROR(VLOOKUP(C752,[1]Lookup!A:B,2,FALSE),"Requires Category")</f>
        <v>Nicotine Dependence</v>
      </c>
      <c r="I752" t="str">
        <f t="shared" si="11"/>
        <v>Yes</v>
      </c>
    </row>
    <row r="753" spans="1:9" hidden="1" x14ac:dyDescent="0.25">
      <c r="A753" s="53">
        <v>42522</v>
      </c>
      <c r="B753" t="s">
        <v>52</v>
      </c>
      <c r="C753" t="s">
        <v>169</v>
      </c>
      <c r="D753">
        <v>2</v>
      </c>
      <c r="E753" s="4">
        <v>36.94</v>
      </c>
      <c r="F753" s="4" t="str">
        <f>VLOOKUP(C753,[1]Lookup!A:C,3,FALSE)</f>
        <v>Local Authority</v>
      </c>
      <c r="G753" t="str">
        <f>IF(F753="NHS England", "NHS England", IFERROR(VLOOKUP(B753,[1]Lookup!E:F,2,FALSE),"Requires a Council Assigning"))</f>
        <v>North Yorkshire County Council</v>
      </c>
      <c r="H753" t="str">
        <f>IFERROR(VLOOKUP(C753,[1]Lookup!A:B,2,FALSE),"Requires Category")</f>
        <v>Nicotine Dependence</v>
      </c>
      <c r="I753" t="str">
        <f t="shared" si="11"/>
        <v>Yes</v>
      </c>
    </row>
    <row r="754" spans="1:9" hidden="1" x14ac:dyDescent="0.25">
      <c r="A754" s="53">
        <v>42522</v>
      </c>
      <c r="B754" t="s">
        <v>52</v>
      </c>
      <c r="C754" t="s">
        <v>152</v>
      </c>
      <c r="D754">
        <v>5</v>
      </c>
      <c r="E754" s="4">
        <v>38.51</v>
      </c>
      <c r="F754" s="4" t="str">
        <f>VLOOKUP(C754,[1]Lookup!A:C,3,FALSE)</f>
        <v>NHS England</v>
      </c>
      <c r="G754" t="str">
        <f>IF(F754="NHS England", "NHS England", IFERROR(VLOOKUP(B754,[1]Lookup!E:F,2,FALSE),"Requires a Council Assigning"))</f>
        <v>NHS England</v>
      </c>
      <c r="H754" t="str">
        <f>IFERROR(VLOOKUP(C754,[1]Lookup!A:B,2,FALSE),"Requires Category")</f>
        <v>Pneumococcal</v>
      </c>
      <c r="I754" t="str">
        <f t="shared" si="11"/>
        <v>Yes</v>
      </c>
    </row>
    <row r="755" spans="1:9" hidden="1" x14ac:dyDescent="0.25">
      <c r="A755" s="53">
        <v>42522</v>
      </c>
      <c r="B755" t="s">
        <v>52</v>
      </c>
      <c r="C755" t="s">
        <v>155</v>
      </c>
      <c r="D755">
        <v>1</v>
      </c>
      <c r="E755" s="4">
        <v>11.76</v>
      </c>
      <c r="F755" s="4" t="str">
        <f>VLOOKUP(C755,[1]Lookup!A:C,3,FALSE)</f>
        <v>Local Authority</v>
      </c>
      <c r="G755" t="str">
        <f>IF(F755="NHS England", "NHS England", IFERROR(VLOOKUP(B755,[1]Lookup!E:F,2,FALSE),"Requires a Council Assigning"))</f>
        <v>North Yorkshire County Council</v>
      </c>
      <c r="H755" t="str">
        <f>IFERROR(VLOOKUP(C755,[1]Lookup!A:B,2,FALSE),"Requires Category")</f>
        <v>Opioid Dependence</v>
      </c>
      <c r="I755" t="str">
        <f t="shared" si="11"/>
        <v>Yes</v>
      </c>
    </row>
    <row r="756" spans="1:9" hidden="1" x14ac:dyDescent="0.25">
      <c r="A756" s="53">
        <v>42522</v>
      </c>
      <c r="B756" t="s">
        <v>52</v>
      </c>
      <c r="C756" t="s">
        <v>145</v>
      </c>
      <c r="D756">
        <v>5</v>
      </c>
      <c r="E756" s="4">
        <v>126.47</v>
      </c>
      <c r="F756" s="4" t="str">
        <f>VLOOKUP(C756,[1]Lookup!A:C,3,FALSE)</f>
        <v>Local Authority</v>
      </c>
      <c r="G756" t="str">
        <f>IF(F756="NHS England", "NHS England", IFERROR(VLOOKUP(B756,[1]Lookup!E:F,2,FALSE),"Requires a Council Assigning"))</f>
        <v>North Yorkshire County Council</v>
      </c>
      <c r="H756" t="str">
        <f>IFERROR(VLOOKUP(C756,[1]Lookup!A:B,2,FALSE),"Requires Category")</f>
        <v>Nicotine Dependence</v>
      </c>
      <c r="I756" t="str">
        <f t="shared" si="11"/>
        <v>Yes</v>
      </c>
    </row>
    <row r="757" spans="1:9" hidden="1" x14ac:dyDescent="0.25">
      <c r="A757" s="53">
        <v>42522</v>
      </c>
      <c r="B757" t="s">
        <v>52</v>
      </c>
      <c r="C757" t="s">
        <v>146</v>
      </c>
      <c r="D757">
        <v>4</v>
      </c>
      <c r="E757" s="4">
        <v>176.95</v>
      </c>
      <c r="F757" s="4" t="str">
        <f>VLOOKUP(C757,[1]Lookup!A:C,3,FALSE)</f>
        <v>Local Authority</v>
      </c>
      <c r="G757" t="str">
        <f>IF(F757="NHS England", "NHS England", IFERROR(VLOOKUP(B757,[1]Lookup!E:F,2,FALSE),"Requires a Council Assigning"))</f>
        <v>North Yorkshire County Council</v>
      </c>
      <c r="H757" t="str">
        <f>IFERROR(VLOOKUP(C757,[1]Lookup!A:B,2,FALSE),"Requires Category")</f>
        <v>Nicotine Dependence</v>
      </c>
      <c r="I757" t="str">
        <f t="shared" si="11"/>
        <v>Yes</v>
      </c>
    </row>
    <row r="758" spans="1:9" hidden="1" x14ac:dyDescent="0.25">
      <c r="A758" s="53">
        <v>42522</v>
      </c>
      <c r="B758" t="s">
        <v>60</v>
      </c>
      <c r="C758" t="s">
        <v>133</v>
      </c>
      <c r="D758">
        <v>1</v>
      </c>
      <c r="E758" s="4">
        <v>1.36</v>
      </c>
      <c r="F758" s="4" t="str">
        <f>VLOOKUP(C758,[1]Lookup!A:C,3,FALSE)</f>
        <v>Local Authority</v>
      </c>
      <c r="G758" t="str">
        <f>IF(F758="NHS England", "NHS England", IFERROR(VLOOKUP(B758,[1]Lookup!E:F,2,FALSE),"Requires a Council Assigning"))</f>
        <v>East Riding of Yorkshire Council</v>
      </c>
      <c r="H758" t="str">
        <f>IFERROR(VLOOKUP(C758,[1]Lookup!A:B,2,FALSE),"Requires Category")</f>
        <v>Opioid Dependence</v>
      </c>
      <c r="I758" t="str">
        <f t="shared" si="11"/>
        <v>Yes</v>
      </c>
    </row>
    <row r="759" spans="1:9" hidden="1" x14ac:dyDescent="0.25">
      <c r="A759" s="53">
        <v>42522</v>
      </c>
      <c r="B759" t="s">
        <v>60</v>
      </c>
      <c r="C759" t="s">
        <v>159</v>
      </c>
      <c r="D759">
        <v>5</v>
      </c>
      <c r="E759" s="4">
        <v>24.09</v>
      </c>
      <c r="F759" s="4" t="str">
        <f>VLOOKUP(C759,[1]Lookup!A:C,3,FALSE)</f>
        <v>Local Authority</v>
      </c>
      <c r="G759" t="str">
        <f>IF(F759="NHS England", "NHS England", IFERROR(VLOOKUP(B759,[1]Lookup!E:F,2,FALSE),"Requires a Council Assigning"))</f>
        <v>East Riding of Yorkshire Council</v>
      </c>
      <c r="H759" t="str">
        <f>IFERROR(VLOOKUP(C759,[1]Lookup!A:B,2,FALSE),"Requires Category")</f>
        <v>Emergency Contraception</v>
      </c>
      <c r="I759" t="str">
        <f t="shared" si="11"/>
        <v>No</v>
      </c>
    </row>
    <row r="760" spans="1:9" hidden="1" x14ac:dyDescent="0.25">
      <c r="A760" s="53">
        <v>42522</v>
      </c>
      <c r="B760" t="s">
        <v>60</v>
      </c>
      <c r="C760" t="s">
        <v>128</v>
      </c>
      <c r="D760">
        <v>6</v>
      </c>
      <c r="E760" s="4">
        <v>570.27</v>
      </c>
      <c r="F760" s="4" t="str">
        <f>VLOOKUP(C760,[1]Lookup!A:C,3,FALSE)</f>
        <v>Local Authority</v>
      </c>
      <c r="G760" t="str">
        <f>IF(F760="NHS England", "NHS England", IFERROR(VLOOKUP(B760,[1]Lookup!E:F,2,FALSE),"Requires a Council Assigning"))</f>
        <v>East Riding of Yorkshire Council</v>
      </c>
      <c r="H760" t="str">
        <f>IFERROR(VLOOKUP(C760,[1]Lookup!A:B,2,FALSE),"Requires Category")</f>
        <v>IUD Progestogen-only Device</v>
      </c>
      <c r="I760" t="str">
        <f t="shared" si="11"/>
        <v>Yes</v>
      </c>
    </row>
    <row r="761" spans="1:9" hidden="1" x14ac:dyDescent="0.25">
      <c r="A761" s="53">
        <v>42522</v>
      </c>
      <c r="B761" t="s">
        <v>60</v>
      </c>
      <c r="C761" t="s">
        <v>129</v>
      </c>
      <c r="D761">
        <v>2</v>
      </c>
      <c r="E761" s="4">
        <v>154.47</v>
      </c>
      <c r="F761" s="4" t="str">
        <f>VLOOKUP(C761,[1]Lookup!A:C,3,FALSE)</f>
        <v>Local Authority</v>
      </c>
      <c r="G761" t="str">
        <f>IF(F761="NHS England", "NHS England", IFERROR(VLOOKUP(B761,[1]Lookup!E:F,2,FALSE),"Requires a Council Assigning"))</f>
        <v>East Riding of Yorkshire Council</v>
      </c>
      <c r="H761" t="str">
        <f>IFERROR(VLOOKUP(C761,[1]Lookup!A:B,2,FALSE),"Requires Category")</f>
        <v>Etonogestrel</v>
      </c>
      <c r="I761" t="str">
        <f t="shared" si="11"/>
        <v>Yes</v>
      </c>
    </row>
    <row r="762" spans="1:9" hidden="1" x14ac:dyDescent="0.25">
      <c r="A762" s="53">
        <v>42522</v>
      </c>
      <c r="B762" t="s">
        <v>60</v>
      </c>
      <c r="C762" t="s">
        <v>157</v>
      </c>
      <c r="D762">
        <v>3</v>
      </c>
      <c r="E762" s="4">
        <v>27.71</v>
      </c>
      <c r="F762" s="4" t="str">
        <f>VLOOKUP(C762,[1]Lookup!A:C,3,FALSE)</f>
        <v>Local Authority</v>
      </c>
      <c r="G762" t="str">
        <f>IF(F762="NHS England", "NHS England", IFERROR(VLOOKUP(B762,[1]Lookup!E:F,2,FALSE),"Requires a Council Assigning"))</f>
        <v>East Riding of Yorkshire Council</v>
      </c>
      <c r="H762" t="str">
        <f>IFERROR(VLOOKUP(C762,[1]Lookup!A:B,2,FALSE),"Requires Category")</f>
        <v>Nicotine Dependence</v>
      </c>
      <c r="I762" t="str">
        <f t="shared" si="11"/>
        <v>No</v>
      </c>
    </row>
    <row r="763" spans="1:9" hidden="1" x14ac:dyDescent="0.25">
      <c r="A763" s="53">
        <v>42522</v>
      </c>
      <c r="B763" t="s">
        <v>60</v>
      </c>
      <c r="C763" t="s">
        <v>194</v>
      </c>
      <c r="D763">
        <v>1</v>
      </c>
      <c r="E763" s="4">
        <v>63.89</v>
      </c>
      <c r="F763" s="4" t="str">
        <f>VLOOKUP(C763,[1]Lookup!A:C,3,FALSE)</f>
        <v>Local Authority</v>
      </c>
      <c r="G763" t="str">
        <f>IF(F763="NHS England", "NHS England", IFERROR(VLOOKUP(B763,[1]Lookup!E:F,2,FALSE),"Requires a Council Assigning"))</f>
        <v>East Riding of Yorkshire Council</v>
      </c>
      <c r="H763" t="str">
        <f>IFERROR(VLOOKUP(C763,[1]Lookup!A:B,2,FALSE),"Requires Category")</f>
        <v>Nicotine Dependence</v>
      </c>
      <c r="I763" t="str">
        <f t="shared" si="11"/>
        <v>No</v>
      </c>
    </row>
    <row r="764" spans="1:9" hidden="1" x14ac:dyDescent="0.25">
      <c r="A764" s="53">
        <v>42522</v>
      </c>
      <c r="B764" t="s">
        <v>60</v>
      </c>
      <c r="C764" t="s">
        <v>161</v>
      </c>
      <c r="D764">
        <v>1</v>
      </c>
      <c r="E764" s="4">
        <v>56.11</v>
      </c>
      <c r="F764" s="4" t="str">
        <f>VLOOKUP(C764,[1]Lookup!A:C,3,FALSE)</f>
        <v>Local Authority</v>
      </c>
      <c r="G764" t="str">
        <f>IF(F764="NHS England", "NHS England", IFERROR(VLOOKUP(B764,[1]Lookup!E:F,2,FALSE),"Requires a Council Assigning"))</f>
        <v>East Riding of Yorkshire Council</v>
      </c>
      <c r="H764" t="str">
        <f>IFERROR(VLOOKUP(C764,[1]Lookup!A:B,2,FALSE),"Requires Category")</f>
        <v>Nicotine Dependence</v>
      </c>
      <c r="I764" t="str">
        <f t="shared" si="11"/>
        <v>No</v>
      </c>
    </row>
    <row r="765" spans="1:9" hidden="1" x14ac:dyDescent="0.25">
      <c r="A765" s="53">
        <v>42522</v>
      </c>
      <c r="B765" t="s">
        <v>60</v>
      </c>
      <c r="C765" t="s">
        <v>162</v>
      </c>
      <c r="D765">
        <v>1</v>
      </c>
      <c r="E765" s="4">
        <v>38.4</v>
      </c>
      <c r="F765" s="4" t="str">
        <f>VLOOKUP(C765,[1]Lookup!A:C,3,FALSE)</f>
        <v>Local Authority</v>
      </c>
      <c r="G765" t="str">
        <f>IF(F765="NHS England", "NHS England", IFERROR(VLOOKUP(B765,[1]Lookup!E:F,2,FALSE),"Requires a Council Assigning"))</f>
        <v>East Riding of Yorkshire Council</v>
      </c>
      <c r="H765" t="str">
        <f>IFERROR(VLOOKUP(C765,[1]Lookup!A:B,2,FALSE),"Requires Category")</f>
        <v>Nicotine Dependence</v>
      </c>
      <c r="I765" t="str">
        <f t="shared" si="11"/>
        <v>No</v>
      </c>
    </row>
    <row r="766" spans="1:9" hidden="1" x14ac:dyDescent="0.25">
      <c r="A766" s="53">
        <v>42522</v>
      </c>
      <c r="B766" t="s">
        <v>60</v>
      </c>
      <c r="C766" t="s">
        <v>203</v>
      </c>
      <c r="D766">
        <v>1</v>
      </c>
      <c r="E766" s="4">
        <v>3.47</v>
      </c>
      <c r="F766" s="4" t="str">
        <f>VLOOKUP(C766,[1]Lookup!A:C,3,FALSE)</f>
        <v>Local Authority</v>
      </c>
      <c r="G766" t="str">
        <f>IF(F766="NHS England", "NHS England", IFERROR(VLOOKUP(B766,[1]Lookup!E:F,2,FALSE),"Requires a Council Assigning"))</f>
        <v>East Riding of Yorkshire Council</v>
      </c>
      <c r="H766" t="str">
        <f>IFERROR(VLOOKUP(C766,[1]Lookup!A:B,2,FALSE),"Requires Category")</f>
        <v>Emergency Contraception</v>
      </c>
      <c r="I766" t="str">
        <f t="shared" si="11"/>
        <v>No</v>
      </c>
    </row>
    <row r="767" spans="1:9" hidden="1" x14ac:dyDescent="0.25">
      <c r="A767" s="53">
        <v>42522</v>
      </c>
      <c r="B767" t="s">
        <v>60</v>
      </c>
      <c r="C767" t="s">
        <v>145</v>
      </c>
      <c r="D767">
        <v>1</v>
      </c>
      <c r="E767" s="4">
        <v>25.3</v>
      </c>
      <c r="F767" s="4" t="str">
        <f>VLOOKUP(C767,[1]Lookup!A:C,3,FALSE)</f>
        <v>Local Authority</v>
      </c>
      <c r="G767" t="str">
        <f>IF(F767="NHS England", "NHS England", IFERROR(VLOOKUP(B767,[1]Lookup!E:F,2,FALSE),"Requires a Council Assigning"))</f>
        <v>East Riding of Yorkshire Council</v>
      </c>
      <c r="H767" t="str">
        <f>IFERROR(VLOOKUP(C767,[1]Lookup!A:B,2,FALSE),"Requires Category")</f>
        <v>Nicotine Dependence</v>
      </c>
      <c r="I767" t="str">
        <f t="shared" si="11"/>
        <v>No</v>
      </c>
    </row>
    <row r="768" spans="1:9" hidden="1" x14ac:dyDescent="0.25">
      <c r="A768" s="53">
        <v>42522</v>
      </c>
      <c r="B768" t="s">
        <v>60</v>
      </c>
      <c r="C768" t="s">
        <v>146</v>
      </c>
      <c r="D768">
        <v>1</v>
      </c>
      <c r="E768" s="4">
        <v>50.56</v>
      </c>
      <c r="F768" s="4" t="str">
        <f>VLOOKUP(C768,[1]Lookup!A:C,3,FALSE)</f>
        <v>Local Authority</v>
      </c>
      <c r="G768" t="str">
        <f>IF(F768="NHS England", "NHS England", IFERROR(VLOOKUP(B768,[1]Lookup!E:F,2,FALSE),"Requires a Council Assigning"))</f>
        <v>East Riding of Yorkshire Council</v>
      </c>
      <c r="H768" t="str">
        <f>IFERROR(VLOOKUP(C768,[1]Lookup!A:B,2,FALSE),"Requires Category")</f>
        <v>Nicotine Dependence</v>
      </c>
      <c r="I768" t="str">
        <f t="shared" si="11"/>
        <v>No</v>
      </c>
    </row>
    <row r="769" spans="1:9" hidden="1" x14ac:dyDescent="0.25">
      <c r="A769" s="53">
        <v>42522</v>
      </c>
      <c r="B769" t="s">
        <v>56</v>
      </c>
      <c r="C769" t="s">
        <v>166</v>
      </c>
      <c r="D769">
        <v>2</v>
      </c>
      <c r="E769" s="4">
        <v>53.35</v>
      </c>
      <c r="F769" s="4" t="str">
        <f>VLOOKUP(C769,[1]Lookup!A:C,3,FALSE)</f>
        <v>Local Authority</v>
      </c>
      <c r="G769" t="str">
        <f>IF(F769="NHS England", "NHS England", IFERROR(VLOOKUP(B769,[1]Lookup!E:F,2,FALSE),"Requires a Council Assigning"))</f>
        <v>North Yorkshire County Council</v>
      </c>
      <c r="H769" t="str">
        <f>IFERROR(VLOOKUP(C769,[1]Lookup!A:B,2,FALSE),"Requires Category")</f>
        <v>Alcohol dependence</v>
      </c>
      <c r="I769" t="str">
        <f t="shared" si="11"/>
        <v>Yes</v>
      </c>
    </row>
    <row r="770" spans="1:9" hidden="1" x14ac:dyDescent="0.25">
      <c r="A770" s="53">
        <v>42522</v>
      </c>
      <c r="B770" t="s">
        <v>56</v>
      </c>
      <c r="C770" t="s">
        <v>133</v>
      </c>
      <c r="D770">
        <v>2</v>
      </c>
      <c r="E770" s="4">
        <v>17.489999999999998</v>
      </c>
      <c r="F770" s="4" t="str">
        <f>VLOOKUP(C770,[1]Lookup!A:C,3,FALSE)</f>
        <v>Local Authority</v>
      </c>
      <c r="G770" t="str">
        <f>IF(F770="NHS England", "NHS England", IFERROR(VLOOKUP(B770,[1]Lookup!E:F,2,FALSE),"Requires a Council Assigning"))</f>
        <v>North Yorkshire County Council</v>
      </c>
      <c r="H770" t="str">
        <f>IFERROR(VLOOKUP(C770,[1]Lookup!A:B,2,FALSE),"Requires Category")</f>
        <v>Opioid Dependence</v>
      </c>
      <c r="I770" t="str">
        <f t="shared" si="11"/>
        <v>Yes</v>
      </c>
    </row>
    <row r="771" spans="1:9" hidden="1" x14ac:dyDescent="0.25">
      <c r="A771" s="53">
        <v>42522</v>
      </c>
      <c r="B771" t="s">
        <v>56</v>
      </c>
      <c r="C771" t="s">
        <v>182</v>
      </c>
      <c r="D771">
        <v>2</v>
      </c>
      <c r="E771" s="4">
        <v>23.75</v>
      </c>
      <c r="F771" s="4" t="str">
        <f>VLOOKUP(C771,[1]Lookup!A:C,3,FALSE)</f>
        <v>Local Authority</v>
      </c>
      <c r="G771" t="str">
        <f>IF(F771="NHS England", "NHS England", IFERROR(VLOOKUP(B771,[1]Lookup!E:F,2,FALSE),"Requires a Council Assigning"))</f>
        <v>North Yorkshire County Council</v>
      </c>
      <c r="H771" t="str">
        <f>IFERROR(VLOOKUP(C771,[1]Lookup!A:B,2,FALSE),"Requires Category")</f>
        <v>Opioid Dependence</v>
      </c>
      <c r="I771" t="str">
        <f t="shared" si="11"/>
        <v>Yes</v>
      </c>
    </row>
    <row r="772" spans="1:9" hidden="1" x14ac:dyDescent="0.25">
      <c r="A772" s="53">
        <v>42522</v>
      </c>
      <c r="B772" t="s">
        <v>56</v>
      </c>
      <c r="C772" t="s">
        <v>135</v>
      </c>
      <c r="D772">
        <v>1</v>
      </c>
      <c r="E772" s="4">
        <v>51.07</v>
      </c>
      <c r="F772" s="4" t="str">
        <f>VLOOKUP(C772,[1]Lookup!A:C,3,FALSE)</f>
        <v>Local Authority</v>
      </c>
      <c r="G772" t="str">
        <f>IF(F772="NHS England", "NHS England", IFERROR(VLOOKUP(B772,[1]Lookup!E:F,2,FALSE),"Requires a Council Assigning"))</f>
        <v>North Yorkshire County Council</v>
      </c>
      <c r="H772" t="str">
        <f>IFERROR(VLOOKUP(C772,[1]Lookup!A:B,2,FALSE),"Requires Category")</f>
        <v>Alcohol dependence</v>
      </c>
      <c r="I772" t="str">
        <f t="shared" si="11"/>
        <v>Yes</v>
      </c>
    </row>
    <row r="773" spans="1:9" hidden="1" x14ac:dyDescent="0.25">
      <c r="A773" s="53">
        <v>42522</v>
      </c>
      <c r="B773" t="s">
        <v>56</v>
      </c>
      <c r="C773" t="s">
        <v>164</v>
      </c>
      <c r="D773">
        <v>2</v>
      </c>
      <c r="E773" s="4">
        <v>9.65</v>
      </c>
      <c r="F773" s="4" t="str">
        <f>VLOOKUP(C773,[1]Lookup!A:C,3,FALSE)</f>
        <v>Local Authority</v>
      </c>
      <c r="G773" t="str">
        <f>IF(F773="NHS England", "NHS England", IFERROR(VLOOKUP(B773,[1]Lookup!E:F,2,FALSE),"Requires a Council Assigning"))</f>
        <v>North Yorkshire County Council</v>
      </c>
      <c r="H773" t="str">
        <f>IFERROR(VLOOKUP(C773,[1]Lookup!A:B,2,FALSE),"Requires Category")</f>
        <v>Emergency Contraception</v>
      </c>
      <c r="I773" t="str">
        <f t="shared" ref="I773:I836" si="12">INDEX($R$7:$AB$11,MATCH(G773,$Q$7:$Q$11,0),MATCH(H773,$R$6:$AB$6,0))</f>
        <v>No</v>
      </c>
    </row>
    <row r="774" spans="1:9" hidden="1" x14ac:dyDescent="0.25">
      <c r="A774" s="53">
        <v>42522</v>
      </c>
      <c r="B774" t="s">
        <v>56</v>
      </c>
      <c r="C774" t="s">
        <v>159</v>
      </c>
      <c r="D774">
        <v>1</v>
      </c>
      <c r="E774" s="4">
        <v>4.83</v>
      </c>
      <c r="F774" s="4" t="str">
        <f>VLOOKUP(C774,[1]Lookup!A:C,3,FALSE)</f>
        <v>Local Authority</v>
      </c>
      <c r="G774" t="str">
        <f>IF(F774="NHS England", "NHS England", IFERROR(VLOOKUP(B774,[1]Lookup!E:F,2,FALSE),"Requires a Council Assigning"))</f>
        <v>North Yorkshire County Council</v>
      </c>
      <c r="H774" t="str">
        <f>IFERROR(VLOOKUP(C774,[1]Lookup!A:B,2,FALSE),"Requires Category")</f>
        <v>Emergency Contraception</v>
      </c>
      <c r="I774" t="str">
        <f t="shared" si="12"/>
        <v>No</v>
      </c>
    </row>
    <row r="775" spans="1:9" hidden="1" x14ac:dyDescent="0.25">
      <c r="A775" s="53">
        <v>42522</v>
      </c>
      <c r="B775" t="s">
        <v>56</v>
      </c>
      <c r="C775" t="s">
        <v>138</v>
      </c>
      <c r="D775">
        <v>16</v>
      </c>
      <c r="E775" s="4">
        <v>107.38</v>
      </c>
      <c r="F775" s="4" t="str">
        <f>VLOOKUP(C775,[1]Lookup!A:C,3,FALSE)</f>
        <v>Local Authority</v>
      </c>
      <c r="G775" t="str">
        <f>IF(F775="NHS England", "NHS England", IFERROR(VLOOKUP(B775,[1]Lookup!E:F,2,FALSE),"Requires a Council Assigning"))</f>
        <v>North Yorkshire County Council</v>
      </c>
      <c r="H775" t="str">
        <f>IFERROR(VLOOKUP(C775,[1]Lookup!A:B,2,FALSE),"Requires Category")</f>
        <v>Opioid Dependence</v>
      </c>
      <c r="I775" t="str">
        <f t="shared" si="12"/>
        <v>Yes</v>
      </c>
    </row>
    <row r="776" spans="1:9" hidden="1" x14ac:dyDescent="0.25">
      <c r="A776" s="53">
        <v>42522</v>
      </c>
      <c r="B776" t="s">
        <v>56</v>
      </c>
      <c r="C776" t="s">
        <v>128</v>
      </c>
      <c r="D776">
        <v>9</v>
      </c>
      <c r="E776" s="4">
        <v>733.2</v>
      </c>
      <c r="F776" s="4" t="str">
        <f>VLOOKUP(C776,[1]Lookup!A:C,3,FALSE)</f>
        <v>Local Authority</v>
      </c>
      <c r="G776" t="str">
        <f>IF(F776="NHS England", "NHS England", IFERROR(VLOOKUP(B776,[1]Lookup!E:F,2,FALSE),"Requires a Council Assigning"))</f>
        <v>North Yorkshire County Council</v>
      </c>
      <c r="H776" t="str">
        <f>IFERROR(VLOOKUP(C776,[1]Lookup!A:B,2,FALSE),"Requires Category")</f>
        <v>IUD Progestogen-only Device</v>
      </c>
      <c r="I776" t="str">
        <f t="shared" si="12"/>
        <v>Yes</v>
      </c>
    </row>
    <row r="777" spans="1:9" hidden="1" x14ac:dyDescent="0.25">
      <c r="A777" s="53">
        <v>42522</v>
      </c>
      <c r="B777" t="s">
        <v>56</v>
      </c>
      <c r="C777" t="s">
        <v>198</v>
      </c>
      <c r="D777">
        <v>1</v>
      </c>
      <c r="E777" s="61">
        <v>20.69</v>
      </c>
      <c r="F777" s="4" t="str">
        <f>VLOOKUP(C777,[1]Lookup!A:C,3,FALSE)</f>
        <v>Local Authority</v>
      </c>
      <c r="G777" t="str">
        <f>IF(F777="NHS England", "NHS England", IFERROR(VLOOKUP(B777,[1]Lookup!E:F,2,FALSE),"Requires a Council Assigning"))</f>
        <v>North Yorkshire County Council</v>
      </c>
      <c r="H777" t="str">
        <f>IFERROR(VLOOKUP(C777,[1]Lookup!A:B,2,FALSE),"Requires Category")</f>
        <v>Alcohol dependence</v>
      </c>
      <c r="I777" t="str">
        <f t="shared" si="12"/>
        <v>Yes</v>
      </c>
    </row>
    <row r="778" spans="1:9" hidden="1" x14ac:dyDescent="0.25">
      <c r="A778" s="53">
        <v>42522</v>
      </c>
      <c r="B778" t="s">
        <v>56</v>
      </c>
      <c r="C778" t="s">
        <v>129</v>
      </c>
      <c r="D778">
        <v>8</v>
      </c>
      <c r="E778" s="4">
        <v>617.89</v>
      </c>
      <c r="F778" s="4" t="str">
        <f>VLOOKUP(C778,[1]Lookup!A:C,3,FALSE)</f>
        <v>Local Authority</v>
      </c>
      <c r="G778" t="str">
        <f>IF(F778="NHS England", "NHS England", IFERROR(VLOOKUP(B778,[1]Lookup!E:F,2,FALSE),"Requires a Council Assigning"))</f>
        <v>North Yorkshire County Council</v>
      </c>
      <c r="H778" t="str">
        <f>IFERROR(VLOOKUP(C778,[1]Lookup!A:B,2,FALSE),"Requires Category")</f>
        <v>Etonogestrel</v>
      </c>
      <c r="I778" t="str">
        <f t="shared" si="12"/>
        <v>Yes</v>
      </c>
    </row>
    <row r="779" spans="1:9" hidden="1" x14ac:dyDescent="0.25">
      <c r="A779" s="53">
        <v>42522</v>
      </c>
      <c r="B779" t="s">
        <v>56</v>
      </c>
      <c r="C779" t="s">
        <v>163</v>
      </c>
      <c r="D779">
        <v>2</v>
      </c>
      <c r="E779" s="4">
        <v>26.22</v>
      </c>
      <c r="F779" s="4" t="str">
        <f>VLOOKUP(C779,[1]Lookup!A:C,3,FALSE)</f>
        <v>Local Authority</v>
      </c>
      <c r="G779" t="str">
        <f>IF(F779="NHS England", "NHS England", IFERROR(VLOOKUP(B779,[1]Lookup!E:F,2,FALSE),"Requires a Council Assigning"))</f>
        <v>North Yorkshire County Council</v>
      </c>
      <c r="H779" t="str">
        <f>IFERROR(VLOOKUP(C779,[1]Lookup!A:B,2,FALSE),"Requires Category")</f>
        <v>Nicotine Dependence</v>
      </c>
      <c r="I779" t="str">
        <f t="shared" si="12"/>
        <v>Yes</v>
      </c>
    </row>
    <row r="780" spans="1:9" hidden="1" x14ac:dyDescent="0.25">
      <c r="A780" s="53">
        <v>42522</v>
      </c>
      <c r="B780" t="s">
        <v>56</v>
      </c>
      <c r="C780" t="s">
        <v>131</v>
      </c>
      <c r="D780">
        <v>7</v>
      </c>
      <c r="E780" s="4">
        <v>53.92</v>
      </c>
      <c r="F780" s="4" t="str">
        <f>VLOOKUP(C780,[1]Lookup!A:C,3,FALSE)</f>
        <v>NHS England</v>
      </c>
      <c r="G780" t="str">
        <f>IF(F780="NHS England", "NHS England", IFERROR(VLOOKUP(B780,[1]Lookup!E:F,2,FALSE),"Requires a Council Assigning"))</f>
        <v>NHS England</v>
      </c>
      <c r="H780" t="str">
        <f>IFERROR(VLOOKUP(C780,[1]Lookup!A:B,2,FALSE),"Requires Category")</f>
        <v>Pneumococcal</v>
      </c>
      <c r="I780" t="str">
        <f t="shared" si="12"/>
        <v>Yes</v>
      </c>
    </row>
    <row r="781" spans="1:9" hidden="1" x14ac:dyDescent="0.25">
      <c r="A781" s="53">
        <v>42522</v>
      </c>
      <c r="B781" t="s">
        <v>56</v>
      </c>
      <c r="C781" t="s">
        <v>145</v>
      </c>
      <c r="D781">
        <v>6</v>
      </c>
      <c r="E781" s="4">
        <v>151.79</v>
      </c>
      <c r="F781" s="4" t="str">
        <f>VLOOKUP(C781,[1]Lookup!A:C,3,FALSE)</f>
        <v>Local Authority</v>
      </c>
      <c r="G781" t="str">
        <f>IF(F781="NHS England", "NHS England", IFERROR(VLOOKUP(B781,[1]Lookup!E:F,2,FALSE),"Requires a Council Assigning"))</f>
        <v>North Yorkshire County Council</v>
      </c>
      <c r="H781" t="str">
        <f>IFERROR(VLOOKUP(C781,[1]Lookup!A:B,2,FALSE),"Requires Category")</f>
        <v>Nicotine Dependence</v>
      </c>
      <c r="I781" t="str">
        <f t="shared" si="12"/>
        <v>Yes</v>
      </c>
    </row>
    <row r="782" spans="1:9" hidden="1" x14ac:dyDescent="0.25">
      <c r="A782" s="53">
        <v>42522</v>
      </c>
      <c r="B782" t="s">
        <v>56</v>
      </c>
      <c r="C782" t="s">
        <v>146</v>
      </c>
      <c r="D782">
        <v>4</v>
      </c>
      <c r="E782" s="4">
        <v>176.96</v>
      </c>
      <c r="F782" s="4" t="str">
        <f>VLOOKUP(C782,[1]Lookup!A:C,3,FALSE)</f>
        <v>Local Authority</v>
      </c>
      <c r="G782" t="str">
        <f>IF(F782="NHS England", "NHS England", IFERROR(VLOOKUP(B782,[1]Lookup!E:F,2,FALSE),"Requires a Council Assigning"))</f>
        <v>North Yorkshire County Council</v>
      </c>
      <c r="H782" t="str">
        <f>IFERROR(VLOOKUP(C782,[1]Lookup!A:B,2,FALSE),"Requires Category")</f>
        <v>Nicotine Dependence</v>
      </c>
      <c r="I782" t="str">
        <f t="shared" si="12"/>
        <v>Yes</v>
      </c>
    </row>
    <row r="783" spans="1:9" hidden="1" x14ac:dyDescent="0.25">
      <c r="A783" s="53">
        <v>42522</v>
      </c>
      <c r="B783" t="s">
        <v>66</v>
      </c>
      <c r="C783" t="s">
        <v>166</v>
      </c>
      <c r="D783">
        <v>7</v>
      </c>
      <c r="E783" s="4">
        <v>186.72</v>
      </c>
      <c r="F783" s="4" t="str">
        <f>VLOOKUP(C783,[1]Lookup!A:C,3,FALSE)</f>
        <v>Local Authority</v>
      </c>
      <c r="G783" t="str">
        <f>IF(F783="NHS England", "NHS England", IFERROR(VLOOKUP(B783,[1]Lookup!E:F,2,FALSE),"Requires a Council Assigning"))</f>
        <v>City of York</v>
      </c>
      <c r="H783" t="str">
        <f>IFERROR(VLOOKUP(C783,[1]Lookup!A:B,2,FALSE),"Requires Category")</f>
        <v>Alcohol dependence</v>
      </c>
      <c r="I783" t="str">
        <f t="shared" si="12"/>
        <v>No</v>
      </c>
    </row>
    <row r="784" spans="1:9" hidden="1" x14ac:dyDescent="0.25">
      <c r="A784" s="53">
        <v>42522</v>
      </c>
      <c r="B784" t="s">
        <v>66</v>
      </c>
      <c r="C784" t="s">
        <v>195</v>
      </c>
      <c r="D784">
        <v>5</v>
      </c>
      <c r="E784" s="4">
        <v>53.47</v>
      </c>
      <c r="F784" s="4" t="str">
        <f>VLOOKUP(C784,[1]Lookup!A:C,3,FALSE)</f>
        <v>Local Authority</v>
      </c>
      <c r="G784" t="str">
        <f>IF(F784="NHS England", "NHS England", IFERROR(VLOOKUP(B784,[1]Lookup!E:F,2,FALSE),"Requires a Council Assigning"))</f>
        <v>City of York</v>
      </c>
      <c r="H784" t="str">
        <f>IFERROR(VLOOKUP(C784,[1]Lookup!A:B,2,FALSE),"Requires Category")</f>
        <v>Opioid Dependence</v>
      </c>
      <c r="I784" t="str">
        <f t="shared" si="12"/>
        <v>Yes</v>
      </c>
    </row>
    <row r="785" spans="1:9" hidden="1" x14ac:dyDescent="0.25">
      <c r="A785" s="53">
        <v>42522</v>
      </c>
      <c r="B785" t="s">
        <v>66</v>
      </c>
      <c r="C785" t="s">
        <v>133</v>
      </c>
      <c r="D785">
        <v>6</v>
      </c>
      <c r="E785" s="4">
        <v>31.88</v>
      </c>
      <c r="F785" s="4" t="str">
        <f>VLOOKUP(C785,[1]Lookup!A:C,3,FALSE)</f>
        <v>Local Authority</v>
      </c>
      <c r="G785" t="str">
        <f>IF(F785="NHS England", "NHS England", IFERROR(VLOOKUP(B785,[1]Lookup!E:F,2,FALSE),"Requires a Council Assigning"))</f>
        <v>City of York</v>
      </c>
      <c r="H785" t="str">
        <f>IFERROR(VLOOKUP(C785,[1]Lookup!A:B,2,FALSE),"Requires Category")</f>
        <v>Opioid Dependence</v>
      </c>
      <c r="I785" t="str">
        <f t="shared" si="12"/>
        <v>Yes</v>
      </c>
    </row>
    <row r="786" spans="1:9" hidden="1" x14ac:dyDescent="0.25">
      <c r="A786" s="53">
        <v>42522</v>
      </c>
      <c r="B786" t="s">
        <v>66</v>
      </c>
      <c r="C786" t="s">
        <v>182</v>
      </c>
      <c r="D786">
        <v>5</v>
      </c>
      <c r="E786" s="4">
        <v>41.54</v>
      </c>
      <c r="F786" s="4" t="str">
        <f>VLOOKUP(C786,[1]Lookup!A:C,3,FALSE)</f>
        <v>Local Authority</v>
      </c>
      <c r="G786" t="str">
        <f>IF(F786="NHS England", "NHS England", IFERROR(VLOOKUP(B786,[1]Lookup!E:F,2,FALSE),"Requires a Council Assigning"))</f>
        <v>City of York</v>
      </c>
      <c r="H786" t="str">
        <f>IFERROR(VLOOKUP(C786,[1]Lookup!A:B,2,FALSE),"Requires Category")</f>
        <v>Opioid Dependence</v>
      </c>
      <c r="I786" t="str">
        <f t="shared" si="12"/>
        <v>Yes</v>
      </c>
    </row>
    <row r="787" spans="1:9" hidden="1" x14ac:dyDescent="0.25">
      <c r="A787" s="53">
        <v>42522</v>
      </c>
      <c r="B787" t="s">
        <v>66</v>
      </c>
      <c r="C787" t="s">
        <v>134</v>
      </c>
      <c r="D787">
        <v>2</v>
      </c>
      <c r="E787" s="4">
        <v>21</v>
      </c>
      <c r="F787" s="4" t="str">
        <f>VLOOKUP(C787,[1]Lookup!A:C,3,FALSE)</f>
        <v>Local Authority</v>
      </c>
      <c r="G787" t="str">
        <f>IF(F787="NHS England", "NHS England", IFERROR(VLOOKUP(B787,[1]Lookup!E:F,2,FALSE),"Requires a Council Assigning"))</f>
        <v>City of York</v>
      </c>
      <c r="H787" t="str">
        <f>IFERROR(VLOOKUP(C787,[1]Lookup!A:B,2,FALSE),"Requires Category")</f>
        <v>Opioid Dependence</v>
      </c>
      <c r="I787" t="str">
        <f t="shared" si="12"/>
        <v>Yes</v>
      </c>
    </row>
    <row r="788" spans="1:9" hidden="1" x14ac:dyDescent="0.25">
      <c r="A788" s="53">
        <v>42522</v>
      </c>
      <c r="B788" t="s">
        <v>66</v>
      </c>
      <c r="C788" t="s">
        <v>135</v>
      </c>
      <c r="D788">
        <v>4</v>
      </c>
      <c r="E788" s="4">
        <v>109.14</v>
      </c>
      <c r="F788" s="4" t="str">
        <f>VLOOKUP(C788,[1]Lookup!A:C,3,FALSE)</f>
        <v>Local Authority</v>
      </c>
      <c r="G788" t="str">
        <f>IF(F788="NHS England", "NHS England", IFERROR(VLOOKUP(B788,[1]Lookup!E:F,2,FALSE),"Requires a Council Assigning"))</f>
        <v>City of York</v>
      </c>
      <c r="H788" t="str">
        <f>IFERROR(VLOOKUP(C788,[1]Lookup!A:B,2,FALSE),"Requires Category")</f>
        <v>Alcohol dependence</v>
      </c>
      <c r="I788" t="str">
        <f t="shared" si="12"/>
        <v>No</v>
      </c>
    </row>
    <row r="789" spans="1:9" hidden="1" x14ac:dyDescent="0.25">
      <c r="A789" s="53">
        <v>42522</v>
      </c>
      <c r="B789" t="s">
        <v>66</v>
      </c>
      <c r="C789" t="s">
        <v>196</v>
      </c>
      <c r="D789">
        <v>3</v>
      </c>
      <c r="E789" s="4">
        <v>14.58</v>
      </c>
      <c r="F789" s="4" t="str">
        <f>VLOOKUP(C789,[1]Lookup!A:C,3,FALSE)</f>
        <v>NHS England</v>
      </c>
      <c r="G789" t="str">
        <f>IF(F789="NHS England", "NHS England", IFERROR(VLOOKUP(B789,[1]Lookup!E:F,2,FALSE),"Requires a Council Assigning"))</f>
        <v>NHS England</v>
      </c>
      <c r="H789" t="str">
        <f>IFERROR(VLOOKUP(C789,[1]Lookup!A:B,2,FALSE),"Requires Category")</f>
        <v>Human Papillomavirus (Type 16,18)</v>
      </c>
      <c r="I789" t="str">
        <f t="shared" si="12"/>
        <v>Yes</v>
      </c>
    </row>
    <row r="790" spans="1:9" hidden="1" x14ac:dyDescent="0.25">
      <c r="A790" s="53">
        <v>42522</v>
      </c>
      <c r="B790" t="s">
        <v>66</v>
      </c>
      <c r="C790" t="s">
        <v>136</v>
      </c>
      <c r="D790">
        <v>21</v>
      </c>
      <c r="E790" s="4">
        <v>1622.22</v>
      </c>
      <c r="F790" s="4" t="str">
        <f>VLOOKUP(C790,[1]Lookup!A:C,3,FALSE)</f>
        <v>Local Authority</v>
      </c>
      <c r="G790" t="str">
        <f>IF(F790="NHS England", "NHS England", IFERROR(VLOOKUP(B790,[1]Lookup!E:F,2,FALSE),"Requires a Council Assigning"))</f>
        <v>City of York</v>
      </c>
      <c r="H790" t="str">
        <f>IFERROR(VLOOKUP(C790,[1]Lookup!A:B,2,FALSE),"Requires Category")</f>
        <v>Etonogestrel</v>
      </c>
      <c r="I790" t="str">
        <f t="shared" si="12"/>
        <v>No</v>
      </c>
    </row>
    <row r="791" spans="1:9" hidden="1" x14ac:dyDescent="0.25">
      <c r="A791" s="53">
        <v>42522</v>
      </c>
      <c r="B791" t="s">
        <v>66</v>
      </c>
      <c r="C791" t="s">
        <v>208</v>
      </c>
      <c r="D791">
        <v>1</v>
      </c>
      <c r="E791" s="4">
        <v>80.08</v>
      </c>
      <c r="F791" s="4" t="str">
        <f>VLOOKUP(C791,[1]Lookup!A:C,3,FALSE)</f>
        <v>NHS England</v>
      </c>
      <c r="G791" t="str">
        <f>IF(F791="NHS England", "NHS England", IFERROR(VLOOKUP(B791,[1]Lookup!E:F,2,FALSE),"Requires a Council Assigning"))</f>
        <v>NHS England</v>
      </c>
      <c r="H791" t="str">
        <f>IFERROR(VLOOKUP(C791,[1]Lookup!A:B,2,FALSE),"Requires Category")</f>
        <v>Human Papillomavirus (Type 6,11,16,18)</v>
      </c>
      <c r="I791" t="str">
        <f t="shared" si="12"/>
        <v>Yes</v>
      </c>
    </row>
    <row r="792" spans="1:9" hidden="1" x14ac:dyDescent="0.25">
      <c r="A792" s="53">
        <v>42522</v>
      </c>
      <c r="B792" t="s">
        <v>66</v>
      </c>
      <c r="C792" t="s">
        <v>224</v>
      </c>
      <c r="D792">
        <v>1</v>
      </c>
      <c r="E792" s="4">
        <v>80.09</v>
      </c>
      <c r="F792" s="4" t="str">
        <f>VLOOKUP(C792,[1]Lookup!A:C,3,FALSE)</f>
        <v>NHS England</v>
      </c>
      <c r="G792" t="str">
        <f>IF(F792="NHS England", "NHS England", IFERROR(VLOOKUP(B792,[1]Lookup!E:F,2,FALSE),"Requires a Council Assigning"))</f>
        <v>NHS England</v>
      </c>
      <c r="H792" t="str">
        <f>IFERROR(VLOOKUP(C792,[1]Lookup!A:B,2,FALSE),"Requires Category")</f>
        <v>Human Papillomavirus (Type 16,18)</v>
      </c>
      <c r="I792" t="str">
        <f t="shared" si="12"/>
        <v>Yes</v>
      </c>
    </row>
    <row r="793" spans="1:9" hidden="1" x14ac:dyDescent="0.25">
      <c r="A793" s="53">
        <v>42522</v>
      </c>
      <c r="B793" t="s">
        <v>66</v>
      </c>
      <c r="C793" t="s">
        <v>159</v>
      </c>
      <c r="D793">
        <v>16</v>
      </c>
      <c r="E793" s="4">
        <v>77.22</v>
      </c>
      <c r="F793" s="4" t="str">
        <f>VLOOKUP(C793,[1]Lookup!A:C,3,FALSE)</f>
        <v>Local Authority</v>
      </c>
      <c r="G793" t="str">
        <f>IF(F793="NHS England", "NHS England", IFERROR(VLOOKUP(B793,[1]Lookup!E:F,2,FALSE),"Requires a Council Assigning"))</f>
        <v>City of York</v>
      </c>
      <c r="H793" t="str">
        <f>IFERROR(VLOOKUP(C793,[1]Lookup!A:B,2,FALSE),"Requires Category")</f>
        <v>Emergency Contraception</v>
      </c>
      <c r="I793" t="str">
        <f t="shared" si="12"/>
        <v>No</v>
      </c>
    </row>
    <row r="794" spans="1:9" hidden="1" x14ac:dyDescent="0.25">
      <c r="A794" s="53">
        <v>42522</v>
      </c>
      <c r="B794" t="s">
        <v>66</v>
      </c>
      <c r="C794" t="s">
        <v>138</v>
      </c>
      <c r="D794">
        <v>48</v>
      </c>
      <c r="E794" s="4">
        <v>358.61</v>
      </c>
      <c r="F794" s="4" t="str">
        <f>VLOOKUP(C794,[1]Lookup!A:C,3,FALSE)</f>
        <v>Local Authority</v>
      </c>
      <c r="G794" t="str">
        <f>IF(F794="NHS England", "NHS England", IFERROR(VLOOKUP(B794,[1]Lookup!E:F,2,FALSE),"Requires a Council Assigning"))</f>
        <v>City of York</v>
      </c>
      <c r="H794" t="str">
        <f>IFERROR(VLOOKUP(C794,[1]Lookup!A:B,2,FALSE),"Requires Category")</f>
        <v>Opioid Dependence</v>
      </c>
      <c r="I794" t="str">
        <f t="shared" si="12"/>
        <v>Yes</v>
      </c>
    </row>
    <row r="795" spans="1:9" hidden="1" x14ac:dyDescent="0.25">
      <c r="A795" s="53">
        <v>42522</v>
      </c>
      <c r="B795" t="s">
        <v>66</v>
      </c>
      <c r="C795" t="s">
        <v>197</v>
      </c>
      <c r="D795">
        <v>1</v>
      </c>
      <c r="E795" s="4">
        <v>10.050000000000001</v>
      </c>
      <c r="F795" s="4" t="str">
        <f>VLOOKUP(C795,[1]Lookup!A:C,3,FALSE)</f>
        <v>Local Authority</v>
      </c>
      <c r="G795" t="str">
        <f>IF(F795="NHS England", "NHS England", IFERROR(VLOOKUP(B795,[1]Lookup!E:F,2,FALSE),"Requires a Council Assigning"))</f>
        <v>City of York</v>
      </c>
      <c r="H795" t="str">
        <f>IFERROR(VLOOKUP(C795,[1]Lookup!A:B,2,FALSE),"Requires Category")</f>
        <v>Opioid Dependence</v>
      </c>
      <c r="I795" t="str">
        <f t="shared" si="12"/>
        <v>Yes</v>
      </c>
    </row>
    <row r="796" spans="1:9" hidden="1" x14ac:dyDescent="0.25">
      <c r="A796" s="53">
        <v>42522</v>
      </c>
      <c r="B796" t="s">
        <v>66</v>
      </c>
      <c r="C796" t="s">
        <v>128</v>
      </c>
      <c r="D796">
        <v>20</v>
      </c>
      <c r="E796" s="4">
        <v>1629.35</v>
      </c>
      <c r="F796" s="4" t="str">
        <f>VLOOKUP(C796,[1]Lookup!A:C,3,FALSE)</f>
        <v>Local Authority</v>
      </c>
      <c r="G796" t="str">
        <f>IF(F796="NHS England", "NHS England", IFERROR(VLOOKUP(B796,[1]Lookup!E:F,2,FALSE),"Requires a Council Assigning"))</f>
        <v>City of York</v>
      </c>
      <c r="H796" t="str">
        <f>IFERROR(VLOOKUP(C796,[1]Lookup!A:B,2,FALSE),"Requires Category")</f>
        <v>IUD Progestogen-only Device</v>
      </c>
      <c r="I796" t="str">
        <f t="shared" si="12"/>
        <v>No</v>
      </c>
    </row>
    <row r="797" spans="1:9" hidden="1" x14ac:dyDescent="0.25">
      <c r="A797" s="53">
        <v>42522</v>
      </c>
      <c r="B797" t="s">
        <v>66</v>
      </c>
      <c r="C797" t="s">
        <v>129</v>
      </c>
      <c r="D797">
        <v>3</v>
      </c>
      <c r="E797" s="4">
        <v>231.75</v>
      </c>
      <c r="F797" s="4" t="str">
        <f>VLOOKUP(C797,[1]Lookup!A:C,3,FALSE)</f>
        <v>Local Authority</v>
      </c>
      <c r="G797" t="str">
        <f>IF(F797="NHS England", "NHS England", IFERROR(VLOOKUP(B797,[1]Lookup!E:F,2,FALSE),"Requires a Council Assigning"))</f>
        <v>City of York</v>
      </c>
      <c r="H797" t="str">
        <f>IFERROR(VLOOKUP(C797,[1]Lookup!A:B,2,FALSE),"Requires Category")</f>
        <v>Etonogestrel</v>
      </c>
      <c r="I797" t="str">
        <f t="shared" si="12"/>
        <v>No</v>
      </c>
    </row>
    <row r="798" spans="1:9" hidden="1" x14ac:dyDescent="0.25">
      <c r="A798" s="53">
        <v>42522</v>
      </c>
      <c r="B798" t="s">
        <v>66</v>
      </c>
      <c r="C798" t="s">
        <v>157</v>
      </c>
      <c r="D798">
        <v>1</v>
      </c>
      <c r="E798" s="4">
        <v>36.93</v>
      </c>
      <c r="F798" s="4" t="str">
        <f>VLOOKUP(C798,[1]Lookup!A:C,3,FALSE)</f>
        <v>Local Authority</v>
      </c>
      <c r="G798" t="str">
        <f>IF(F798="NHS England", "NHS England", IFERROR(VLOOKUP(B798,[1]Lookup!E:F,2,FALSE),"Requires a Council Assigning"))</f>
        <v>City of York</v>
      </c>
      <c r="H798" t="str">
        <f>IFERROR(VLOOKUP(C798,[1]Lookup!A:B,2,FALSE),"Requires Category")</f>
        <v>Nicotine Dependence</v>
      </c>
      <c r="I798" t="str">
        <f t="shared" si="12"/>
        <v>No</v>
      </c>
    </row>
    <row r="799" spans="1:9" hidden="1" x14ac:dyDescent="0.25">
      <c r="A799" s="53">
        <v>42522</v>
      </c>
      <c r="B799" t="s">
        <v>66</v>
      </c>
      <c r="C799" t="s">
        <v>152</v>
      </c>
      <c r="D799">
        <v>3</v>
      </c>
      <c r="E799" s="4">
        <v>23.11</v>
      </c>
      <c r="F799" s="4" t="str">
        <f>VLOOKUP(C799,[1]Lookup!A:C,3,FALSE)</f>
        <v>NHS England</v>
      </c>
      <c r="G799" t="str">
        <f>IF(F799="NHS England", "NHS England", IFERROR(VLOOKUP(B799,[1]Lookup!E:F,2,FALSE),"Requires a Council Assigning"))</f>
        <v>NHS England</v>
      </c>
      <c r="H799" t="str">
        <f>IFERROR(VLOOKUP(C799,[1]Lookup!A:B,2,FALSE),"Requires Category")</f>
        <v>Pneumococcal</v>
      </c>
      <c r="I799" t="str">
        <f t="shared" si="12"/>
        <v>Yes</v>
      </c>
    </row>
    <row r="800" spans="1:9" hidden="1" x14ac:dyDescent="0.25">
      <c r="A800" s="53">
        <v>42522</v>
      </c>
      <c r="B800" t="s">
        <v>66</v>
      </c>
      <c r="C800" t="s">
        <v>131</v>
      </c>
      <c r="D800">
        <v>3</v>
      </c>
      <c r="E800" s="4">
        <v>23.11</v>
      </c>
      <c r="F800" s="4" t="str">
        <f>VLOOKUP(C800,[1]Lookup!A:C,3,FALSE)</f>
        <v>NHS England</v>
      </c>
      <c r="G800" t="str">
        <f>IF(F800="NHS England", "NHS England", IFERROR(VLOOKUP(B800,[1]Lookup!E:F,2,FALSE),"Requires a Council Assigning"))</f>
        <v>NHS England</v>
      </c>
      <c r="H800" t="str">
        <f>IFERROR(VLOOKUP(C800,[1]Lookup!A:B,2,FALSE),"Requires Category")</f>
        <v>Pneumococcal</v>
      </c>
      <c r="I800" t="str">
        <f t="shared" si="12"/>
        <v>Yes</v>
      </c>
    </row>
    <row r="801" spans="1:9" hidden="1" x14ac:dyDescent="0.25">
      <c r="A801" s="53">
        <v>42522</v>
      </c>
      <c r="B801" t="s">
        <v>66</v>
      </c>
      <c r="C801" t="s">
        <v>174</v>
      </c>
      <c r="D801">
        <v>1</v>
      </c>
      <c r="E801" s="4">
        <v>70.59</v>
      </c>
      <c r="F801" s="4" t="str">
        <f>VLOOKUP(C801,[1]Lookup!A:C,3,FALSE)</f>
        <v>Local Authority</v>
      </c>
      <c r="G801" t="str">
        <f>IF(F801="NHS England", "NHS England", IFERROR(VLOOKUP(B801,[1]Lookup!E:F,2,FALSE),"Requires a Council Assigning"))</f>
        <v>City of York</v>
      </c>
      <c r="H801" t="str">
        <f>IFERROR(VLOOKUP(C801,[1]Lookup!A:B,2,FALSE),"Requires Category")</f>
        <v>Opioid Dependence</v>
      </c>
      <c r="I801" t="str">
        <f t="shared" si="12"/>
        <v>Yes</v>
      </c>
    </row>
    <row r="802" spans="1:9" hidden="1" x14ac:dyDescent="0.25">
      <c r="A802" s="53">
        <v>42522</v>
      </c>
      <c r="B802" t="s">
        <v>66</v>
      </c>
      <c r="C802" t="s">
        <v>144</v>
      </c>
      <c r="D802">
        <v>1</v>
      </c>
      <c r="E802" s="4">
        <v>13.02</v>
      </c>
      <c r="F802" s="4" t="str">
        <f>VLOOKUP(C802,[1]Lookup!A:C,3,FALSE)</f>
        <v>Local Authority</v>
      </c>
      <c r="G802" t="str">
        <f>IF(F802="NHS England", "NHS England", IFERROR(VLOOKUP(B802,[1]Lookup!E:F,2,FALSE),"Requires a Council Assigning"))</f>
        <v>City of York</v>
      </c>
      <c r="H802" t="str">
        <f>IFERROR(VLOOKUP(C802,[1]Lookup!A:B,2,FALSE),"Requires Category")</f>
        <v>Emergency Contraception</v>
      </c>
      <c r="I802" t="str">
        <f t="shared" si="12"/>
        <v>No</v>
      </c>
    </row>
    <row r="803" spans="1:9" hidden="1" x14ac:dyDescent="0.25">
      <c r="A803" s="53">
        <v>42522</v>
      </c>
      <c r="B803" t="s">
        <v>46</v>
      </c>
      <c r="C803" t="s">
        <v>166</v>
      </c>
      <c r="D803">
        <v>2</v>
      </c>
      <c r="E803" s="4">
        <v>53.35</v>
      </c>
      <c r="F803" s="4" t="str">
        <f>VLOOKUP(C803,[1]Lookup!A:C,3,FALSE)</f>
        <v>Local Authority</v>
      </c>
      <c r="G803" t="str">
        <f>IF(F803="NHS England", "NHS England", IFERROR(VLOOKUP(B803,[1]Lookup!E:F,2,FALSE),"Requires a Council Assigning"))</f>
        <v>North Yorkshire County Council</v>
      </c>
      <c r="H803" t="str">
        <f>IFERROR(VLOOKUP(C803,[1]Lookup!A:B,2,FALSE),"Requires Category")</f>
        <v>Alcohol dependence</v>
      </c>
      <c r="I803" t="str">
        <f t="shared" si="12"/>
        <v>Yes</v>
      </c>
    </row>
    <row r="804" spans="1:9" hidden="1" x14ac:dyDescent="0.25">
      <c r="A804" s="53">
        <v>42522</v>
      </c>
      <c r="B804" t="s">
        <v>46</v>
      </c>
      <c r="C804" t="s">
        <v>133</v>
      </c>
      <c r="D804">
        <v>1</v>
      </c>
      <c r="E804" s="4">
        <v>5.84</v>
      </c>
      <c r="F804" s="4" t="str">
        <f>VLOOKUP(C804,[1]Lookup!A:C,3,FALSE)</f>
        <v>Local Authority</v>
      </c>
      <c r="G804" t="str">
        <f>IF(F804="NHS England", "NHS England", IFERROR(VLOOKUP(B804,[1]Lookup!E:F,2,FALSE),"Requires a Council Assigning"))</f>
        <v>North Yorkshire County Council</v>
      </c>
      <c r="H804" t="str">
        <f>IFERROR(VLOOKUP(C804,[1]Lookup!A:B,2,FALSE),"Requires Category")</f>
        <v>Opioid Dependence</v>
      </c>
      <c r="I804" t="str">
        <f t="shared" si="12"/>
        <v>Yes</v>
      </c>
    </row>
    <row r="805" spans="1:9" hidden="1" x14ac:dyDescent="0.25">
      <c r="A805" s="53">
        <v>42522</v>
      </c>
      <c r="B805" t="s">
        <v>46</v>
      </c>
      <c r="C805" t="s">
        <v>136</v>
      </c>
      <c r="D805">
        <v>3</v>
      </c>
      <c r="E805" s="4">
        <v>231.75</v>
      </c>
      <c r="F805" s="4" t="str">
        <f>VLOOKUP(C805,[1]Lookup!A:C,3,FALSE)</f>
        <v>Local Authority</v>
      </c>
      <c r="G805" t="str">
        <f>IF(F805="NHS England", "NHS England", IFERROR(VLOOKUP(B805,[1]Lookup!E:F,2,FALSE),"Requires a Council Assigning"))</f>
        <v>North Yorkshire County Council</v>
      </c>
      <c r="H805" t="str">
        <f>IFERROR(VLOOKUP(C805,[1]Lookup!A:B,2,FALSE),"Requires Category")</f>
        <v>Etonogestrel</v>
      </c>
      <c r="I805" t="str">
        <f t="shared" si="12"/>
        <v>Yes</v>
      </c>
    </row>
    <row r="806" spans="1:9" hidden="1" x14ac:dyDescent="0.25">
      <c r="A806" s="53">
        <v>42522</v>
      </c>
      <c r="B806" t="s">
        <v>46</v>
      </c>
      <c r="C806" t="s">
        <v>159</v>
      </c>
      <c r="D806">
        <v>4</v>
      </c>
      <c r="E806" s="4">
        <v>19.309999999999999</v>
      </c>
      <c r="F806" s="4" t="str">
        <f>VLOOKUP(C806,[1]Lookup!A:C,3,FALSE)</f>
        <v>Local Authority</v>
      </c>
      <c r="G806" t="str">
        <f>IF(F806="NHS England", "NHS England", IFERROR(VLOOKUP(B806,[1]Lookup!E:F,2,FALSE),"Requires a Council Assigning"))</f>
        <v>North Yorkshire County Council</v>
      </c>
      <c r="H806" t="str">
        <f>IFERROR(VLOOKUP(C806,[1]Lookup!A:B,2,FALSE),"Requires Category")</f>
        <v>Emergency Contraception</v>
      </c>
      <c r="I806" t="str">
        <f t="shared" si="12"/>
        <v>No</v>
      </c>
    </row>
    <row r="807" spans="1:9" hidden="1" x14ac:dyDescent="0.25">
      <c r="A807" s="53">
        <v>42522</v>
      </c>
      <c r="B807" t="s">
        <v>46</v>
      </c>
      <c r="C807" t="s">
        <v>138</v>
      </c>
      <c r="D807">
        <v>1</v>
      </c>
      <c r="E807" s="4">
        <v>5.78</v>
      </c>
      <c r="F807" s="4" t="str">
        <f>VLOOKUP(C807,[1]Lookup!A:C,3,FALSE)</f>
        <v>Local Authority</v>
      </c>
      <c r="G807" t="str">
        <f>IF(F807="NHS England", "NHS England", IFERROR(VLOOKUP(B807,[1]Lookup!E:F,2,FALSE),"Requires a Council Assigning"))</f>
        <v>North Yorkshire County Council</v>
      </c>
      <c r="H807" t="str">
        <f>IFERROR(VLOOKUP(C807,[1]Lookup!A:B,2,FALSE),"Requires Category")</f>
        <v>Opioid Dependence</v>
      </c>
      <c r="I807" t="str">
        <f t="shared" si="12"/>
        <v>Yes</v>
      </c>
    </row>
    <row r="808" spans="1:9" hidden="1" x14ac:dyDescent="0.25">
      <c r="A808" s="53">
        <v>42522</v>
      </c>
      <c r="B808" t="s">
        <v>46</v>
      </c>
      <c r="C808" t="s">
        <v>128</v>
      </c>
      <c r="D808">
        <v>2</v>
      </c>
      <c r="E808" s="4">
        <v>162.93</v>
      </c>
      <c r="F808" s="4" t="str">
        <f>VLOOKUP(C808,[1]Lookup!A:C,3,FALSE)</f>
        <v>Local Authority</v>
      </c>
      <c r="G808" t="str">
        <f>IF(F808="NHS England", "NHS England", IFERROR(VLOOKUP(B808,[1]Lookup!E:F,2,FALSE),"Requires a Council Assigning"))</f>
        <v>North Yorkshire County Council</v>
      </c>
      <c r="H808" t="str">
        <f>IFERROR(VLOOKUP(C808,[1]Lookup!A:B,2,FALSE),"Requires Category")</f>
        <v>IUD Progestogen-only Device</v>
      </c>
      <c r="I808" t="str">
        <f t="shared" si="12"/>
        <v>Yes</v>
      </c>
    </row>
    <row r="809" spans="1:9" hidden="1" x14ac:dyDescent="0.25">
      <c r="A809" s="53">
        <v>42522</v>
      </c>
      <c r="B809" t="s">
        <v>46</v>
      </c>
      <c r="C809" t="s">
        <v>129</v>
      </c>
      <c r="D809">
        <v>5</v>
      </c>
      <c r="E809" s="4">
        <v>386.24</v>
      </c>
      <c r="F809" s="4" t="str">
        <f>VLOOKUP(C809,[1]Lookup!A:C,3,FALSE)</f>
        <v>Local Authority</v>
      </c>
      <c r="G809" t="str">
        <f>IF(F809="NHS England", "NHS England", IFERROR(VLOOKUP(B809,[1]Lookup!E:F,2,FALSE),"Requires a Council Assigning"))</f>
        <v>North Yorkshire County Council</v>
      </c>
      <c r="H809" t="str">
        <f>IFERROR(VLOOKUP(C809,[1]Lookup!A:B,2,FALSE),"Requires Category")</f>
        <v>Etonogestrel</v>
      </c>
      <c r="I809" t="str">
        <f t="shared" si="12"/>
        <v>Yes</v>
      </c>
    </row>
    <row r="810" spans="1:9" hidden="1" x14ac:dyDescent="0.25">
      <c r="A810" s="53">
        <v>42522</v>
      </c>
      <c r="B810" t="s">
        <v>46</v>
      </c>
      <c r="C810" t="s">
        <v>171</v>
      </c>
      <c r="D810">
        <v>1</v>
      </c>
      <c r="E810" s="4">
        <v>18.47</v>
      </c>
      <c r="F810" s="4" t="str">
        <f>VLOOKUP(C810,[1]Lookup!A:C,3,FALSE)</f>
        <v>Local Authority</v>
      </c>
      <c r="G810" t="str">
        <f>IF(F810="NHS England", "NHS England", IFERROR(VLOOKUP(B810,[1]Lookup!E:F,2,FALSE),"Requires a Council Assigning"))</f>
        <v>North Yorkshire County Council</v>
      </c>
      <c r="H810" t="str">
        <f>IFERROR(VLOOKUP(C810,[1]Lookup!A:B,2,FALSE),"Requires Category")</f>
        <v>Nicotine Dependence</v>
      </c>
      <c r="I810" t="str">
        <f t="shared" si="12"/>
        <v>Yes</v>
      </c>
    </row>
    <row r="811" spans="1:9" hidden="1" x14ac:dyDescent="0.25">
      <c r="A811" s="53">
        <v>42522</v>
      </c>
      <c r="B811" t="s">
        <v>46</v>
      </c>
      <c r="C811" t="s">
        <v>163</v>
      </c>
      <c r="D811">
        <v>1</v>
      </c>
      <c r="E811" s="4">
        <v>111.24</v>
      </c>
      <c r="F811" s="4" t="str">
        <f>VLOOKUP(C811,[1]Lookup!A:C,3,FALSE)</f>
        <v>Local Authority</v>
      </c>
      <c r="G811" t="str">
        <f>IF(F811="NHS England", "NHS England", IFERROR(VLOOKUP(B811,[1]Lookup!E:F,2,FALSE),"Requires a Council Assigning"))</f>
        <v>North Yorkshire County Council</v>
      </c>
      <c r="H811" t="str">
        <f>IFERROR(VLOOKUP(C811,[1]Lookup!A:B,2,FALSE),"Requires Category")</f>
        <v>Nicotine Dependence</v>
      </c>
      <c r="I811" t="str">
        <f t="shared" si="12"/>
        <v>Yes</v>
      </c>
    </row>
    <row r="812" spans="1:9" hidden="1" x14ac:dyDescent="0.25">
      <c r="A812" s="53">
        <v>42522</v>
      </c>
      <c r="B812" t="s">
        <v>46</v>
      </c>
      <c r="C812" t="s">
        <v>153</v>
      </c>
      <c r="D812">
        <v>5</v>
      </c>
      <c r="E812" s="4">
        <v>368.88</v>
      </c>
      <c r="F812" s="4" t="str">
        <f>VLOOKUP(C812,[1]Lookup!A:C,3,FALSE)</f>
        <v>Local Authority</v>
      </c>
      <c r="G812" t="str">
        <f>IF(F812="NHS England", "NHS England", IFERROR(VLOOKUP(B812,[1]Lookup!E:F,2,FALSE),"Requires a Council Assigning"))</f>
        <v>North Yorkshire County Council</v>
      </c>
      <c r="H812" t="str">
        <f>IFERROR(VLOOKUP(C812,[1]Lookup!A:B,2,FALSE),"Requires Category")</f>
        <v>Nicotine Dependence</v>
      </c>
      <c r="I812" t="str">
        <f t="shared" si="12"/>
        <v>Yes</v>
      </c>
    </row>
    <row r="813" spans="1:9" hidden="1" x14ac:dyDescent="0.25">
      <c r="A813" s="53">
        <v>42522</v>
      </c>
      <c r="B813" t="s">
        <v>46</v>
      </c>
      <c r="C813" t="s">
        <v>161</v>
      </c>
      <c r="D813">
        <v>2</v>
      </c>
      <c r="E813" s="4">
        <v>22.47</v>
      </c>
      <c r="F813" s="4" t="str">
        <f>VLOOKUP(C813,[1]Lookup!A:C,3,FALSE)</f>
        <v>Local Authority</v>
      </c>
      <c r="G813" t="str">
        <f>IF(F813="NHS England", "NHS England", IFERROR(VLOOKUP(B813,[1]Lookup!E:F,2,FALSE),"Requires a Council Assigning"))</f>
        <v>North Yorkshire County Council</v>
      </c>
      <c r="H813" t="str">
        <f>IFERROR(VLOOKUP(C813,[1]Lookup!A:B,2,FALSE),"Requires Category")</f>
        <v>Nicotine Dependence</v>
      </c>
      <c r="I813" t="str">
        <f t="shared" si="12"/>
        <v>Yes</v>
      </c>
    </row>
    <row r="814" spans="1:9" hidden="1" x14ac:dyDescent="0.25">
      <c r="A814" s="53">
        <v>42522</v>
      </c>
      <c r="B814" t="s">
        <v>46</v>
      </c>
      <c r="C814" t="s">
        <v>165</v>
      </c>
      <c r="D814">
        <v>2</v>
      </c>
      <c r="E814" s="4">
        <v>38.43</v>
      </c>
      <c r="F814" s="4" t="str">
        <f>VLOOKUP(C814,[1]Lookup!A:C,3,FALSE)</f>
        <v>Local Authority</v>
      </c>
      <c r="G814" t="str">
        <f>IF(F814="NHS England", "NHS England", IFERROR(VLOOKUP(B814,[1]Lookup!E:F,2,FALSE),"Requires a Council Assigning"))</f>
        <v>North Yorkshire County Council</v>
      </c>
      <c r="H814" t="str">
        <f>IFERROR(VLOOKUP(C814,[1]Lookup!A:B,2,FALSE),"Requires Category")</f>
        <v>Nicotine Dependence</v>
      </c>
      <c r="I814" t="str">
        <f t="shared" si="12"/>
        <v>Yes</v>
      </c>
    </row>
    <row r="815" spans="1:9" hidden="1" x14ac:dyDescent="0.25">
      <c r="A815" s="53">
        <v>42522</v>
      </c>
      <c r="B815" t="s">
        <v>46</v>
      </c>
      <c r="C815" t="s">
        <v>168</v>
      </c>
      <c r="D815">
        <v>4</v>
      </c>
      <c r="E815" s="4">
        <v>76.849999999999994</v>
      </c>
      <c r="F815" s="4" t="str">
        <f>VLOOKUP(C815,[1]Lookup!A:C,3,FALSE)</f>
        <v>Local Authority</v>
      </c>
      <c r="G815" t="str">
        <f>IF(F815="NHS England", "NHS England", IFERROR(VLOOKUP(B815,[1]Lookup!E:F,2,FALSE),"Requires a Council Assigning"))</f>
        <v>North Yorkshire County Council</v>
      </c>
      <c r="H815" t="str">
        <f>IFERROR(VLOOKUP(C815,[1]Lookup!A:B,2,FALSE),"Requires Category")</f>
        <v>Nicotine Dependence</v>
      </c>
      <c r="I815" t="str">
        <f t="shared" si="12"/>
        <v>Yes</v>
      </c>
    </row>
    <row r="816" spans="1:9" hidden="1" x14ac:dyDescent="0.25">
      <c r="A816" s="53">
        <v>42522</v>
      </c>
      <c r="B816" t="s">
        <v>46</v>
      </c>
      <c r="C816" t="s">
        <v>131</v>
      </c>
      <c r="D816">
        <v>1</v>
      </c>
      <c r="E816" s="4">
        <v>7.7</v>
      </c>
      <c r="F816" s="4" t="str">
        <f>VLOOKUP(C816,[1]Lookup!A:C,3,FALSE)</f>
        <v>NHS England</v>
      </c>
      <c r="G816" t="str">
        <f>IF(F816="NHS England", "NHS England", IFERROR(VLOOKUP(B816,[1]Lookup!E:F,2,FALSE),"Requires a Council Assigning"))</f>
        <v>NHS England</v>
      </c>
      <c r="H816" t="str">
        <f>IFERROR(VLOOKUP(C816,[1]Lookup!A:B,2,FALSE),"Requires Category")</f>
        <v>Pneumococcal</v>
      </c>
      <c r="I816" t="str">
        <f t="shared" si="12"/>
        <v>Yes</v>
      </c>
    </row>
    <row r="817" spans="1:9" hidden="1" x14ac:dyDescent="0.25">
      <c r="A817" s="53">
        <v>42522</v>
      </c>
      <c r="B817" t="s">
        <v>46</v>
      </c>
      <c r="C817" t="s">
        <v>145</v>
      </c>
      <c r="D817">
        <v>2</v>
      </c>
      <c r="E817" s="4">
        <v>50.6</v>
      </c>
      <c r="F817" s="4" t="str">
        <f>VLOOKUP(C817,[1]Lookup!A:C,3,FALSE)</f>
        <v>Local Authority</v>
      </c>
      <c r="G817" t="str">
        <f>IF(F817="NHS England", "NHS England", IFERROR(VLOOKUP(B817,[1]Lookup!E:F,2,FALSE),"Requires a Council Assigning"))</f>
        <v>North Yorkshire County Council</v>
      </c>
      <c r="H817" t="str">
        <f>IFERROR(VLOOKUP(C817,[1]Lookup!A:B,2,FALSE),"Requires Category")</f>
        <v>Nicotine Dependence</v>
      </c>
      <c r="I817" t="str">
        <f t="shared" si="12"/>
        <v>Yes</v>
      </c>
    </row>
    <row r="818" spans="1:9" hidden="1" x14ac:dyDescent="0.25">
      <c r="A818" s="53">
        <v>42522</v>
      </c>
      <c r="B818" t="s">
        <v>42</v>
      </c>
      <c r="C818" t="s">
        <v>135</v>
      </c>
      <c r="D818">
        <v>1</v>
      </c>
      <c r="E818" s="4">
        <v>47.67</v>
      </c>
      <c r="F818" s="4" t="str">
        <f>VLOOKUP(C818,[1]Lookup!A:C,3,FALSE)</f>
        <v>Local Authority</v>
      </c>
      <c r="G818" t="str">
        <f>IF(F818="NHS England", "NHS England", IFERROR(VLOOKUP(B818,[1]Lookup!E:F,2,FALSE),"Requires a Council Assigning"))</f>
        <v>North Yorkshire County Council</v>
      </c>
      <c r="H818" t="str">
        <f>IFERROR(VLOOKUP(C818,[1]Lookup!A:B,2,FALSE),"Requires Category")</f>
        <v>Alcohol dependence</v>
      </c>
      <c r="I818" t="str">
        <f t="shared" si="12"/>
        <v>Yes</v>
      </c>
    </row>
    <row r="819" spans="1:9" hidden="1" x14ac:dyDescent="0.25">
      <c r="A819" s="53">
        <v>42522</v>
      </c>
      <c r="B819" t="s">
        <v>42</v>
      </c>
      <c r="C819" t="s">
        <v>159</v>
      </c>
      <c r="D819">
        <v>1</v>
      </c>
      <c r="E819" s="4">
        <v>4.83</v>
      </c>
      <c r="F819" s="4" t="str">
        <f>VLOOKUP(C819,[1]Lookup!A:C,3,FALSE)</f>
        <v>Local Authority</v>
      </c>
      <c r="G819" t="str">
        <f>IF(F819="NHS England", "NHS England", IFERROR(VLOOKUP(B819,[1]Lookup!E:F,2,FALSE),"Requires a Council Assigning"))</f>
        <v>North Yorkshire County Council</v>
      </c>
      <c r="H819" t="str">
        <f>IFERROR(VLOOKUP(C819,[1]Lookup!A:B,2,FALSE),"Requires Category")</f>
        <v>Emergency Contraception</v>
      </c>
      <c r="I819" t="str">
        <f t="shared" si="12"/>
        <v>No</v>
      </c>
    </row>
    <row r="820" spans="1:9" hidden="1" x14ac:dyDescent="0.25">
      <c r="A820" s="53">
        <v>42522</v>
      </c>
      <c r="B820" t="s">
        <v>42</v>
      </c>
      <c r="C820" t="s">
        <v>128</v>
      </c>
      <c r="D820">
        <v>5</v>
      </c>
      <c r="E820" s="4">
        <v>407.33</v>
      </c>
      <c r="F820" s="4" t="str">
        <f>VLOOKUP(C820,[1]Lookup!A:C,3,FALSE)</f>
        <v>Local Authority</v>
      </c>
      <c r="G820" t="str">
        <f>IF(F820="NHS England", "NHS England", IFERROR(VLOOKUP(B820,[1]Lookup!E:F,2,FALSE),"Requires a Council Assigning"))</f>
        <v>North Yorkshire County Council</v>
      </c>
      <c r="H820" t="str">
        <f>IFERROR(VLOOKUP(C820,[1]Lookup!A:B,2,FALSE),"Requires Category")</f>
        <v>IUD Progestogen-only Device</v>
      </c>
      <c r="I820" t="str">
        <f t="shared" si="12"/>
        <v>Yes</v>
      </c>
    </row>
    <row r="821" spans="1:9" hidden="1" x14ac:dyDescent="0.25">
      <c r="A821" s="53">
        <v>42522</v>
      </c>
      <c r="B821" t="s">
        <v>42</v>
      </c>
      <c r="C821" t="s">
        <v>129</v>
      </c>
      <c r="D821">
        <v>4</v>
      </c>
      <c r="E821" s="4">
        <v>308.94</v>
      </c>
      <c r="F821" s="4" t="str">
        <f>VLOOKUP(C821,[1]Lookup!A:C,3,FALSE)</f>
        <v>Local Authority</v>
      </c>
      <c r="G821" t="str">
        <f>IF(F821="NHS England", "NHS England", IFERROR(VLOOKUP(B821,[1]Lookup!E:F,2,FALSE),"Requires a Council Assigning"))</f>
        <v>North Yorkshire County Council</v>
      </c>
      <c r="H821" t="str">
        <f>IFERROR(VLOOKUP(C821,[1]Lookup!A:B,2,FALSE),"Requires Category")</f>
        <v>Etonogestrel</v>
      </c>
      <c r="I821" t="str">
        <f t="shared" si="12"/>
        <v>Yes</v>
      </c>
    </row>
    <row r="822" spans="1:9" hidden="1" x14ac:dyDescent="0.25">
      <c r="A822" s="53">
        <v>42522</v>
      </c>
      <c r="B822" t="s">
        <v>42</v>
      </c>
      <c r="C822" t="s">
        <v>225</v>
      </c>
      <c r="D822">
        <v>1</v>
      </c>
      <c r="E822" s="4">
        <v>9.83</v>
      </c>
      <c r="F822" s="4" t="str">
        <f>VLOOKUP(C822,[1]Lookup!A:C,3,FALSE)</f>
        <v>Local Authority</v>
      </c>
      <c r="G822" t="str">
        <f>IF(F822="NHS England", "NHS England", IFERROR(VLOOKUP(B822,[1]Lookup!E:F,2,FALSE),"Requires a Council Assigning"))</f>
        <v>North Yorkshire County Council</v>
      </c>
      <c r="H822" t="str">
        <f>IFERROR(VLOOKUP(C822,[1]Lookup!A:B,2,FALSE),"Requires Category")</f>
        <v>Nicotine Dependence</v>
      </c>
      <c r="I822" t="str">
        <f t="shared" si="12"/>
        <v>Yes</v>
      </c>
    </row>
    <row r="823" spans="1:9" hidden="1" x14ac:dyDescent="0.25">
      <c r="A823" s="53">
        <v>42522</v>
      </c>
      <c r="B823" t="s">
        <v>42</v>
      </c>
      <c r="C823" t="s">
        <v>145</v>
      </c>
      <c r="D823">
        <v>2</v>
      </c>
      <c r="E823" s="4">
        <v>50.6</v>
      </c>
      <c r="F823" s="4" t="str">
        <f>VLOOKUP(C823,[1]Lookup!A:C,3,FALSE)</f>
        <v>Local Authority</v>
      </c>
      <c r="G823" t="str">
        <f>IF(F823="NHS England", "NHS England", IFERROR(VLOOKUP(B823,[1]Lookup!E:F,2,FALSE),"Requires a Council Assigning"))</f>
        <v>North Yorkshire County Council</v>
      </c>
      <c r="H823" t="str">
        <f>IFERROR(VLOOKUP(C823,[1]Lookup!A:B,2,FALSE),"Requires Category")</f>
        <v>Nicotine Dependence</v>
      </c>
      <c r="I823" t="str">
        <f t="shared" si="12"/>
        <v>Yes</v>
      </c>
    </row>
    <row r="824" spans="1:9" hidden="1" x14ac:dyDescent="0.25">
      <c r="A824" s="53">
        <v>42522</v>
      </c>
      <c r="B824" t="s">
        <v>42</v>
      </c>
      <c r="C824" t="s">
        <v>146</v>
      </c>
      <c r="D824">
        <v>4</v>
      </c>
      <c r="E824" s="4">
        <v>151.69</v>
      </c>
      <c r="F824" s="4" t="str">
        <f>VLOOKUP(C824,[1]Lookup!A:C,3,FALSE)</f>
        <v>Local Authority</v>
      </c>
      <c r="G824" t="str">
        <f>IF(F824="NHS England", "NHS England", IFERROR(VLOOKUP(B824,[1]Lookup!E:F,2,FALSE),"Requires a Council Assigning"))</f>
        <v>North Yorkshire County Council</v>
      </c>
      <c r="H824" t="str">
        <f>IFERROR(VLOOKUP(C824,[1]Lookup!A:B,2,FALSE),"Requires Category")</f>
        <v>Nicotine Dependence</v>
      </c>
      <c r="I824" t="str">
        <f t="shared" si="12"/>
        <v>Yes</v>
      </c>
    </row>
    <row r="825" spans="1:9" hidden="1" x14ac:dyDescent="0.25">
      <c r="A825" s="53">
        <v>42522</v>
      </c>
      <c r="B825" t="s">
        <v>48</v>
      </c>
      <c r="C825" t="s">
        <v>133</v>
      </c>
      <c r="D825">
        <v>4</v>
      </c>
      <c r="E825" s="4">
        <v>23.3</v>
      </c>
      <c r="F825" s="4" t="str">
        <f>VLOOKUP(C825,[1]Lookup!A:C,3,FALSE)</f>
        <v>Local Authority</v>
      </c>
      <c r="G825" t="str">
        <f>IF(F825="NHS England", "NHS England", IFERROR(VLOOKUP(B825,[1]Lookup!E:F,2,FALSE),"Requires a Council Assigning"))</f>
        <v>North Yorkshire County Council</v>
      </c>
      <c r="H825" t="str">
        <f>IFERROR(VLOOKUP(C825,[1]Lookup!A:B,2,FALSE),"Requires Category")</f>
        <v>Opioid Dependence</v>
      </c>
      <c r="I825" t="str">
        <f t="shared" si="12"/>
        <v>Yes</v>
      </c>
    </row>
    <row r="826" spans="1:9" hidden="1" x14ac:dyDescent="0.25">
      <c r="A826" s="53">
        <v>42522</v>
      </c>
      <c r="B826" t="s">
        <v>48</v>
      </c>
      <c r="C826" t="s">
        <v>130</v>
      </c>
      <c r="D826">
        <v>1</v>
      </c>
      <c r="E826" s="4">
        <v>38.67</v>
      </c>
      <c r="F826" s="4" t="str">
        <f>VLOOKUP(C826,[1]Lookup!A:C,3,FALSE)</f>
        <v>Local Authority</v>
      </c>
      <c r="G826" t="str">
        <f>IF(F826="NHS England", "NHS England", IFERROR(VLOOKUP(B826,[1]Lookup!E:F,2,FALSE),"Requires a Council Assigning"))</f>
        <v>North Yorkshire County Council</v>
      </c>
      <c r="H826" t="str">
        <f>IFERROR(VLOOKUP(C826,[1]Lookup!A:B,2,FALSE),"Requires Category")</f>
        <v>Nicotine Dependence</v>
      </c>
      <c r="I826" t="str">
        <f t="shared" si="12"/>
        <v>Yes</v>
      </c>
    </row>
    <row r="827" spans="1:9" hidden="1" x14ac:dyDescent="0.25">
      <c r="A827" s="53">
        <v>42522</v>
      </c>
      <c r="B827" t="s">
        <v>48</v>
      </c>
      <c r="C827" t="s">
        <v>164</v>
      </c>
      <c r="D827">
        <v>2</v>
      </c>
      <c r="E827" s="4">
        <v>9.64</v>
      </c>
      <c r="F827" s="4" t="str">
        <f>VLOOKUP(C827,[1]Lookup!A:C,3,FALSE)</f>
        <v>Local Authority</v>
      </c>
      <c r="G827" t="str">
        <f>IF(F827="NHS England", "NHS England", IFERROR(VLOOKUP(B827,[1]Lookup!E:F,2,FALSE),"Requires a Council Assigning"))</f>
        <v>North Yorkshire County Council</v>
      </c>
      <c r="H827" t="str">
        <f>IFERROR(VLOOKUP(C827,[1]Lookup!A:B,2,FALSE),"Requires Category")</f>
        <v>Emergency Contraception</v>
      </c>
      <c r="I827" t="str">
        <f t="shared" si="12"/>
        <v>No</v>
      </c>
    </row>
    <row r="828" spans="1:9" hidden="1" x14ac:dyDescent="0.25">
      <c r="A828" s="53">
        <v>42522</v>
      </c>
      <c r="B828" t="s">
        <v>48</v>
      </c>
      <c r="C828" t="s">
        <v>189</v>
      </c>
      <c r="D828">
        <v>6</v>
      </c>
      <c r="E828" s="4">
        <v>19.09</v>
      </c>
      <c r="F828" s="4" t="str">
        <f>VLOOKUP(C828,[1]Lookup!A:C,3,FALSE)</f>
        <v>Local Authority</v>
      </c>
      <c r="G828" t="str">
        <f>IF(F828="NHS England", "NHS England", IFERROR(VLOOKUP(B828,[1]Lookup!E:F,2,FALSE),"Requires a Council Assigning"))</f>
        <v>North Yorkshire County Council</v>
      </c>
      <c r="H828" t="str">
        <f>IFERROR(VLOOKUP(C828,[1]Lookup!A:B,2,FALSE),"Requires Category")</f>
        <v>Opioid Dependence</v>
      </c>
      <c r="I828" t="str">
        <f t="shared" si="12"/>
        <v>Yes</v>
      </c>
    </row>
    <row r="829" spans="1:9" hidden="1" x14ac:dyDescent="0.25">
      <c r="A829" s="53">
        <v>42522</v>
      </c>
      <c r="B829" t="s">
        <v>48</v>
      </c>
      <c r="C829" t="s">
        <v>138</v>
      </c>
      <c r="D829">
        <v>15</v>
      </c>
      <c r="E829" s="4">
        <v>91.65</v>
      </c>
      <c r="F829" s="4" t="str">
        <f>VLOOKUP(C829,[1]Lookup!A:C,3,FALSE)</f>
        <v>Local Authority</v>
      </c>
      <c r="G829" t="str">
        <f>IF(F829="NHS England", "NHS England", IFERROR(VLOOKUP(B829,[1]Lookup!E:F,2,FALSE),"Requires a Council Assigning"))</f>
        <v>North Yorkshire County Council</v>
      </c>
      <c r="H829" t="str">
        <f>IFERROR(VLOOKUP(C829,[1]Lookup!A:B,2,FALSE),"Requires Category")</f>
        <v>Opioid Dependence</v>
      </c>
      <c r="I829" t="str">
        <f t="shared" si="12"/>
        <v>Yes</v>
      </c>
    </row>
    <row r="830" spans="1:9" hidden="1" x14ac:dyDescent="0.25">
      <c r="A830" s="53">
        <v>42522</v>
      </c>
      <c r="B830" t="s">
        <v>48</v>
      </c>
      <c r="C830" t="s">
        <v>128</v>
      </c>
      <c r="D830">
        <v>6</v>
      </c>
      <c r="E830" s="4">
        <v>488.8</v>
      </c>
      <c r="F830" s="4" t="str">
        <f>VLOOKUP(C830,[1]Lookup!A:C,3,FALSE)</f>
        <v>Local Authority</v>
      </c>
      <c r="G830" t="str">
        <f>IF(F830="NHS England", "NHS England", IFERROR(VLOOKUP(B830,[1]Lookup!E:F,2,FALSE),"Requires a Council Assigning"))</f>
        <v>North Yorkshire County Council</v>
      </c>
      <c r="H830" t="str">
        <f>IFERROR(VLOOKUP(C830,[1]Lookup!A:B,2,FALSE),"Requires Category")</f>
        <v>IUD Progestogen-only Device</v>
      </c>
      <c r="I830" t="str">
        <f t="shared" si="12"/>
        <v>Yes</v>
      </c>
    </row>
    <row r="831" spans="1:9" hidden="1" x14ac:dyDescent="0.25">
      <c r="A831" s="53">
        <v>42522</v>
      </c>
      <c r="B831" t="s">
        <v>48</v>
      </c>
      <c r="C831" t="s">
        <v>129</v>
      </c>
      <c r="D831">
        <v>4</v>
      </c>
      <c r="E831" s="4">
        <v>308.94</v>
      </c>
      <c r="F831" s="4" t="str">
        <f>VLOOKUP(C831,[1]Lookup!A:C,3,FALSE)</f>
        <v>Local Authority</v>
      </c>
      <c r="G831" t="str">
        <f>IF(F831="NHS England", "NHS England", IFERROR(VLOOKUP(B831,[1]Lookup!E:F,2,FALSE),"Requires a Council Assigning"))</f>
        <v>North Yorkshire County Council</v>
      </c>
      <c r="H831" t="str">
        <f>IFERROR(VLOOKUP(C831,[1]Lookup!A:B,2,FALSE),"Requires Category")</f>
        <v>Etonogestrel</v>
      </c>
      <c r="I831" t="str">
        <f t="shared" si="12"/>
        <v>Yes</v>
      </c>
    </row>
    <row r="832" spans="1:9" hidden="1" x14ac:dyDescent="0.25">
      <c r="A832" s="53">
        <v>42522</v>
      </c>
      <c r="B832" t="s">
        <v>48</v>
      </c>
      <c r="C832" t="s">
        <v>144</v>
      </c>
      <c r="D832">
        <v>1</v>
      </c>
      <c r="E832" s="4">
        <v>13.01</v>
      </c>
      <c r="F832" s="4" t="str">
        <f>VLOOKUP(C832,[1]Lookup!A:C,3,FALSE)</f>
        <v>Local Authority</v>
      </c>
      <c r="G832" t="str">
        <f>IF(F832="NHS England", "NHS England", IFERROR(VLOOKUP(B832,[1]Lookup!E:F,2,FALSE),"Requires a Council Assigning"))</f>
        <v>North Yorkshire County Council</v>
      </c>
      <c r="H832" t="str">
        <f>IFERROR(VLOOKUP(C832,[1]Lookup!A:B,2,FALSE),"Requires Category")</f>
        <v>Emergency Contraception</v>
      </c>
      <c r="I832" t="str">
        <f t="shared" si="12"/>
        <v>No</v>
      </c>
    </row>
    <row r="833" spans="1:9" hidden="1" x14ac:dyDescent="0.25">
      <c r="A833" s="53">
        <v>42522</v>
      </c>
      <c r="B833" t="s">
        <v>14</v>
      </c>
      <c r="C833" t="s">
        <v>135</v>
      </c>
      <c r="D833">
        <v>1</v>
      </c>
      <c r="E833" s="4">
        <v>84.92</v>
      </c>
      <c r="F833" s="4" t="str">
        <f>VLOOKUP(C833,[1]Lookup!A:C,3,FALSE)</f>
        <v>Local Authority</v>
      </c>
      <c r="G833" t="str">
        <f>IF(F833="NHS England", "NHS England", IFERROR(VLOOKUP(B833,[1]Lookup!E:F,2,FALSE),"Requires a Council Assigning"))</f>
        <v>North Yorkshire County Council</v>
      </c>
      <c r="H833" t="str">
        <f>IFERROR(VLOOKUP(C833,[1]Lookup!A:B,2,FALSE),"Requires Category")</f>
        <v>Alcohol dependence</v>
      </c>
      <c r="I833" t="str">
        <f t="shared" si="12"/>
        <v>Yes</v>
      </c>
    </row>
    <row r="834" spans="1:9" hidden="1" x14ac:dyDescent="0.25">
      <c r="A834" s="53">
        <v>42522</v>
      </c>
      <c r="B834" t="s">
        <v>14</v>
      </c>
      <c r="C834" t="s">
        <v>164</v>
      </c>
      <c r="D834">
        <v>1</v>
      </c>
      <c r="E834" s="4">
        <v>4.8099999999999996</v>
      </c>
      <c r="F834" s="4" t="str">
        <f>VLOOKUP(C834,[1]Lookup!A:C,3,FALSE)</f>
        <v>Local Authority</v>
      </c>
      <c r="G834" t="str">
        <f>IF(F834="NHS England", "NHS England", IFERROR(VLOOKUP(B834,[1]Lookup!E:F,2,FALSE),"Requires a Council Assigning"))</f>
        <v>North Yorkshire County Council</v>
      </c>
      <c r="H834" t="str">
        <f>IFERROR(VLOOKUP(C834,[1]Lookup!A:B,2,FALSE),"Requires Category")</f>
        <v>Emergency Contraception</v>
      </c>
      <c r="I834" t="str">
        <f t="shared" si="12"/>
        <v>No</v>
      </c>
    </row>
    <row r="835" spans="1:9" hidden="1" x14ac:dyDescent="0.25">
      <c r="A835" s="53">
        <v>42522</v>
      </c>
      <c r="B835" t="s">
        <v>14</v>
      </c>
      <c r="C835" t="s">
        <v>128</v>
      </c>
      <c r="D835">
        <v>3</v>
      </c>
      <c r="E835" s="4">
        <v>244.4</v>
      </c>
      <c r="F835" s="4" t="str">
        <f>VLOOKUP(C835,[1]Lookup!A:C,3,FALSE)</f>
        <v>Local Authority</v>
      </c>
      <c r="G835" t="str">
        <f>IF(F835="NHS England", "NHS England", IFERROR(VLOOKUP(B835,[1]Lookup!E:F,2,FALSE),"Requires a Council Assigning"))</f>
        <v>North Yorkshire County Council</v>
      </c>
      <c r="H835" t="str">
        <f>IFERROR(VLOOKUP(C835,[1]Lookup!A:B,2,FALSE),"Requires Category")</f>
        <v>IUD Progestogen-only Device</v>
      </c>
      <c r="I835" t="str">
        <f t="shared" si="12"/>
        <v>Yes</v>
      </c>
    </row>
    <row r="836" spans="1:9" hidden="1" x14ac:dyDescent="0.25">
      <c r="A836" s="53">
        <v>42522</v>
      </c>
      <c r="B836" t="s">
        <v>14</v>
      </c>
      <c r="C836" t="s">
        <v>161</v>
      </c>
      <c r="D836">
        <v>4</v>
      </c>
      <c r="E836" s="4">
        <v>44.93</v>
      </c>
      <c r="F836" s="4" t="str">
        <f>VLOOKUP(C836,[1]Lookup!A:C,3,FALSE)</f>
        <v>Local Authority</v>
      </c>
      <c r="G836" t="str">
        <f>IF(F836="NHS England", "NHS England", IFERROR(VLOOKUP(B836,[1]Lookup!E:F,2,FALSE),"Requires a Council Assigning"))</f>
        <v>North Yorkshire County Council</v>
      </c>
      <c r="H836" t="str">
        <f>IFERROR(VLOOKUP(C836,[1]Lookup!A:B,2,FALSE),"Requires Category")</f>
        <v>Nicotine Dependence</v>
      </c>
      <c r="I836" t="str">
        <f t="shared" si="12"/>
        <v>Yes</v>
      </c>
    </row>
    <row r="837" spans="1:9" hidden="1" x14ac:dyDescent="0.25">
      <c r="A837" s="53">
        <v>42522</v>
      </c>
      <c r="B837" t="s">
        <v>14</v>
      </c>
      <c r="C837" t="s">
        <v>162</v>
      </c>
      <c r="D837">
        <v>1</v>
      </c>
      <c r="E837" s="4">
        <v>19.2</v>
      </c>
      <c r="F837" s="4" t="str">
        <f>VLOOKUP(C837,[1]Lookup!A:C,3,FALSE)</f>
        <v>Local Authority</v>
      </c>
      <c r="G837" t="str">
        <f>IF(F837="NHS England", "NHS England", IFERROR(VLOOKUP(B837,[1]Lookup!E:F,2,FALSE),"Requires a Council Assigning"))</f>
        <v>North Yorkshire County Council</v>
      </c>
      <c r="H837" t="str">
        <f>IFERROR(VLOOKUP(C837,[1]Lookup!A:B,2,FALSE),"Requires Category")</f>
        <v>Nicotine Dependence</v>
      </c>
      <c r="I837" t="str">
        <f t="shared" ref="I837:I900" si="13">INDEX($R$7:$AB$11,MATCH(G837,$Q$7:$Q$11,0),MATCH(H837,$R$6:$AB$6,0))</f>
        <v>Yes</v>
      </c>
    </row>
    <row r="838" spans="1:9" hidden="1" x14ac:dyDescent="0.25">
      <c r="A838" s="53">
        <v>42522</v>
      </c>
      <c r="B838" t="s">
        <v>14</v>
      </c>
      <c r="C838" t="s">
        <v>165</v>
      </c>
      <c r="D838">
        <v>1</v>
      </c>
      <c r="E838" s="4">
        <v>19.2</v>
      </c>
      <c r="F838" s="4" t="str">
        <f>VLOOKUP(C838,[1]Lookup!A:C,3,FALSE)</f>
        <v>Local Authority</v>
      </c>
      <c r="G838" t="str">
        <f>IF(F838="NHS England", "NHS England", IFERROR(VLOOKUP(B838,[1]Lookup!E:F,2,FALSE),"Requires a Council Assigning"))</f>
        <v>North Yorkshire County Council</v>
      </c>
      <c r="H838" t="str">
        <f>IFERROR(VLOOKUP(C838,[1]Lookup!A:B,2,FALSE),"Requires Category")</f>
        <v>Nicotine Dependence</v>
      </c>
      <c r="I838" t="str">
        <f t="shared" si="13"/>
        <v>Yes</v>
      </c>
    </row>
    <row r="839" spans="1:9" hidden="1" x14ac:dyDescent="0.25">
      <c r="A839" s="53">
        <v>42522</v>
      </c>
      <c r="B839" t="s">
        <v>14</v>
      </c>
      <c r="C839" t="s">
        <v>145</v>
      </c>
      <c r="D839">
        <v>1</v>
      </c>
      <c r="E839" s="4">
        <v>25.3</v>
      </c>
      <c r="F839" s="4" t="str">
        <f>VLOOKUP(C839,[1]Lookup!A:C,3,FALSE)</f>
        <v>Local Authority</v>
      </c>
      <c r="G839" t="str">
        <f>IF(F839="NHS England", "NHS England", IFERROR(VLOOKUP(B839,[1]Lookup!E:F,2,FALSE),"Requires a Council Assigning"))</f>
        <v>North Yorkshire County Council</v>
      </c>
      <c r="H839" t="str">
        <f>IFERROR(VLOOKUP(C839,[1]Lookup!A:B,2,FALSE),"Requires Category")</f>
        <v>Nicotine Dependence</v>
      </c>
      <c r="I839" t="str">
        <f t="shared" si="13"/>
        <v>Yes</v>
      </c>
    </row>
    <row r="840" spans="1:9" hidden="1" x14ac:dyDescent="0.25">
      <c r="A840" s="53">
        <v>42522</v>
      </c>
      <c r="B840" t="s">
        <v>44</v>
      </c>
      <c r="C840" t="s">
        <v>166</v>
      </c>
      <c r="D840">
        <v>1</v>
      </c>
      <c r="E840" s="4">
        <v>26.67</v>
      </c>
      <c r="F840" s="4" t="str">
        <f>VLOOKUP(C840,[1]Lookup!A:C,3,FALSE)</f>
        <v>Local Authority</v>
      </c>
      <c r="G840" t="str">
        <f>IF(F840="NHS England", "NHS England", IFERROR(VLOOKUP(B840,[1]Lookup!E:F,2,FALSE),"Requires a Council Assigning"))</f>
        <v>North Yorkshire County Council</v>
      </c>
      <c r="H840" t="str">
        <f>IFERROR(VLOOKUP(C840,[1]Lookup!A:B,2,FALSE),"Requires Category")</f>
        <v>Alcohol dependence</v>
      </c>
      <c r="I840" t="str">
        <f t="shared" si="13"/>
        <v>Yes</v>
      </c>
    </row>
    <row r="841" spans="1:9" hidden="1" x14ac:dyDescent="0.25">
      <c r="A841" s="53">
        <v>42522</v>
      </c>
      <c r="B841" t="s">
        <v>44</v>
      </c>
      <c r="C841" t="s">
        <v>133</v>
      </c>
      <c r="D841">
        <v>3</v>
      </c>
      <c r="E841" s="4">
        <v>21.44</v>
      </c>
      <c r="F841" s="4" t="str">
        <f>VLOOKUP(C841,[1]Lookup!A:C,3,FALSE)</f>
        <v>Local Authority</v>
      </c>
      <c r="G841" t="str">
        <f>IF(F841="NHS England", "NHS England", IFERROR(VLOOKUP(B841,[1]Lookup!E:F,2,FALSE),"Requires a Council Assigning"))</f>
        <v>North Yorkshire County Council</v>
      </c>
      <c r="H841" t="str">
        <f>IFERROR(VLOOKUP(C841,[1]Lookup!A:B,2,FALSE),"Requires Category")</f>
        <v>Opioid Dependence</v>
      </c>
      <c r="I841" t="str">
        <f t="shared" si="13"/>
        <v>Yes</v>
      </c>
    </row>
    <row r="842" spans="1:9" hidden="1" x14ac:dyDescent="0.25">
      <c r="A842" s="53">
        <v>42522</v>
      </c>
      <c r="B842" t="s">
        <v>44</v>
      </c>
      <c r="C842" t="s">
        <v>135</v>
      </c>
      <c r="D842">
        <v>1</v>
      </c>
      <c r="E842" s="4">
        <v>84.93</v>
      </c>
      <c r="F842" s="4" t="str">
        <f>VLOOKUP(C842,[1]Lookup!A:C,3,FALSE)</f>
        <v>Local Authority</v>
      </c>
      <c r="G842" t="str">
        <f>IF(F842="NHS England", "NHS England", IFERROR(VLOOKUP(B842,[1]Lookup!E:F,2,FALSE),"Requires a Council Assigning"))</f>
        <v>North Yorkshire County Council</v>
      </c>
      <c r="H842" t="str">
        <f>IFERROR(VLOOKUP(C842,[1]Lookup!A:B,2,FALSE),"Requires Category")</f>
        <v>Alcohol dependence</v>
      </c>
      <c r="I842" t="str">
        <f t="shared" si="13"/>
        <v>Yes</v>
      </c>
    </row>
    <row r="843" spans="1:9" hidden="1" x14ac:dyDescent="0.25">
      <c r="A843" s="53">
        <v>42522</v>
      </c>
      <c r="B843" t="s">
        <v>44</v>
      </c>
      <c r="C843" t="s">
        <v>138</v>
      </c>
      <c r="D843">
        <v>18</v>
      </c>
      <c r="E843" s="4">
        <v>137.1</v>
      </c>
      <c r="F843" s="4" t="str">
        <f>VLOOKUP(C843,[1]Lookup!A:C,3,FALSE)</f>
        <v>Local Authority</v>
      </c>
      <c r="G843" t="str">
        <f>IF(F843="NHS England", "NHS England", IFERROR(VLOOKUP(B843,[1]Lookup!E:F,2,FALSE),"Requires a Council Assigning"))</f>
        <v>North Yorkshire County Council</v>
      </c>
      <c r="H843" t="str">
        <f>IFERROR(VLOOKUP(C843,[1]Lookup!A:B,2,FALSE),"Requires Category")</f>
        <v>Opioid Dependence</v>
      </c>
      <c r="I843" t="str">
        <f t="shared" si="13"/>
        <v>Yes</v>
      </c>
    </row>
    <row r="844" spans="1:9" hidden="1" x14ac:dyDescent="0.25">
      <c r="A844" s="53">
        <v>42522</v>
      </c>
      <c r="B844" t="s">
        <v>44</v>
      </c>
      <c r="C844" t="s">
        <v>171</v>
      </c>
      <c r="D844">
        <v>1</v>
      </c>
      <c r="E844" s="4">
        <v>17.41</v>
      </c>
      <c r="F844" s="4" t="str">
        <f>VLOOKUP(C844,[1]Lookup!A:C,3,FALSE)</f>
        <v>Local Authority</v>
      </c>
      <c r="G844" t="str">
        <f>IF(F844="NHS England", "NHS England", IFERROR(VLOOKUP(B844,[1]Lookup!E:F,2,FALSE),"Requires a Council Assigning"))</f>
        <v>North Yorkshire County Council</v>
      </c>
      <c r="H844" t="str">
        <f>IFERROR(VLOOKUP(C844,[1]Lookup!A:B,2,FALSE),"Requires Category")</f>
        <v>Nicotine Dependence</v>
      </c>
      <c r="I844" t="str">
        <f t="shared" si="13"/>
        <v>Yes</v>
      </c>
    </row>
    <row r="845" spans="1:9" hidden="1" x14ac:dyDescent="0.25">
      <c r="A845" s="53">
        <v>42522</v>
      </c>
      <c r="B845" t="s">
        <v>44</v>
      </c>
      <c r="C845" t="s">
        <v>172</v>
      </c>
      <c r="D845">
        <v>1</v>
      </c>
      <c r="E845" s="4">
        <v>18.47</v>
      </c>
      <c r="F845" s="4" t="str">
        <f>VLOOKUP(C845,[1]Lookup!A:C,3,FALSE)</f>
        <v>Local Authority</v>
      </c>
      <c r="G845" t="str">
        <f>IF(F845="NHS England", "NHS England", IFERROR(VLOOKUP(B845,[1]Lookup!E:F,2,FALSE),"Requires a Council Assigning"))</f>
        <v>North Yorkshire County Council</v>
      </c>
      <c r="H845" t="str">
        <f>IFERROR(VLOOKUP(C845,[1]Lookup!A:B,2,FALSE),"Requires Category")</f>
        <v>Nicotine Dependence</v>
      </c>
      <c r="I845" t="str">
        <f t="shared" si="13"/>
        <v>Yes</v>
      </c>
    </row>
    <row r="846" spans="1:9" hidden="1" x14ac:dyDescent="0.25">
      <c r="A846" s="53">
        <v>42522</v>
      </c>
      <c r="B846" t="s">
        <v>44</v>
      </c>
      <c r="C846" t="s">
        <v>200</v>
      </c>
      <c r="D846">
        <v>1</v>
      </c>
      <c r="E846" s="4">
        <v>18.47</v>
      </c>
      <c r="F846" s="4" t="str">
        <f>VLOOKUP(C846,[1]Lookup!A:C,3,FALSE)</f>
        <v>Local Authority</v>
      </c>
      <c r="G846" t="str">
        <f>IF(F846="NHS England", "NHS England", IFERROR(VLOOKUP(B846,[1]Lookup!E:F,2,FALSE),"Requires a Council Assigning"))</f>
        <v>North Yorkshire County Council</v>
      </c>
      <c r="H846" t="str">
        <f>IFERROR(VLOOKUP(C846,[1]Lookup!A:B,2,FALSE),"Requires Category")</f>
        <v>Nicotine Dependence</v>
      </c>
      <c r="I846" t="str">
        <f t="shared" si="13"/>
        <v>Yes</v>
      </c>
    </row>
    <row r="847" spans="1:9" hidden="1" x14ac:dyDescent="0.25">
      <c r="A847" s="53">
        <v>42522</v>
      </c>
      <c r="B847" t="s">
        <v>44</v>
      </c>
      <c r="C847" t="s">
        <v>153</v>
      </c>
      <c r="D847">
        <v>2</v>
      </c>
      <c r="E847" s="4">
        <v>66.760000000000005</v>
      </c>
      <c r="F847" s="4" t="str">
        <f>VLOOKUP(C847,[1]Lookup!A:C,3,FALSE)</f>
        <v>Local Authority</v>
      </c>
      <c r="G847" t="str">
        <f>IF(F847="NHS England", "NHS England", IFERROR(VLOOKUP(B847,[1]Lookup!E:F,2,FALSE),"Requires a Council Assigning"))</f>
        <v>North Yorkshire County Council</v>
      </c>
      <c r="H847" t="str">
        <f>IFERROR(VLOOKUP(C847,[1]Lookup!A:B,2,FALSE),"Requires Category")</f>
        <v>Nicotine Dependence</v>
      </c>
      <c r="I847" t="str">
        <f t="shared" si="13"/>
        <v>Yes</v>
      </c>
    </row>
    <row r="848" spans="1:9" hidden="1" x14ac:dyDescent="0.25">
      <c r="A848" s="53">
        <v>42522</v>
      </c>
      <c r="B848" t="s">
        <v>44</v>
      </c>
      <c r="C848" t="s">
        <v>162</v>
      </c>
      <c r="D848">
        <v>1</v>
      </c>
      <c r="E848" s="4">
        <v>19.21</v>
      </c>
      <c r="F848" s="4" t="str">
        <f>VLOOKUP(C848,[1]Lookup!A:C,3,FALSE)</f>
        <v>Local Authority</v>
      </c>
      <c r="G848" t="str">
        <f>IF(F848="NHS England", "NHS England", IFERROR(VLOOKUP(B848,[1]Lookup!E:F,2,FALSE),"Requires a Council Assigning"))</f>
        <v>North Yorkshire County Council</v>
      </c>
      <c r="H848" t="str">
        <f>IFERROR(VLOOKUP(C848,[1]Lookup!A:B,2,FALSE),"Requires Category")</f>
        <v>Nicotine Dependence</v>
      </c>
      <c r="I848" t="str">
        <f t="shared" si="13"/>
        <v>Yes</v>
      </c>
    </row>
    <row r="849" spans="1:9" hidden="1" x14ac:dyDescent="0.25">
      <c r="A849" s="53">
        <v>42522</v>
      </c>
      <c r="B849" t="s">
        <v>44</v>
      </c>
      <c r="C849" t="s">
        <v>165</v>
      </c>
      <c r="D849">
        <v>1</v>
      </c>
      <c r="E849" s="4">
        <v>38.409999999999997</v>
      </c>
      <c r="F849" s="4" t="str">
        <f>VLOOKUP(C849,[1]Lookup!A:C,3,FALSE)</f>
        <v>Local Authority</v>
      </c>
      <c r="G849" t="str">
        <f>IF(F849="NHS England", "NHS England", IFERROR(VLOOKUP(B849,[1]Lookup!E:F,2,FALSE),"Requires a Council Assigning"))</f>
        <v>North Yorkshire County Council</v>
      </c>
      <c r="H849" t="str">
        <f>IFERROR(VLOOKUP(C849,[1]Lookup!A:B,2,FALSE),"Requires Category")</f>
        <v>Nicotine Dependence</v>
      </c>
      <c r="I849" t="str">
        <f t="shared" si="13"/>
        <v>Yes</v>
      </c>
    </row>
    <row r="850" spans="1:9" hidden="1" x14ac:dyDescent="0.25">
      <c r="A850" s="53">
        <v>42522</v>
      </c>
      <c r="B850" t="s">
        <v>44</v>
      </c>
      <c r="C850" t="s">
        <v>131</v>
      </c>
      <c r="D850">
        <v>2</v>
      </c>
      <c r="E850" s="4">
        <v>15.4</v>
      </c>
      <c r="F850" s="4" t="str">
        <f>VLOOKUP(C850,[1]Lookup!A:C,3,FALSE)</f>
        <v>NHS England</v>
      </c>
      <c r="G850" t="str">
        <f>IF(F850="NHS England", "NHS England", IFERROR(VLOOKUP(B850,[1]Lookup!E:F,2,FALSE),"Requires a Council Assigning"))</f>
        <v>NHS England</v>
      </c>
      <c r="H850" t="str">
        <f>IFERROR(VLOOKUP(C850,[1]Lookup!A:B,2,FALSE),"Requires Category")</f>
        <v>Pneumococcal</v>
      </c>
      <c r="I850" t="str">
        <f t="shared" si="13"/>
        <v>Yes</v>
      </c>
    </row>
    <row r="851" spans="1:9" hidden="1" x14ac:dyDescent="0.25">
      <c r="A851" s="53">
        <v>42522</v>
      </c>
      <c r="B851" t="s">
        <v>44</v>
      </c>
      <c r="C851" t="s">
        <v>155</v>
      </c>
      <c r="D851">
        <v>2</v>
      </c>
      <c r="E851" s="4">
        <v>23.61</v>
      </c>
      <c r="F851" s="4" t="str">
        <f>VLOOKUP(C851,[1]Lookup!A:C,3,FALSE)</f>
        <v>Local Authority</v>
      </c>
      <c r="G851" t="str">
        <f>IF(F851="NHS England", "NHS England", IFERROR(VLOOKUP(B851,[1]Lookup!E:F,2,FALSE),"Requires a Council Assigning"))</f>
        <v>North Yorkshire County Council</v>
      </c>
      <c r="H851" t="str">
        <f>IFERROR(VLOOKUP(C851,[1]Lookup!A:B,2,FALSE),"Requires Category")</f>
        <v>Opioid Dependence</v>
      </c>
      <c r="I851" t="str">
        <f t="shared" si="13"/>
        <v>Yes</v>
      </c>
    </row>
    <row r="852" spans="1:9" hidden="1" x14ac:dyDescent="0.25">
      <c r="A852" s="53">
        <v>42522</v>
      </c>
      <c r="B852" t="s">
        <v>44</v>
      </c>
      <c r="C852" t="s">
        <v>174</v>
      </c>
      <c r="D852">
        <v>4</v>
      </c>
      <c r="E852" s="4">
        <v>282.3</v>
      </c>
      <c r="F852" s="4" t="str">
        <f>VLOOKUP(C852,[1]Lookup!A:C,3,FALSE)</f>
        <v>Local Authority</v>
      </c>
      <c r="G852" t="str">
        <f>IF(F852="NHS England", "NHS England", IFERROR(VLOOKUP(B852,[1]Lookup!E:F,2,FALSE),"Requires a Council Assigning"))</f>
        <v>North Yorkshire County Council</v>
      </c>
      <c r="H852" t="str">
        <f>IFERROR(VLOOKUP(C852,[1]Lookup!A:B,2,FALSE),"Requires Category")</f>
        <v>Opioid Dependence</v>
      </c>
      <c r="I852" t="str">
        <f t="shared" si="13"/>
        <v>Yes</v>
      </c>
    </row>
    <row r="853" spans="1:9" hidden="1" x14ac:dyDescent="0.25">
      <c r="A853" s="53">
        <v>42522</v>
      </c>
      <c r="B853" t="s">
        <v>44</v>
      </c>
      <c r="C853" t="s">
        <v>145</v>
      </c>
      <c r="D853">
        <v>3</v>
      </c>
      <c r="E853" s="4">
        <v>75.89</v>
      </c>
      <c r="F853" s="4" t="str">
        <f>VLOOKUP(C853,[1]Lookup!A:C,3,FALSE)</f>
        <v>Local Authority</v>
      </c>
      <c r="G853" t="str">
        <f>IF(F853="NHS England", "NHS England", IFERROR(VLOOKUP(B853,[1]Lookup!E:F,2,FALSE),"Requires a Council Assigning"))</f>
        <v>North Yorkshire County Council</v>
      </c>
      <c r="H853" t="str">
        <f>IFERROR(VLOOKUP(C853,[1]Lookup!A:B,2,FALSE),"Requires Category")</f>
        <v>Nicotine Dependence</v>
      </c>
      <c r="I853" t="str">
        <f t="shared" si="13"/>
        <v>Yes</v>
      </c>
    </row>
    <row r="854" spans="1:9" hidden="1" x14ac:dyDescent="0.25">
      <c r="A854" s="53">
        <v>42522</v>
      </c>
      <c r="B854" t="s">
        <v>44</v>
      </c>
      <c r="C854" t="s">
        <v>146</v>
      </c>
      <c r="D854">
        <v>2</v>
      </c>
      <c r="E854" s="4">
        <v>88.58</v>
      </c>
      <c r="F854" s="4" t="str">
        <f>VLOOKUP(C854,[1]Lookup!A:C,3,FALSE)</f>
        <v>Local Authority</v>
      </c>
      <c r="G854" t="str">
        <f>IF(F854="NHS England", "NHS England", IFERROR(VLOOKUP(B854,[1]Lookup!E:F,2,FALSE),"Requires a Council Assigning"))</f>
        <v>North Yorkshire County Council</v>
      </c>
      <c r="H854" t="str">
        <f>IFERROR(VLOOKUP(C854,[1]Lookup!A:B,2,FALSE),"Requires Category")</f>
        <v>Nicotine Dependence</v>
      </c>
      <c r="I854" t="str">
        <f t="shared" si="13"/>
        <v>Yes</v>
      </c>
    </row>
    <row r="855" spans="1:9" hidden="1" x14ac:dyDescent="0.25">
      <c r="A855" s="53">
        <v>42522</v>
      </c>
      <c r="B855" t="s">
        <v>10</v>
      </c>
      <c r="C855" t="s">
        <v>145</v>
      </c>
      <c r="D855">
        <v>1</v>
      </c>
      <c r="E855" s="4">
        <v>25.27</v>
      </c>
      <c r="F855" s="4" t="str">
        <f>VLOOKUP(C855,[1]Lookup!A:C,3,FALSE)</f>
        <v>Local Authority</v>
      </c>
      <c r="G855" t="str">
        <f>IF(F855="NHS England", "NHS England", IFERROR(VLOOKUP(B855,[1]Lookup!E:F,2,FALSE),"Requires a Council Assigning"))</f>
        <v>North Yorkshire County Council</v>
      </c>
      <c r="H855" t="str">
        <f>IFERROR(VLOOKUP(C855,[1]Lookup!A:B,2,FALSE),"Requires Category")</f>
        <v>Nicotine Dependence</v>
      </c>
      <c r="I855" t="str">
        <f t="shared" si="13"/>
        <v>Yes</v>
      </c>
    </row>
    <row r="856" spans="1:9" hidden="1" x14ac:dyDescent="0.25">
      <c r="A856" s="53">
        <v>42522</v>
      </c>
      <c r="B856" t="s">
        <v>30</v>
      </c>
      <c r="C856" t="s">
        <v>136</v>
      </c>
      <c r="D856">
        <v>2</v>
      </c>
      <c r="E856" s="4">
        <v>154.47999999999999</v>
      </c>
      <c r="F856" s="4" t="str">
        <f>VLOOKUP(C856,[1]Lookup!A:C,3,FALSE)</f>
        <v>Local Authority</v>
      </c>
      <c r="G856" t="str">
        <f>IF(F856="NHS England", "NHS England", IFERROR(VLOOKUP(B856,[1]Lookup!E:F,2,FALSE),"Requires a Council Assigning"))</f>
        <v>City of York</v>
      </c>
      <c r="H856" t="str">
        <f>IFERROR(VLOOKUP(C856,[1]Lookup!A:B,2,FALSE),"Requires Category")</f>
        <v>Etonogestrel</v>
      </c>
      <c r="I856" t="str">
        <f t="shared" si="13"/>
        <v>No</v>
      </c>
    </row>
    <row r="857" spans="1:9" hidden="1" x14ac:dyDescent="0.25">
      <c r="A857" s="53">
        <v>42522</v>
      </c>
      <c r="B857" t="s">
        <v>30</v>
      </c>
      <c r="C857" t="s">
        <v>128</v>
      </c>
      <c r="D857">
        <v>1</v>
      </c>
      <c r="E857" s="4">
        <v>81.47</v>
      </c>
      <c r="F857" s="4" t="str">
        <f>VLOOKUP(C857,[1]Lookup!A:C,3,FALSE)</f>
        <v>Local Authority</v>
      </c>
      <c r="G857" t="str">
        <f>IF(F857="NHS England", "NHS England", IFERROR(VLOOKUP(B857,[1]Lookup!E:F,2,FALSE),"Requires a Council Assigning"))</f>
        <v>City of York</v>
      </c>
      <c r="H857" t="str">
        <f>IFERROR(VLOOKUP(C857,[1]Lookup!A:B,2,FALSE),"Requires Category")</f>
        <v>IUD Progestogen-only Device</v>
      </c>
      <c r="I857" t="str">
        <f t="shared" si="13"/>
        <v>No</v>
      </c>
    </row>
    <row r="858" spans="1:9" hidden="1" x14ac:dyDescent="0.25">
      <c r="A858" s="53">
        <v>42522</v>
      </c>
      <c r="B858" t="s">
        <v>30</v>
      </c>
      <c r="C858" t="s">
        <v>153</v>
      </c>
      <c r="D858">
        <v>1</v>
      </c>
      <c r="E858" s="4">
        <v>3.97</v>
      </c>
      <c r="F858" s="4" t="str">
        <f>VLOOKUP(C858,[1]Lookup!A:C,3,FALSE)</f>
        <v>Local Authority</v>
      </c>
      <c r="G858" t="str">
        <f>IF(F858="NHS England", "NHS England", IFERROR(VLOOKUP(B858,[1]Lookup!E:F,2,FALSE),"Requires a Council Assigning"))</f>
        <v>City of York</v>
      </c>
      <c r="H858" t="str">
        <f>IFERROR(VLOOKUP(C858,[1]Lookup!A:B,2,FALSE),"Requires Category")</f>
        <v>Nicotine Dependence</v>
      </c>
      <c r="I858" t="str">
        <f t="shared" si="13"/>
        <v>No</v>
      </c>
    </row>
    <row r="859" spans="1:9" hidden="1" x14ac:dyDescent="0.25">
      <c r="A859" s="53">
        <v>42522</v>
      </c>
      <c r="B859" t="s">
        <v>30</v>
      </c>
      <c r="C859" t="s">
        <v>162</v>
      </c>
      <c r="D859">
        <v>1</v>
      </c>
      <c r="E859" s="4">
        <v>19.21</v>
      </c>
      <c r="F859" s="4" t="str">
        <f>VLOOKUP(C859,[1]Lookup!A:C,3,FALSE)</f>
        <v>Local Authority</v>
      </c>
      <c r="G859" t="str">
        <f>IF(F859="NHS England", "NHS England", IFERROR(VLOOKUP(B859,[1]Lookup!E:F,2,FALSE),"Requires a Council Assigning"))</f>
        <v>City of York</v>
      </c>
      <c r="H859" t="str">
        <f>IFERROR(VLOOKUP(C859,[1]Lookup!A:B,2,FALSE),"Requires Category")</f>
        <v>Nicotine Dependence</v>
      </c>
      <c r="I859" t="str">
        <f t="shared" si="13"/>
        <v>No</v>
      </c>
    </row>
    <row r="860" spans="1:9" hidden="1" x14ac:dyDescent="0.25">
      <c r="A860" s="53">
        <v>42522</v>
      </c>
      <c r="B860" t="s">
        <v>30</v>
      </c>
      <c r="C860" t="s">
        <v>152</v>
      </c>
      <c r="D860">
        <v>2</v>
      </c>
      <c r="E860" s="4">
        <v>15.4</v>
      </c>
      <c r="F860" s="4" t="str">
        <f>VLOOKUP(C860,[1]Lookup!A:C,3,FALSE)</f>
        <v>NHS England</v>
      </c>
      <c r="G860" t="str">
        <f>IF(F860="NHS England", "NHS England", IFERROR(VLOOKUP(B860,[1]Lookup!E:F,2,FALSE),"Requires a Council Assigning"))</f>
        <v>NHS England</v>
      </c>
      <c r="H860" t="str">
        <f>IFERROR(VLOOKUP(C860,[1]Lookup!A:B,2,FALSE),"Requires Category")</f>
        <v>Pneumococcal</v>
      </c>
      <c r="I860" t="str">
        <f t="shared" si="13"/>
        <v>Yes</v>
      </c>
    </row>
    <row r="861" spans="1:9" hidden="1" x14ac:dyDescent="0.25">
      <c r="A861" s="53">
        <v>42522</v>
      </c>
      <c r="B861" t="s">
        <v>30</v>
      </c>
      <c r="C861" t="s">
        <v>144</v>
      </c>
      <c r="D861">
        <v>1</v>
      </c>
      <c r="E861" s="4">
        <v>13.02</v>
      </c>
      <c r="F861" s="4" t="str">
        <f>VLOOKUP(C861,[1]Lookup!A:C,3,FALSE)</f>
        <v>Local Authority</v>
      </c>
      <c r="G861" t="str">
        <f>IF(F861="NHS England", "NHS England", IFERROR(VLOOKUP(B861,[1]Lookup!E:F,2,FALSE),"Requires a Council Assigning"))</f>
        <v>City of York</v>
      </c>
      <c r="H861" t="str">
        <f>IFERROR(VLOOKUP(C861,[1]Lookup!A:B,2,FALSE),"Requires Category")</f>
        <v>Emergency Contraception</v>
      </c>
      <c r="I861" t="str">
        <f t="shared" si="13"/>
        <v>No</v>
      </c>
    </row>
    <row r="862" spans="1:9" hidden="1" x14ac:dyDescent="0.25">
      <c r="A862" s="53">
        <v>42522</v>
      </c>
      <c r="B862" t="s">
        <v>30</v>
      </c>
      <c r="C862" t="s">
        <v>145</v>
      </c>
      <c r="D862">
        <v>2</v>
      </c>
      <c r="E862" s="4">
        <v>50.6</v>
      </c>
      <c r="F862" s="4" t="str">
        <f>VLOOKUP(C862,[1]Lookup!A:C,3,FALSE)</f>
        <v>Local Authority</v>
      </c>
      <c r="G862" t="str">
        <f>IF(F862="NHS England", "NHS England", IFERROR(VLOOKUP(B862,[1]Lookup!E:F,2,FALSE),"Requires a Council Assigning"))</f>
        <v>City of York</v>
      </c>
      <c r="H862" t="str">
        <f>IFERROR(VLOOKUP(C862,[1]Lookup!A:B,2,FALSE),"Requires Category")</f>
        <v>Nicotine Dependence</v>
      </c>
      <c r="I862" t="str">
        <f t="shared" si="13"/>
        <v>No</v>
      </c>
    </row>
    <row r="863" spans="1:9" hidden="1" x14ac:dyDescent="0.25">
      <c r="A863" s="53">
        <v>42522</v>
      </c>
      <c r="B863" t="s">
        <v>30</v>
      </c>
      <c r="C863" t="s">
        <v>146</v>
      </c>
      <c r="D863">
        <v>1</v>
      </c>
      <c r="E863" s="4">
        <v>50.56</v>
      </c>
      <c r="F863" s="4" t="str">
        <f>VLOOKUP(C863,[1]Lookup!A:C,3,FALSE)</f>
        <v>Local Authority</v>
      </c>
      <c r="G863" t="str">
        <f>IF(F863="NHS England", "NHS England", IFERROR(VLOOKUP(B863,[1]Lookup!E:F,2,FALSE),"Requires a Council Assigning"))</f>
        <v>City of York</v>
      </c>
      <c r="H863" t="str">
        <f>IFERROR(VLOOKUP(C863,[1]Lookup!A:B,2,FALSE),"Requires Category")</f>
        <v>Nicotine Dependence</v>
      </c>
      <c r="I863" t="str">
        <f t="shared" si="13"/>
        <v>No</v>
      </c>
    </row>
    <row r="864" spans="1:9" hidden="1" x14ac:dyDescent="0.25">
      <c r="A864" s="53">
        <v>42522</v>
      </c>
      <c r="B864" t="s">
        <v>18</v>
      </c>
      <c r="C864" t="s">
        <v>166</v>
      </c>
      <c r="D864">
        <v>1</v>
      </c>
      <c r="E864" s="4">
        <v>26.66</v>
      </c>
      <c r="F864" s="4" t="str">
        <f>VLOOKUP(C864,[1]Lookup!A:C,3,FALSE)</f>
        <v>Local Authority</v>
      </c>
      <c r="G864" t="str">
        <f>IF(F864="NHS England", "NHS England", IFERROR(VLOOKUP(B864,[1]Lookup!E:F,2,FALSE),"Requires a Council Assigning"))</f>
        <v>North Yorkshire County Council</v>
      </c>
      <c r="H864" t="str">
        <f>IFERROR(VLOOKUP(C864,[1]Lookup!A:B,2,FALSE),"Requires Category")</f>
        <v>Alcohol dependence</v>
      </c>
      <c r="I864" t="str">
        <f t="shared" si="13"/>
        <v>Yes</v>
      </c>
    </row>
    <row r="865" spans="1:9" hidden="1" x14ac:dyDescent="0.25">
      <c r="A865" s="53">
        <v>42522</v>
      </c>
      <c r="B865" t="s">
        <v>18</v>
      </c>
      <c r="C865" t="s">
        <v>172</v>
      </c>
      <c r="D865">
        <v>1</v>
      </c>
      <c r="E865" s="4">
        <v>18.46</v>
      </c>
      <c r="F865" s="4" t="str">
        <f>VLOOKUP(C865,[1]Lookup!A:C,3,FALSE)</f>
        <v>Local Authority</v>
      </c>
      <c r="G865" t="str">
        <f>IF(F865="NHS England", "NHS England", IFERROR(VLOOKUP(B865,[1]Lookup!E:F,2,FALSE),"Requires a Council Assigning"))</f>
        <v>North Yorkshire County Council</v>
      </c>
      <c r="H865" t="str">
        <f>IFERROR(VLOOKUP(C865,[1]Lookup!A:B,2,FALSE),"Requires Category")</f>
        <v>Nicotine Dependence</v>
      </c>
      <c r="I865" t="str">
        <f t="shared" si="13"/>
        <v>Yes</v>
      </c>
    </row>
    <row r="866" spans="1:9" hidden="1" x14ac:dyDescent="0.25">
      <c r="A866" s="53">
        <v>42522</v>
      </c>
      <c r="B866" t="s">
        <v>18</v>
      </c>
      <c r="C866" t="s">
        <v>167</v>
      </c>
      <c r="D866">
        <v>1</v>
      </c>
      <c r="E866" s="4">
        <v>27.69</v>
      </c>
      <c r="F866" s="4" t="str">
        <f>VLOOKUP(C866,[1]Lookup!A:C,3,FALSE)</f>
        <v>Local Authority</v>
      </c>
      <c r="G866" t="str">
        <f>IF(F866="NHS England", "NHS England", IFERROR(VLOOKUP(B866,[1]Lookup!E:F,2,FALSE),"Requires a Council Assigning"))</f>
        <v>North Yorkshire County Council</v>
      </c>
      <c r="H866" t="str">
        <f>IFERROR(VLOOKUP(C866,[1]Lookup!A:B,2,FALSE),"Requires Category")</f>
        <v>Nicotine Dependence</v>
      </c>
      <c r="I866" t="str">
        <f t="shared" si="13"/>
        <v>Yes</v>
      </c>
    </row>
    <row r="867" spans="1:9" hidden="1" x14ac:dyDescent="0.25">
      <c r="A867" s="53">
        <v>42522</v>
      </c>
      <c r="B867" t="s">
        <v>18</v>
      </c>
      <c r="C867" t="s">
        <v>152</v>
      </c>
      <c r="D867">
        <v>6</v>
      </c>
      <c r="E867" s="4">
        <v>46.21</v>
      </c>
      <c r="F867" s="4" t="str">
        <f>VLOOKUP(C867,[1]Lookup!A:C,3,FALSE)</f>
        <v>NHS England</v>
      </c>
      <c r="G867" t="str">
        <f>IF(F867="NHS England", "NHS England", IFERROR(VLOOKUP(B867,[1]Lookup!E:F,2,FALSE),"Requires a Council Assigning"))</f>
        <v>NHS England</v>
      </c>
      <c r="H867" t="str">
        <f>IFERROR(VLOOKUP(C867,[1]Lookup!A:B,2,FALSE),"Requires Category")</f>
        <v>Pneumococcal</v>
      </c>
      <c r="I867" t="str">
        <f t="shared" si="13"/>
        <v>Yes</v>
      </c>
    </row>
    <row r="868" spans="1:9" hidden="1" x14ac:dyDescent="0.25">
      <c r="A868" s="53">
        <v>42522</v>
      </c>
      <c r="B868" t="s">
        <v>18</v>
      </c>
      <c r="C868" t="s">
        <v>145</v>
      </c>
      <c r="D868">
        <v>1</v>
      </c>
      <c r="E868" s="4">
        <v>25.27</v>
      </c>
      <c r="F868" s="4" t="str">
        <f>VLOOKUP(C868,[1]Lookup!A:C,3,FALSE)</f>
        <v>Local Authority</v>
      </c>
      <c r="G868" t="str">
        <f>IF(F868="NHS England", "NHS England", IFERROR(VLOOKUP(B868,[1]Lookup!E:F,2,FALSE),"Requires a Council Assigning"))</f>
        <v>North Yorkshire County Council</v>
      </c>
      <c r="H868" t="str">
        <f>IFERROR(VLOOKUP(C868,[1]Lookup!A:B,2,FALSE),"Requires Category")</f>
        <v>Nicotine Dependence</v>
      </c>
      <c r="I868" t="str">
        <f t="shared" si="13"/>
        <v>Yes</v>
      </c>
    </row>
    <row r="869" spans="1:9" hidden="1" x14ac:dyDescent="0.25">
      <c r="A869" s="53">
        <v>42522</v>
      </c>
      <c r="B869" t="s">
        <v>18</v>
      </c>
      <c r="C869" t="s">
        <v>146</v>
      </c>
      <c r="D869">
        <v>6</v>
      </c>
      <c r="E869" s="4">
        <v>151.63999999999999</v>
      </c>
      <c r="F869" s="4" t="str">
        <f>VLOOKUP(C869,[1]Lookup!A:C,3,FALSE)</f>
        <v>Local Authority</v>
      </c>
      <c r="G869" t="str">
        <f>IF(F869="NHS England", "NHS England", IFERROR(VLOOKUP(B869,[1]Lookup!E:F,2,FALSE),"Requires a Council Assigning"))</f>
        <v>North Yorkshire County Council</v>
      </c>
      <c r="H869" t="str">
        <f>IFERROR(VLOOKUP(C869,[1]Lookup!A:B,2,FALSE),"Requires Category")</f>
        <v>Nicotine Dependence</v>
      </c>
      <c r="I869" t="str">
        <f t="shared" si="13"/>
        <v>Yes</v>
      </c>
    </row>
    <row r="870" spans="1:9" hidden="1" x14ac:dyDescent="0.25">
      <c r="A870" s="53">
        <v>42522</v>
      </c>
      <c r="B870" t="s">
        <v>73</v>
      </c>
      <c r="C870" t="s">
        <v>165</v>
      </c>
      <c r="D870">
        <v>1</v>
      </c>
      <c r="E870" s="4">
        <v>19.21</v>
      </c>
      <c r="F870" s="4" t="str">
        <f>VLOOKUP(C870,[1]Lookup!A:C,3,FALSE)</f>
        <v>Local Authority</v>
      </c>
      <c r="G870" t="str">
        <f>IF(F870="NHS England", "NHS England", IFERROR(VLOOKUP(B870,[1]Lookup!E:F,2,FALSE),"Requires a Council Assigning"))</f>
        <v>EXCLUDE</v>
      </c>
      <c r="H870" t="str">
        <f>IFERROR(VLOOKUP(C870,[1]Lookup!A:B,2,FALSE),"Requires Category")</f>
        <v>Nicotine Dependence</v>
      </c>
      <c r="I870" t="str">
        <f t="shared" si="13"/>
        <v>No</v>
      </c>
    </row>
    <row r="871" spans="1:9" hidden="1" x14ac:dyDescent="0.25">
      <c r="A871" s="53">
        <v>42522</v>
      </c>
      <c r="B871" t="s">
        <v>38</v>
      </c>
      <c r="C871" t="s">
        <v>130</v>
      </c>
      <c r="D871">
        <v>5</v>
      </c>
      <c r="E871" s="4">
        <v>228.35</v>
      </c>
      <c r="F871" s="4" t="str">
        <f>VLOOKUP(C871,[1]Lookup!A:C,3,FALSE)</f>
        <v>Local Authority</v>
      </c>
      <c r="G871" t="str">
        <f>IF(F871="NHS England", "NHS England", IFERROR(VLOOKUP(B871,[1]Lookup!E:F,2,FALSE),"Requires a Council Assigning"))</f>
        <v>City of York</v>
      </c>
      <c r="H871" t="str">
        <f>IFERROR(VLOOKUP(C871,[1]Lookup!A:B,2,FALSE),"Requires Category")</f>
        <v>Nicotine Dependence</v>
      </c>
      <c r="I871" t="str">
        <f t="shared" si="13"/>
        <v>No</v>
      </c>
    </row>
    <row r="872" spans="1:9" hidden="1" x14ac:dyDescent="0.25">
      <c r="A872" s="53">
        <v>42522</v>
      </c>
      <c r="B872" t="s">
        <v>38</v>
      </c>
      <c r="C872" t="s">
        <v>127</v>
      </c>
      <c r="D872">
        <v>3</v>
      </c>
      <c r="E872" s="4">
        <v>39.06</v>
      </c>
      <c r="F872" s="4" t="str">
        <f>VLOOKUP(C872,[1]Lookup!A:C,3,FALSE)</f>
        <v>Local Authority</v>
      </c>
      <c r="G872" t="str">
        <f>IF(F872="NHS England", "NHS England", IFERROR(VLOOKUP(B872,[1]Lookup!E:F,2,FALSE),"Requires a Council Assigning"))</f>
        <v>City of York</v>
      </c>
      <c r="H872" t="str">
        <f>IFERROR(VLOOKUP(C872,[1]Lookup!A:B,2,FALSE),"Requires Category")</f>
        <v>Emergency Contraception</v>
      </c>
      <c r="I872" t="str">
        <f t="shared" si="13"/>
        <v>No</v>
      </c>
    </row>
    <row r="873" spans="1:9" hidden="1" x14ac:dyDescent="0.25">
      <c r="A873" s="53">
        <v>42522</v>
      </c>
      <c r="B873" t="s">
        <v>38</v>
      </c>
      <c r="C873" t="s">
        <v>136</v>
      </c>
      <c r="D873">
        <v>5</v>
      </c>
      <c r="E873" s="4">
        <v>386.24</v>
      </c>
      <c r="F873" s="4" t="str">
        <f>VLOOKUP(C873,[1]Lookup!A:C,3,FALSE)</f>
        <v>Local Authority</v>
      </c>
      <c r="G873" t="str">
        <f>IF(F873="NHS England", "NHS England", IFERROR(VLOOKUP(B873,[1]Lookup!E:F,2,FALSE),"Requires a Council Assigning"))</f>
        <v>City of York</v>
      </c>
      <c r="H873" t="str">
        <f>IFERROR(VLOOKUP(C873,[1]Lookup!A:B,2,FALSE),"Requires Category")</f>
        <v>Etonogestrel</v>
      </c>
      <c r="I873" t="str">
        <f t="shared" si="13"/>
        <v>No</v>
      </c>
    </row>
    <row r="874" spans="1:9" hidden="1" x14ac:dyDescent="0.25">
      <c r="A874" s="53">
        <v>42522</v>
      </c>
      <c r="B874" t="s">
        <v>38</v>
      </c>
      <c r="C874" t="s">
        <v>159</v>
      </c>
      <c r="D874">
        <v>8</v>
      </c>
      <c r="E874" s="4">
        <v>38.61</v>
      </c>
      <c r="F874" s="4" t="str">
        <f>VLOOKUP(C874,[1]Lookup!A:C,3,FALSE)</f>
        <v>Local Authority</v>
      </c>
      <c r="G874" t="str">
        <f>IF(F874="NHS England", "NHS England", IFERROR(VLOOKUP(B874,[1]Lookup!E:F,2,FALSE),"Requires a Council Assigning"))</f>
        <v>City of York</v>
      </c>
      <c r="H874" t="str">
        <f>IFERROR(VLOOKUP(C874,[1]Lookup!A:B,2,FALSE),"Requires Category")</f>
        <v>Emergency Contraception</v>
      </c>
      <c r="I874" t="str">
        <f t="shared" si="13"/>
        <v>No</v>
      </c>
    </row>
    <row r="875" spans="1:9" hidden="1" x14ac:dyDescent="0.25">
      <c r="A875" s="53">
        <v>42522</v>
      </c>
      <c r="B875" t="s">
        <v>38</v>
      </c>
      <c r="C875" t="s">
        <v>128</v>
      </c>
      <c r="D875">
        <v>2</v>
      </c>
      <c r="E875" s="4">
        <v>162.93</v>
      </c>
      <c r="F875" s="4" t="str">
        <f>VLOOKUP(C875,[1]Lookup!A:C,3,FALSE)</f>
        <v>Local Authority</v>
      </c>
      <c r="G875" t="str">
        <f>IF(F875="NHS England", "NHS England", IFERROR(VLOOKUP(B875,[1]Lookup!E:F,2,FALSE),"Requires a Council Assigning"))</f>
        <v>City of York</v>
      </c>
      <c r="H875" t="str">
        <f>IFERROR(VLOOKUP(C875,[1]Lookup!A:B,2,FALSE),"Requires Category")</f>
        <v>IUD Progestogen-only Device</v>
      </c>
      <c r="I875" t="str">
        <f t="shared" si="13"/>
        <v>No</v>
      </c>
    </row>
    <row r="876" spans="1:9" hidden="1" x14ac:dyDescent="0.25">
      <c r="A876" s="53">
        <v>42522</v>
      </c>
      <c r="B876" t="s">
        <v>38</v>
      </c>
      <c r="C876" t="s">
        <v>129</v>
      </c>
      <c r="D876">
        <v>1</v>
      </c>
      <c r="E876" s="4">
        <v>77.25</v>
      </c>
      <c r="F876" s="4" t="str">
        <f>VLOOKUP(C876,[1]Lookup!A:C,3,FALSE)</f>
        <v>Local Authority</v>
      </c>
      <c r="G876" t="str">
        <f>IF(F876="NHS England", "NHS England", IFERROR(VLOOKUP(B876,[1]Lookup!E:F,2,FALSE),"Requires a Council Assigning"))</f>
        <v>City of York</v>
      </c>
      <c r="H876" t="str">
        <f>IFERROR(VLOOKUP(C876,[1]Lookup!A:B,2,FALSE),"Requires Category")</f>
        <v>Etonogestrel</v>
      </c>
      <c r="I876" t="str">
        <f t="shared" si="13"/>
        <v>No</v>
      </c>
    </row>
    <row r="877" spans="1:9" hidden="1" x14ac:dyDescent="0.25">
      <c r="A877" s="53">
        <v>42522</v>
      </c>
      <c r="B877" t="s">
        <v>38</v>
      </c>
      <c r="C877" t="s">
        <v>167</v>
      </c>
      <c r="D877">
        <v>2</v>
      </c>
      <c r="E877" s="4">
        <v>73.86</v>
      </c>
      <c r="F877" s="4" t="str">
        <f>VLOOKUP(C877,[1]Lookup!A:C,3,FALSE)</f>
        <v>Local Authority</v>
      </c>
      <c r="G877" t="str">
        <f>IF(F877="NHS England", "NHS England", IFERROR(VLOOKUP(B877,[1]Lookup!E:F,2,FALSE),"Requires a Council Assigning"))</f>
        <v>City of York</v>
      </c>
      <c r="H877" t="str">
        <f>IFERROR(VLOOKUP(C877,[1]Lookup!A:B,2,FALSE),"Requires Category")</f>
        <v>Nicotine Dependence</v>
      </c>
      <c r="I877" t="str">
        <f t="shared" si="13"/>
        <v>No</v>
      </c>
    </row>
    <row r="878" spans="1:9" hidden="1" x14ac:dyDescent="0.25">
      <c r="A878" s="53">
        <v>42522</v>
      </c>
      <c r="B878" t="s">
        <v>38</v>
      </c>
      <c r="C878" t="s">
        <v>144</v>
      </c>
      <c r="D878">
        <v>4</v>
      </c>
      <c r="E878" s="4">
        <v>52.08</v>
      </c>
      <c r="F878" s="4" t="str">
        <f>VLOOKUP(C878,[1]Lookup!A:C,3,FALSE)</f>
        <v>Local Authority</v>
      </c>
      <c r="G878" t="str">
        <f>IF(F878="NHS England", "NHS England", IFERROR(VLOOKUP(B878,[1]Lookup!E:F,2,FALSE),"Requires a Council Assigning"))</f>
        <v>City of York</v>
      </c>
      <c r="H878" t="str">
        <f>IFERROR(VLOOKUP(C878,[1]Lookup!A:B,2,FALSE),"Requires Category")</f>
        <v>Emergency Contraception</v>
      </c>
      <c r="I878" t="str">
        <f t="shared" si="13"/>
        <v>No</v>
      </c>
    </row>
    <row r="879" spans="1:9" hidden="1" x14ac:dyDescent="0.25">
      <c r="A879" s="53">
        <v>42522</v>
      </c>
      <c r="B879" t="s">
        <v>38</v>
      </c>
      <c r="C879" t="s">
        <v>145</v>
      </c>
      <c r="D879">
        <v>1</v>
      </c>
      <c r="E879" s="4">
        <v>25.3</v>
      </c>
      <c r="F879" s="4" t="str">
        <f>VLOOKUP(C879,[1]Lookup!A:C,3,FALSE)</f>
        <v>Local Authority</v>
      </c>
      <c r="G879" t="str">
        <f>IF(F879="NHS England", "NHS England", IFERROR(VLOOKUP(B879,[1]Lookup!E:F,2,FALSE),"Requires a Council Assigning"))</f>
        <v>City of York</v>
      </c>
      <c r="H879" t="str">
        <f>IFERROR(VLOOKUP(C879,[1]Lookup!A:B,2,FALSE),"Requires Category")</f>
        <v>Nicotine Dependence</v>
      </c>
      <c r="I879" t="str">
        <f t="shared" si="13"/>
        <v>No</v>
      </c>
    </row>
    <row r="880" spans="1:9" hidden="1" x14ac:dyDescent="0.25">
      <c r="A880" s="53">
        <v>42522</v>
      </c>
      <c r="B880" t="s">
        <v>54</v>
      </c>
      <c r="C880" t="s">
        <v>166</v>
      </c>
      <c r="D880">
        <v>3</v>
      </c>
      <c r="E880" s="4">
        <v>80.02</v>
      </c>
      <c r="F880" s="4" t="str">
        <f>VLOOKUP(C880,[1]Lookup!A:C,3,FALSE)</f>
        <v>Local Authority</v>
      </c>
      <c r="G880" t="str">
        <f>IF(F880="NHS England", "NHS England", IFERROR(VLOOKUP(B880,[1]Lookup!E:F,2,FALSE),"Requires a Council Assigning"))</f>
        <v>City of York</v>
      </c>
      <c r="H880" t="str">
        <f>IFERROR(VLOOKUP(C880,[1]Lookup!A:B,2,FALSE),"Requires Category")</f>
        <v>Alcohol dependence</v>
      </c>
      <c r="I880" t="str">
        <f t="shared" si="13"/>
        <v>No</v>
      </c>
    </row>
    <row r="881" spans="1:9" hidden="1" x14ac:dyDescent="0.25">
      <c r="A881" s="53">
        <v>42522</v>
      </c>
      <c r="B881" t="s">
        <v>54</v>
      </c>
      <c r="C881" t="s">
        <v>135</v>
      </c>
      <c r="D881">
        <v>1</v>
      </c>
      <c r="E881" s="4">
        <v>47.67</v>
      </c>
      <c r="F881" s="4" t="str">
        <f>VLOOKUP(C881,[1]Lookup!A:C,3,FALSE)</f>
        <v>Local Authority</v>
      </c>
      <c r="G881" t="str">
        <f>IF(F881="NHS England", "NHS England", IFERROR(VLOOKUP(B881,[1]Lookup!E:F,2,FALSE),"Requires a Council Assigning"))</f>
        <v>City of York</v>
      </c>
      <c r="H881" t="str">
        <f>IFERROR(VLOOKUP(C881,[1]Lookup!A:B,2,FALSE),"Requires Category")</f>
        <v>Alcohol dependence</v>
      </c>
      <c r="I881" t="str">
        <f t="shared" si="13"/>
        <v>No</v>
      </c>
    </row>
    <row r="882" spans="1:9" hidden="1" x14ac:dyDescent="0.25">
      <c r="A882" s="53">
        <v>42522</v>
      </c>
      <c r="B882" t="s">
        <v>54</v>
      </c>
      <c r="C882" t="s">
        <v>136</v>
      </c>
      <c r="D882">
        <v>1</v>
      </c>
      <c r="E882" s="4">
        <v>77.25</v>
      </c>
      <c r="F882" s="4" t="str">
        <f>VLOOKUP(C882,[1]Lookup!A:C,3,FALSE)</f>
        <v>Local Authority</v>
      </c>
      <c r="G882" t="str">
        <f>IF(F882="NHS England", "NHS England", IFERROR(VLOOKUP(B882,[1]Lookup!E:F,2,FALSE),"Requires a Council Assigning"))</f>
        <v>City of York</v>
      </c>
      <c r="H882" t="str">
        <f>IFERROR(VLOOKUP(C882,[1]Lookup!A:B,2,FALSE),"Requires Category")</f>
        <v>Etonogestrel</v>
      </c>
      <c r="I882" t="str">
        <f t="shared" si="13"/>
        <v>No</v>
      </c>
    </row>
    <row r="883" spans="1:9" hidden="1" x14ac:dyDescent="0.25">
      <c r="A883" s="53">
        <v>42522</v>
      </c>
      <c r="B883" t="s">
        <v>54</v>
      </c>
      <c r="C883" t="s">
        <v>154</v>
      </c>
      <c r="D883">
        <v>2</v>
      </c>
      <c r="E883" s="4">
        <v>12.2</v>
      </c>
      <c r="F883" s="4" t="str">
        <f>VLOOKUP(C883,[1]Lookup!A:C,3,FALSE)</f>
        <v>NHS England</v>
      </c>
      <c r="G883" t="str">
        <f>IF(F883="NHS England", "NHS England", IFERROR(VLOOKUP(B883,[1]Lookup!E:F,2,FALSE),"Requires a Council Assigning"))</f>
        <v>NHS England</v>
      </c>
      <c r="H883" t="str">
        <f>IFERROR(VLOOKUP(C883,[1]Lookup!A:B,2,FALSE),"Requires Category")</f>
        <v>Influenza</v>
      </c>
      <c r="I883" t="str">
        <f t="shared" si="13"/>
        <v>Yes</v>
      </c>
    </row>
    <row r="884" spans="1:9" hidden="1" x14ac:dyDescent="0.25">
      <c r="A884" s="53">
        <v>42522</v>
      </c>
      <c r="B884" t="s">
        <v>54</v>
      </c>
      <c r="C884" t="s">
        <v>158</v>
      </c>
      <c r="D884">
        <v>3</v>
      </c>
      <c r="E884" s="4">
        <v>244.4</v>
      </c>
      <c r="F884" s="4" t="str">
        <f>VLOOKUP(C884,[1]Lookup!A:C,3,FALSE)</f>
        <v>Local Authority</v>
      </c>
      <c r="G884" t="str">
        <f>IF(F884="NHS England", "NHS England", IFERROR(VLOOKUP(B884,[1]Lookup!E:F,2,FALSE),"Requires a Council Assigning"))</f>
        <v>City of York</v>
      </c>
      <c r="H884" t="str">
        <f>IFERROR(VLOOKUP(C884,[1]Lookup!A:B,2,FALSE),"Requires Category")</f>
        <v>IUD Progestogen-only Device</v>
      </c>
      <c r="I884" t="str">
        <f t="shared" si="13"/>
        <v>No</v>
      </c>
    </row>
    <row r="885" spans="1:9" hidden="1" x14ac:dyDescent="0.25">
      <c r="A885" s="53">
        <v>42522</v>
      </c>
      <c r="B885" t="s">
        <v>54</v>
      </c>
      <c r="C885" t="s">
        <v>159</v>
      </c>
      <c r="D885">
        <v>3</v>
      </c>
      <c r="E885" s="4">
        <v>14.48</v>
      </c>
      <c r="F885" s="4" t="str">
        <f>VLOOKUP(C885,[1]Lookup!A:C,3,FALSE)</f>
        <v>Local Authority</v>
      </c>
      <c r="G885" t="str">
        <f>IF(F885="NHS England", "NHS England", IFERROR(VLOOKUP(B885,[1]Lookup!E:F,2,FALSE),"Requires a Council Assigning"))</f>
        <v>City of York</v>
      </c>
      <c r="H885" t="str">
        <f>IFERROR(VLOOKUP(C885,[1]Lookup!A:B,2,FALSE),"Requires Category")</f>
        <v>Emergency Contraception</v>
      </c>
      <c r="I885" t="str">
        <f t="shared" si="13"/>
        <v>No</v>
      </c>
    </row>
    <row r="886" spans="1:9" hidden="1" x14ac:dyDescent="0.25">
      <c r="A886" s="53">
        <v>42522</v>
      </c>
      <c r="B886" t="s">
        <v>54</v>
      </c>
      <c r="C886" t="s">
        <v>138</v>
      </c>
      <c r="D886">
        <v>6</v>
      </c>
      <c r="E886" s="4">
        <v>50.54</v>
      </c>
      <c r="F886" s="4" t="str">
        <f>VLOOKUP(C886,[1]Lookup!A:C,3,FALSE)</f>
        <v>Local Authority</v>
      </c>
      <c r="G886" t="str">
        <f>IF(F886="NHS England", "NHS England", IFERROR(VLOOKUP(B886,[1]Lookup!E:F,2,FALSE),"Requires a Council Assigning"))</f>
        <v>City of York</v>
      </c>
      <c r="H886" t="str">
        <f>IFERROR(VLOOKUP(C886,[1]Lookup!A:B,2,FALSE),"Requires Category")</f>
        <v>Opioid Dependence</v>
      </c>
      <c r="I886" t="str">
        <f t="shared" si="13"/>
        <v>Yes</v>
      </c>
    </row>
    <row r="887" spans="1:9" hidden="1" x14ac:dyDescent="0.25">
      <c r="A887" s="53">
        <v>42522</v>
      </c>
      <c r="B887" t="s">
        <v>54</v>
      </c>
      <c r="C887" t="s">
        <v>128</v>
      </c>
      <c r="D887">
        <v>5</v>
      </c>
      <c r="E887" s="4">
        <v>407.37</v>
      </c>
      <c r="F887" s="4" t="str">
        <f>VLOOKUP(C887,[1]Lookup!A:C,3,FALSE)</f>
        <v>Local Authority</v>
      </c>
      <c r="G887" t="str">
        <f>IF(F887="NHS England", "NHS England", IFERROR(VLOOKUP(B887,[1]Lookup!E:F,2,FALSE),"Requires a Council Assigning"))</f>
        <v>City of York</v>
      </c>
      <c r="H887" t="str">
        <f>IFERROR(VLOOKUP(C887,[1]Lookup!A:B,2,FALSE),"Requires Category")</f>
        <v>IUD Progestogen-only Device</v>
      </c>
      <c r="I887" t="str">
        <f t="shared" si="13"/>
        <v>No</v>
      </c>
    </row>
    <row r="888" spans="1:9" hidden="1" x14ac:dyDescent="0.25">
      <c r="A888" s="53">
        <v>42522</v>
      </c>
      <c r="B888" t="s">
        <v>54</v>
      </c>
      <c r="C888" t="s">
        <v>129</v>
      </c>
      <c r="D888">
        <v>3</v>
      </c>
      <c r="E888" s="4">
        <v>231.75</v>
      </c>
      <c r="F888" s="4" t="str">
        <f>VLOOKUP(C888,[1]Lookup!A:C,3,FALSE)</f>
        <v>Local Authority</v>
      </c>
      <c r="G888" t="str">
        <f>IF(F888="NHS England", "NHS England", IFERROR(VLOOKUP(B888,[1]Lookup!E:F,2,FALSE),"Requires a Council Assigning"))</f>
        <v>City of York</v>
      </c>
      <c r="H888" t="str">
        <f>IFERROR(VLOOKUP(C888,[1]Lookup!A:B,2,FALSE),"Requires Category")</f>
        <v>Etonogestrel</v>
      </c>
      <c r="I888" t="str">
        <f t="shared" si="13"/>
        <v>No</v>
      </c>
    </row>
    <row r="889" spans="1:9" hidden="1" x14ac:dyDescent="0.25">
      <c r="A889" s="53">
        <v>42522</v>
      </c>
      <c r="B889" t="s">
        <v>54</v>
      </c>
      <c r="C889" t="s">
        <v>157</v>
      </c>
      <c r="D889">
        <v>1</v>
      </c>
      <c r="E889" s="4">
        <v>9.24</v>
      </c>
      <c r="F889" s="4" t="str">
        <f>VLOOKUP(C889,[1]Lookup!A:C,3,FALSE)</f>
        <v>Local Authority</v>
      </c>
      <c r="G889" t="str">
        <f>IF(F889="NHS England", "NHS England", IFERROR(VLOOKUP(B889,[1]Lookup!E:F,2,FALSE),"Requires a Council Assigning"))</f>
        <v>City of York</v>
      </c>
      <c r="H889" t="str">
        <f>IFERROR(VLOOKUP(C889,[1]Lookup!A:B,2,FALSE),"Requires Category")</f>
        <v>Nicotine Dependence</v>
      </c>
      <c r="I889" t="str">
        <f t="shared" si="13"/>
        <v>No</v>
      </c>
    </row>
    <row r="890" spans="1:9" hidden="1" x14ac:dyDescent="0.25">
      <c r="A890" s="53">
        <v>42522</v>
      </c>
      <c r="B890" t="s">
        <v>54</v>
      </c>
      <c r="C890" t="s">
        <v>168</v>
      </c>
      <c r="D890">
        <v>2</v>
      </c>
      <c r="E890" s="4">
        <v>76.83</v>
      </c>
      <c r="F890" s="4" t="str">
        <f>VLOOKUP(C890,[1]Lookup!A:C,3,FALSE)</f>
        <v>Local Authority</v>
      </c>
      <c r="G890" t="str">
        <f>IF(F890="NHS England", "NHS England", IFERROR(VLOOKUP(B890,[1]Lookup!E:F,2,FALSE),"Requires a Council Assigning"))</f>
        <v>City of York</v>
      </c>
      <c r="H890" t="str">
        <f>IFERROR(VLOOKUP(C890,[1]Lookup!A:B,2,FALSE),"Requires Category")</f>
        <v>Nicotine Dependence</v>
      </c>
      <c r="I890" t="str">
        <f t="shared" si="13"/>
        <v>No</v>
      </c>
    </row>
    <row r="891" spans="1:9" hidden="1" x14ac:dyDescent="0.25">
      <c r="A891" s="53">
        <v>42522</v>
      </c>
      <c r="B891" t="s">
        <v>54</v>
      </c>
      <c r="C891" t="s">
        <v>152</v>
      </c>
      <c r="D891">
        <v>5</v>
      </c>
      <c r="E891" s="4">
        <v>38.51</v>
      </c>
      <c r="F891" s="4" t="str">
        <f>VLOOKUP(C891,[1]Lookup!A:C,3,FALSE)</f>
        <v>NHS England</v>
      </c>
      <c r="G891" t="str">
        <f>IF(F891="NHS England", "NHS England", IFERROR(VLOOKUP(B891,[1]Lookup!E:F,2,FALSE),"Requires a Council Assigning"))</f>
        <v>NHS England</v>
      </c>
      <c r="H891" t="str">
        <f>IFERROR(VLOOKUP(C891,[1]Lookup!A:B,2,FALSE),"Requires Category")</f>
        <v>Pneumococcal</v>
      </c>
      <c r="I891" t="str">
        <f t="shared" si="13"/>
        <v>Yes</v>
      </c>
    </row>
    <row r="892" spans="1:9" hidden="1" x14ac:dyDescent="0.25">
      <c r="A892" s="53">
        <v>42522</v>
      </c>
      <c r="B892" t="s">
        <v>54</v>
      </c>
      <c r="C892" t="s">
        <v>202</v>
      </c>
      <c r="D892">
        <v>3</v>
      </c>
      <c r="E892" s="4">
        <v>151.68</v>
      </c>
      <c r="F892" s="4" t="str">
        <f>VLOOKUP(C892,[1]Lookup!A:C,3,FALSE)</f>
        <v>Local Authority</v>
      </c>
      <c r="G892" t="str">
        <f>IF(F892="NHS England", "NHS England", IFERROR(VLOOKUP(B892,[1]Lookup!E:F,2,FALSE),"Requires a Council Assigning"))</f>
        <v>City of York</v>
      </c>
      <c r="H892" t="str">
        <f>IFERROR(VLOOKUP(C892,[1]Lookup!A:B,2,FALSE),"Requires Category")</f>
        <v>Nicotine Dependence</v>
      </c>
      <c r="I892" t="str">
        <f t="shared" si="13"/>
        <v>No</v>
      </c>
    </row>
    <row r="893" spans="1:9" hidden="1" x14ac:dyDescent="0.25">
      <c r="A893" s="53">
        <v>42522</v>
      </c>
      <c r="B893" t="s">
        <v>72</v>
      </c>
      <c r="C893" t="s">
        <v>159</v>
      </c>
      <c r="D893">
        <v>2</v>
      </c>
      <c r="E893" s="4">
        <v>9.65</v>
      </c>
      <c r="F893" s="4" t="str">
        <f>VLOOKUP(C893,[1]Lookup!A:C,3,FALSE)</f>
        <v>Local Authority</v>
      </c>
      <c r="G893" t="str">
        <f>IF(F893="NHS England", "NHS England", IFERROR(VLOOKUP(B893,[1]Lookup!E:F,2,FALSE),"Requires a Council Assigning"))</f>
        <v>EXCLUDE</v>
      </c>
      <c r="H893" t="str">
        <f>IFERROR(VLOOKUP(C893,[1]Lookup!A:B,2,FALSE),"Requires Category")</f>
        <v>Emergency Contraception</v>
      </c>
      <c r="I893" t="str">
        <f t="shared" si="13"/>
        <v>No</v>
      </c>
    </row>
    <row r="894" spans="1:9" hidden="1" x14ac:dyDescent="0.25">
      <c r="A894" s="53">
        <v>42522</v>
      </c>
      <c r="B894" t="s">
        <v>72</v>
      </c>
      <c r="C894" t="s">
        <v>144</v>
      </c>
      <c r="D894">
        <v>1</v>
      </c>
      <c r="E894" s="4">
        <v>13.02</v>
      </c>
      <c r="F894" s="4" t="str">
        <f>VLOOKUP(C894,[1]Lookup!A:C,3,FALSE)</f>
        <v>Local Authority</v>
      </c>
      <c r="G894" t="str">
        <f>IF(F894="NHS England", "NHS England", IFERROR(VLOOKUP(B894,[1]Lookup!E:F,2,FALSE),"Requires a Council Assigning"))</f>
        <v>EXCLUDE</v>
      </c>
      <c r="H894" t="str">
        <f>IFERROR(VLOOKUP(C894,[1]Lookup!A:B,2,FALSE),"Requires Category")</f>
        <v>Emergency Contraception</v>
      </c>
      <c r="I894" t="str">
        <f t="shared" si="13"/>
        <v>No</v>
      </c>
    </row>
    <row r="895" spans="1:9" hidden="1" x14ac:dyDescent="0.25">
      <c r="A895" s="53">
        <v>42552</v>
      </c>
      <c r="B895" t="s">
        <v>16</v>
      </c>
      <c r="C895" t="s">
        <v>127</v>
      </c>
      <c r="D895">
        <v>2</v>
      </c>
      <c r="E895" s="4">
        <v>26.06</v>
      </c>
      <c r="F895" s="4" t="str">
        <f>VLOOKUP(C895,[1]Lookup!A:C,3,FALSE)</f>
        <v>Local Authority</v>
      </c>
      <c r="G895" t="str">
        <f>IF(F895="NHS England", "NHS England", IFERROR(VLOOKUP(B895,[1]Lookup!E:F,2,FALSE),"Requires a Council Assigning"))</f>
        <v>City of York</v>
      </c>
      <c r="H895" t="str">
        <f>IFERROR(VLOOKUP(C895,[1]Lookup!A:B,2,FALSE),"Requires Category")</f>
        <v>Emergency Contraception</v>
      </c>
      <c r="I895" t="str">
        <f t="shared" si="13"/>
        <v>No</v>
      </c>
    </row>
    <row r="896" spans="1:9" hidden="1" x14ac:dyDescent="0.25">
      <c r="A896" s="53">
        <v>42552</v>
      </c>
      <c r="B896" t="s">
        <v>16</v>
      </c>
      <c r="C896" t="s">
        <v>159</v>
      </c>
      <c r="D896">
        <v>1</v>
      </c>
      <c r="E896" s="4">
        <v>4.83</v>
      </c>
      <c r="F896" s="4" t="str">
        <f>VLOOKUP(C896,[1]Lookup!A:C,3,FALSE)</f>
        <v>Local Authority</v>
      </c>
      <c r="G896" t="str">
        <f>IF(F896="NHS England", "NHS England", IFERROR(VLOOKUP(B896,[1]Lookup!E:F,2,FALSE),"Requires a Council Assigning"))</f>
        <v>City of York</v>
      </c>
      <c r="H896" t="str">
        <f>IFERROR(VLOOKUP(C896,[1]Lookup!A:B,2,FALSE),"Requires Category")</f>
        <v>Emergency Contraception</v>
      </c>
      <c r="I896" t="str">
        <f t="shared" si="13"/>
        <v>No</v>
      </c>
    </row>
    <row r="897" spans="1:9" hidden="1" x14ac:dyDescent="0.25">
      <c r="A897" s="53">
        <v>42552</v>
      </c>
      <c r="B897" t="s">
        <v>16</v>
      </c>
      <c r="C897" t="s">
        <v>128</v>
      </c>
      <c r="D897">
        <v>2</v>
      </c>
      <c r="E897" s="4">
        <v>163.09</v>
      </c>
      <c r="F897" s="4" t="str">
        <f>VLOOKUP(C897,[1]Lookup!A:C,3,FALSE)</f>
        <v>Local Authority</v>
      </c>
      <c r="G897" t="str">
        <f>IF(F897="NHS England", "NHS England", IFERROR(VLOOKUP(B897,[1]Lookup!E:F,2,FALSE),"Requires a Council Assigning"))</f>
        <v>City of York</v>
      </c>
      <c r="H897" t="str">
        <f>IFERROR(VLOOKUP(C897,[1]Lookup!A:B,2,FALSE),"Requires Category")</f>
        <v>IUD Progestogen-only Device</v>
      </c>
      <c r="I897" t="str">
        <f t="shared" si="13"/>
        <v>No</v>
      </c>
    </row>
    <row r="898" spans="1:9" x14ac:dyDescent="0.25">
      <c r="A898" s="53">
        <v>42552</v>
      </c>
      <c r="B898" t="s">
        <v>58</v>
      </c>
      <c r="C898" t="s">
        <v>133</v>
      </c>
      <c r="D898">
        <v>2</v>
      </c>
      <c r="E898" s="4">
        <v>5.54</v>
      </c>
      <c r="F898" s="4" t="str">
        <f>VLOOKUP(C898,[1]Lookup!A:C,3,FALSE)</f>
        <v>Local Authority</v>
      </c>
      <c r="G898" t="str">
        <f>IF(F898="NHS England", "NHS England", IFERROR(VLOOKUP(B898,[1]Lookup!E:F,2,FALSE),"Requires a Council Assigning"))</f>
        <v>North Yorkshire County Council</v>
      </c>
      <c r="H898" t="str">
        <f>IFERROR(VLOOKUP(C898,[1]Lookup!A:B,2,FALSE),"Requires Category")</f>
        <v>Opioid Dependence</v>
      </c>
      <c r="I898" t="str">
        <f t="shared" si="13"/>
        <v>Yes</v>
      </c>
    </row>
    <row r="899" spans="1:9" x14ac:dyDescent="0.25">
      <c r="A899" s="53">
        <v>42552</v>
      </c>
      <c r="B899" t="s">
        <v>58</v>
      </c>
      <c r="C899" t="s">
        <v>134</v>
      </c>
      <c r="D899">
        <v>2</v>
      </c>
      <c r="E899" s="4">
        <v>10.8</v>
      </c>
      <c r="F899" s="4" t="str">
        <f>VLOOKUP(C899,[1]Lookup!A:C,3,FALSE)</f>
        <v>Local Authority</v>
      </c>
      <c r="G899" t="str">
        <f>IF(F899="NHS England", "NHS England", IFERROR(VLOOKUP(B899,[1]Lookup!E:F,2,FALSE),"Requires a Council Assigning"))</f>
        <v>North Yorkshire County Council</v>
      </c>
      <c r="H899" t="str">
        <f>IFERROR(VLOOKUP(C899,[1]Lookup!A:B,2,FALSE),"Requires Category")</f>
        <v>Opioid Dependence</v>
      </c>
      <c r="I899" t="str">
        <f t="shared" si="13"/>
        <v>Yes</v>
      </c>
    </row>
    <row r="900" spans="1:9" x14ac:dyDescent="0.25">
      <c r="A900" s="53">
        <v>42552</v>
      </c>
      <c r="B900" t="s">
        <v>58</v>
      </c>
      <c r="C900" t="s">
        <v>177</v>
      </c>
      <c r="D900">
        <v>1</v>
      </c>
      <c r="E900" s="4">
        <v>25.32</v>
      </c>
      <c r="F900" s="4" t="str">
        <f>VLOOKUP(C900,[1]Lookup!A:C,3,FALSE)</f>
        <v>Local Authority</v>
      </c>
      <c r="G900" t="str">
        <f>IF(F900="NHS England", "NHS England", IFERROR(VLOOKUP(B900,[1]Lookup!E:F,2,FALSE),"Requires a Council Assigning"))</f>
        <v>North Yorkshire County Council</v>
      </c>
      <c r="H900" t="str">
        <f>IFERROR(VLOOKUP(C900,[1]Lookup!A:B,2,FALSE),"Requires Category")</f>
        <v>Nicotine Dependence</v>
      </c>
      <c r="I900" t="str">
        <f t="shared" si="13"/>
        <v>Yes</v>
      </c>
    </row>
    <row r="901" spans="1:9" x14ac:dyDescent="0.25">
      <c r="A901" s="53">
        <v>42552</v>
      </c>
      <c r="B901" t="s">
        <v>58</v>
      </c>
      <c r="C901" t="s">
        <v>132</v>
      </c>
      <c r="D901">
        <v>1</v>
      </c>
      <c r="E901" s="4">
        <v>25.31</v>
      </c>
      <c r="F901" s="4" t="str">
        <f>VLOOKUP(C901,[1]Lookup!A:C,3,FALSE)</f>
        <v>Local Authority</v>
      </c>
      <c r="G901" t="str">
        <f>IF(F901="NHS England", "NHS England", IFERROR(VLOOKUP(B901,[1]Lookup!E:F,2,FALSE),"Requires a Council Assigning"))</f>
        <v>North Yorkshire County Council</v>
      </c>
      <c r="H901" t="str">
        <f>IFERROR(VLOOKUP(C901,[1]Lookup!A:B,2,FALSE),"Requires Category")</f>
        <v>Nicotine Dependence</v>
      </c>
      <c r="I901" t="str">
        <f t="shared" ref="I901:I964" si="14">INDEX($R$7:$AB$11,MATCH(G901,$Q$7:$Q$11,0),MATCH(H901,$R$6:$AB$6,0))</f>
        <v>Yes</v>
      </c>
    </row>
    <row r="902" spans="1:9" x14ac:dyDescent="0.25">
      <c r="A902" s="53">
        <v>42552</v>
      </c>
      <c r="B902" t="s">
        <v>58</v>
      </c>
      <c r="C902" t="s">
        <v>135</v>
      </c>
      <c r="D902">
        <v>1</v>
      </c>
      <c r="E902" s="4">
        <v>47.71</v>
      </c>
      <c r="F902" s="4" t="str">
        <f>VLOOKUP(C902,[1]Lookup!A:C,3,FALSE)</f>
        <v>Local Authority</v>
      </c>
      <c r="G902" t="str">
        <f>IF(F902="NHS England", "NHS England", IFERROR(VLOOKUP(B902,[1]Lookup!E:F,2,FALSE),"Requires a Council Assigning"))</f>
        <v>North Yorkshire County Council</v>
      </c>
      <c r="H902" t="str">
        <f>IFERROR(VLOOKUP(C902,[1]Lookup!A:B,2,FALSE),"Requires Category")</f>
        <v>Alcohol dependence</v>
      </c>
      <c r="I902" t="str">
        <f t="shared" si="14"/>
        <v>Yes</v>
      </c>
    </row>
    <row r="903" spans="1:9" x14ac:dyDescent="0.25">
      <c r="A903" s="53">
        <v>42552</v>
      </c>
      <c r="B903" t="s">
        <v>58</v>
      </c>
      <c r="C903" t="s">
        <v>138</v>
      </c>
      <c r="D903">
        <v>7</v>
      </c>
      <c r="E903" s="4">
        <v>60.12</v>
      </c>
      <c r="F903" s="4" t="str">
        <f>VLOOKUP(C903,[1]Lookup!A:C,3,FALSE)</f>
        <v>Local Authority</v>
      </c>
      <c r="G903" t="str">
        <f>IF(F903="NHS England", "NHS England", IFERROR(VLOOKUP(B903,[1]Lookup!E:F,2,FALSE),"Requires a Council Assigning"))</f>
        <v>North Yorkshire County Council</v>
      </c>
      <c r="H903" t="str">
        <f>IFERROR(VLOOKUP(C903,[1]Lookup!A:B,2,FALSE),"Requires Category")</f>
        <v>Opioid Dependence</v>
      </c>
      <c r="I903" t="str">
        <f t="shared" si="14"/>
        <v>Yes</v>
      </c>
    </row>
    <row r="904" spans="1:9" x14ac:dyDescent="0.25">
      <c r="A904" s="53">
        <v>42552</v>
      </c>
      <c r="B904" t="s">
        <v>58</v>
      </c>
      <c r="C904" t="s">
        <v>128</v>
      </c>
      <c r="D904">
        <v>4</v>
      </c>
      <c r="E904" s="4">
        <v>326.22000000000003</v>
      </c>
      <c r="F904" s="4" t="str">
        <f>VLOOKUP(C904,[1]Lookup!A:C,3,FALSE)</f>
        <v>Local Authority</v>
      </c>
      <c r="G904" t="str">
        <f>IF(F904="NHS England", "NHS England", IFERROR(VLOOKUP(B904,[1]Lookup!E:F,2,FALSE),"Requires a Council Assigning"))</f>
        <v>North Yorkshire County Council</v>
      </c>
      <c r="H904" t="str">
        <f>IFERROR(VLOOKUP(C904,[1]Lookup!A:B,2,FALSE),"Requires Category")</f>
        <v>IUD Progestogen-only Device</v>
      </c>
      <c r="I904" t="str">
        <f t="shared" si="14"/>
        <v>Yes</v>
      </c>
    </row>
    <row r="905" spans="1:9" x14ac:dyDescent="0.25">
      <c r="A905" s="53">
        <v>42552</v>
      </c>
      <c r="B905" t="s">
        <v>58</v>
      </c>
      <c r="C905" t="s">
        <v>129</v>
      </c>
      <c r="D905">
        <v>4</v>
      </c>
      <c r="E905" s="4">
        <v>309.27999999999997</v>
      </c>
      <c r="F905" s="4" t="str">
        <f>VLOOKUP(C905,[1]Lookup!A:C,3,FALSE)</f>
        <v>Local Authority</v>
      </c>
      <c r="G905" t="str">
        <f>IF(F905="NHS England", "NHS England", IFERROR(VLOOKUP(B905,[1]Lookup!E:F,2,FALSE),"Requires a Council Assigning"))</f>
        <v>North Yorkshire County Council</v>
      </c>
      <c r="H905" t="str">
        <f>IFERROR(VLOOKUP(C905,[1]Lookup!A:B,2,FALSE),"Requires Category")</f>
        <v>Etonogestrel</v>
      </c>
      <c r="I905" t="str">
        <f t="shared" si="14"/>
        <v>Yes</v>
      </c>
    </row>
    <row r="906" spans="1:9" x14ac:dyDescent="0.25">
      <c r="A906" s="53">
        <v>42552</v>
      </c>
      <c r="B906" t="s">
        <v>58</v>
      </c>
      <c r="C906" t="s">
        <v>139</v>
      </c>
      <c r="D906">
        <v>3</v>
      </c>
      <c r="E906" s="4">
        <v>38.36</v>
      </c>
      <c r="F906" s="4" t="str">
        <f>VLOOKUP(C906,[1]Lookup!A:C,3,FALSE)</f>
        <v>Local Authority</v>
      </c>
      <c r="G906" t="str">
        <f>IF(F906="NHS England", "NHS England", IFERROR(VLOOKUP(B906,[1]Lookup!E:F,2,FALSE),"Requires a Council Assigning"))</f>
        <v>North Yorkshire County Council</v>
      </c>
      <c r="H906" t="str">
        <f>IFERROR(VLOOKUP(C906,[1]Lookup!A:B,2,FALSE),"Requires Category")</f>
        <v>Nicotine Dependence</v>
      </c>
      <c r="I906" t="str">
        <f t="shared" si="14"/>
        <v>Yes</v>
      </c>
    </row>
    <row r="907" spans="1:9" x14ac:dyDescent="0.25">
      <c r="A907" s="53">
        <v>42552</v>
      </c>
      <c r="B907" t="s">
        <v>58</v>
      </c>
      <c r="C907" t="s">
        <v>157</v>
      </c>
      <c r="D907">
        <v>1</v>
      </c>
      <c r="E907" s="4">
        <v>9.24</v>
      </c>
      <c r="F907" s="4" t="str">
        <f>VLOOKUP(C907,[1]Lookup!A:C,3,FALSE)</f>
        <v>Local Authority</v>
      </c>
      <c r="G907" t="str">
        <f>IF(F907="NHS England", "NHS England", IFERROR(VLOOKUP(B907,[1]Lookup!E:F,2,FALSE),"Requires a Council Assigning"))</f>
        <v>North Yorkshire County Council</v>
      </c>
      <c r="H907" t="str">
        <f>IFERROR(VLOOKUP(C907,[1]Lookup!A:B,2,FALSE),"Requires Category")</f>
        <v>Nicotine Dependence</v>
      </c>
      <c r="I907" t="str">
        <f t="shared" si="14"/>
        <v>Yes</v>
      </c>
    </row>
    <row r="908" spans="1:9" x14ac:dyDescent="0.25">
      <c r="A908" s="53">
        <v>42552</v>
      </c>
      <c r="B908" t="s">
        <v>58</v>
      </c>
      <c r="C908" t="s">
        <v>161</v>
      </c>
      <c r="D908">
        <v>1</v>
      </c>
      <c r="E908" s="4">
        <v>11.24</v>
      </c>
      <c r="F908" s="4" t="str">
        <f>VLOOKUP(C908,[1]Lookup!A:C,3,FALSE)</f>
        <v>Local Authority</v>
      </c>
      <c r="G908" t="str">
        <f>IF(F908="NHS England", "NHS England", IFERROR(VLOOKUP(B908,[1]Lookup!E:F,2,FALSE),"Requires a Council Assigning"))</f>
        <v>North Yorkshire County Council</v>
      </c>
      <c r="H908" t="str">
        <f>IFERROR(VLOOKUP(C908,[1]Lookup!A:B,2,FALSE),"Requires Category")</f>
        <v>Nicotine Dependence</v>
      </c>
      <c r="I908" t="str">
        <f t="shared" si="14"/>
        <v>Yes</v>
      </c>
    </row>
    <row r="909" spans="1:9" x14ac:dyDescent="0.25">
      <c r="A909" s="53">
        <v>42552</v>
      </c>
      <c r="B909" t="s">
        <v>58</v>
      </c>
      <c r="C909" t="s">
        <v>167</v>
      </c>
      <c r="D909">
        <v>3</v>
      </c>
      <c r="E909" s="4">
        <v>73.94</v>
      </c>
      <c r="F909" s="4" t="str">
        <f>VLOOKUP(C909,[1]Lookup!A:C,3,FALSE)</f>
        <v>Local Authority</v>
      </c>
      <c r="G909" t="str">
        <f>IF(F909="NHS England", "NHS England", IFERROR(VLOOKUP(B909,[1]Lookup!E:F,2,FALSE),"Requires a Council Assigning"))</f>
        <v>North Yorkshire County Council</v>
      </c>
      <c r="H909" t="str">
        <f>IFERROR(VLOOKUP(C909,[1]Lookup!A:B,2,FALSE),"Requires Category")</f>
        <v>Nicotine Dependence</v>
      </c>
      <c r="I909" t="str">
        <f t="shared" si="14"/>
        <v>Yes</v>
      </c>
    </row>
    <row r="910" spans="1:9" x14ac:dyDescent="0.25">
      <c r="A910" s="53">
        <v>42552</v>
      </c>
      <c r="B910" t="s">
        <v>58</v>
      </c>
      <c r="C910" t="s">
        <v>141</v>
      </c>
      <c r="D910">
        <v>1</v>
      </c>
      <c r="E910" s="4">
        <v>33.82</v>
      </c>
      <c r="F910" s="4" t="str">
        <f>VLOOKUP(C910,[1]Lookup!A:C,3,FALSE)</f>
        <v>Local Authority</v>
      </c>
      <c r="G910" t="str">
        <f>IF(F910="NHS England", "NHS England", IFERROR(VLOOKUP(B910,[1]Lookup!E:F,2,FALSE),"Requires a Council Assigning"))</f>
        <v>North Yorkshire County Council</v>
      </c>
      <c r="H910" t="str">
        <f>IFERROR(VLOOKUP(C910,[1]Lookup!A:B,2,FALSE),"Requires Category")</f>
        <v>Nicotine Dependence</v>
      </c>
      <c r="I910" t="str">
        <f t="shared" si="14"/>
        <v>Yes</v>
      </c>
    </row>
    <row r="911" spans="1:9" x14ac:dyDescent="0.25">
      <c r="A911" s="53">
        <v>42552</v>
      </c>
      <c r="B911" t="s">
        <v>58</v>
      </c>
      <c r="C911" t="s">
        <v>143</v>
      </c>
      <c r="D911">
        <v>2</v>
      </c>
      <c r="E911" s="4">
        <v>55.44</v>
      </c>
      <c r="F911" s="4" t="str">
        <f>VLOOKUP(C911,[1]Lookup!A:C,3,FALSE)</f>
        <v>Local Authority</v>
      </c>
      <c r="G911" t="str">
        <f>IF(F911="NHS England", "NHS England", IFERROR(VLOOKUP(B911,[1]Lookup!E:F,2,FALSE),"Requires a Council Assigning"))</f>
        <v>North Yorkshire County Council</v>
      </c>
      <c r="H911" t="str">
        <f>IFERROR(VLOOKUP(C911,[1]Lookup!A:B,2,FALSE),"Requires Category")</f>
        <v>Nicotine Dependence</v>
      </c>
      <c r="I911" t="str">
        <f t="shared" si="14"/>
        <v>Yes</v>
      </c>
    </row>
    <row r="912" spans="1:9" x14ac:dyDescent="0.25">
      <c r="A912" s="53">
        <v>42552</v>
      </c>
      <c r="B912" t="s">
        <v>58</v>
      </c>
      <c r="C912" t="s">
        <v>131</v>
      </c>
      <c r="D912">
        <v>1</v>
      </c>
      <c r="E912" s="4">
        <v>7.71</v>
      </c>
      <c r="F912" s="4" t="str">
        <f>VLOOKUP(C912,[1]Lookup!A:C,3,FALSE)</f>
        <v>NHS England</v>
      </c>
      <c r="G912" t="str">
        <f>IF(F912="NHS England", "NHS England", IFERROR(VLOOKUP(B912,[1]Lookup!E:F,2,FALSE),"Requires a Council Assigning"))</f>
        <v>NHS England</v>
      </c>
      <c r="H912" t="str">
        <f>IFERROR(VLOOKUP(C912,[1]Lookup!A:B,2,FALSE),"Requires Category")</f>
        <v>Pneumococcal</v>
      </c>
      <c r="I912" t="str">
        <f t="shared" si="14"/>
        <v>Yes</v>
      </c>
    </row>
    <row r="913" spans="1:9" hidden="1" x14ac:dyDescent="0.25">
      <c r="A913" s="53">
        <v>42552</v>
      </c>
      <c r="B913" t="s">
        <v>58</v>
      </c>
      <c r="C913" t="s">
        <v>144</v>
      </c>
      <c r="D913">
        <v>1</v>
      </c>
      <c r="E913" s="4">
        <v>13.03</v>
      </c>
      <c r="F913" s="4" t="str">
        <f>VLOOKUP(C913,[1]Lookup!A:C,3,FALSE)</f>
        <v>Local Authority</v>
      </c>
      <c r="G913" t="str">
        <f>IF(F913="NHS England", "NHS England", IFERROR(VLOOKUP(B913,[1]Lookup!E:F,2,FALSE),"Requires a Council Assigning"))</f>
        <v>North Yorkshire County Council</v>
      </c>
      <c r="H913" t="str">
        <f>IFERROR(VLOOKUP(C913,[1]Lookup!A:B,2,FALSE),"Requires Category")</f>
        <v>Emergency Contraception</v>
      </c>
      <c r="I913" t="str">
        <f t="shared" si="14"/>
        <v>No</v>
      </c>
    </row>
    <row r="914" spans="1:9" x14ac:dyDescent="0.25">
      <c r="A914" s="53">
        <v>42552</v>
      </c>
      <c r="B914" t="s">
        <v>58</v>
      </c>
      <c r="C914" t="s">
        <v>145</v>
      </c>
      <c r="D914">
        <v>2</v>
      </c>
      <c r="E914" s="4">
        <v>50.64</v>
      </c>
      <c r="F914" s="4" t="str">
        <f>VLOOKUP(C914,[1]Lookup!A:C,3,FALSE)</f>
        <v>Local Authority</v>
      </c>
      <c r="G914" t="str">
        <f>IF(F914="NHS England", "NHS England", IFERROR(VLOOKUP(B914,[1]Lookup!E:F,2,FALSE),"Requires a Council Assigning"))</f>
        <v>North Yorkshire County Council</v>
      </c>
      <c r="H914" t="str">
        <f>IFERROR(VLOOKUP(C914,[1]Lookup!A:B,2,FALSE),"Requires Category")</f>
        <v>Nicotine Dependence</v>
      </c>
      <c r="I914" t="str">
        <f t="shared" si="14"/>
        <v>Yes</v>
      </c>
    </row>
    <row r="915" spans="1:9" x14ac:dyDescent="0.25">
      <c r="A915" s="53">
        <v>42552</v>
      </c>
      <c r="B915" t="s">
        <v>58</v>
      </c>
      <c r="C915" t="s">
        <v>230</v>
      </c>
      <c r="D915">
        <v>1</v>
      </c>
      <c r="E915" s="4">
        <v>38.71</v>
      </c>
      <c r="F915" s="4" t="str">
        <f>VLOOKUP(C915,[1]Lookup!A:C,3,FALSE)</f>
        <v>Local Authority</v>
      </c>
      <c r="G915" t="str">
        <f>IF(F915="NHS England", "NHS England", IFERROR(VLOOKUP(B915,[1]Lookup!E:F,2,FALSE),"Requires a Council Assigning"))</f>
        <v>North Yorkshire County Council</v>
      </c>
      <c r="H915" t="str">
        <f>IFERROR(VLOOKUP(C915,[1]Lookup!A:B,2,FALSE),"Requires Category")</f>
        <v>Nicotine Dependence</v>
      </c>
      <c r="I915" t="str">
        <f t="shared" si="14"/>
        <v>Yes</v>
      </c>
    </row>
    <row r="916" spans="1:9" hidden="1" x14ac:dyDescent="0.25">
      <c r="A916" s="53">
        <v>42552</v>
      </c>
      <c r="B916" t="s">
        <v>40</v>
      </c>
      <c r="C916" t="s">
        <v>138</v>
      </c>
      <c r="D916">
        <v>6</v>
      </c>
      <c r="E916" s="4">
        <v>41.6</v>
      </c>
      <c r="F916" s="4" t="str">
        <f>VLOOKUP(C916,[1]Lookup!A:C,3,FALSE)</f>
        <v>Local Authority</v>
      </c>
      <c r="G916" t="str">
        <f>IF(F916="NHS England", "NHS England", IFERROR(VLOOKUP(B916,[1]Lookup!E:F,2,FALSE),"Requires a Council Assigning"))</f>
        <v>City of York</v>
      </c>
      <c r="H916" t="str">
        <f>IFERROR(VLOOKUP(C916,[1]Lookup!A:B,2,FALSE),"Requires Category")</f>
        <v>Opioid Dependence</v>
      </c>
      <c r="I916" t="str">
        <f t="shared" si="14"/>
        <v>Yes</v>
      </c>
    </row>
    <row r="917" spans="1:9" hidden="1" x14ac:dyDescent="0.25">
      <c r="A917" s="53">
        <v>42552</v>
      </c>
      <c r="B917" t="s">
        <v>40</v>
      </c>
      <c r="C917" t="s">
        <v>193</v>
      </c>
      <c r="D917">
        <v>1</v>
      </c>
      <c r="E917" s="4">
        <v>17.43</v>
      </c>
      <c r="F917" s="4" t="str">
        <f>VLOOKUP(C917,[1]Lookup!A:C,3,FALSE)</f>
        <v>Local Authority</v>
      </c>
      <c r="G917" t="str">
        <f>IF(F917="NHS England", "NHS England", IFERROR(VLOOKUP(B917,[1]Lookup!E:F,2,FALSE),"Requires a Council Assigning"))</f>
        <v>City of York</v>
      </c>
      <c r="H917" t="str">
        <f>IFERROR(VLOOKUP(C917,[1]Lookup!A:B,2,FALSE),"Requires Category")</f>
        <v>Nicotine Dependence</v>
      </c>
      <c r="I917" t="str">
        <f t="shared" si="14"/>
        <v>No</v>
      </c>
    </row>
    <row r="918" spans="1:9" hidden="1" x14ac:dyDescent="0.25">
      <c r="A918" s="53">
        <v>42552</v>
      </c>
      <c r="B918" t="s">
        <v>40</v>
      </c>
      <c r="C918" t="s">
        <v>155</v>
      </c>
      <c r="D918">
        <v>3</v>
      </c>
      <c r="E918" s="4">
        <v>70.760000000000005</v>
      </c>
      <c r="F918" s="4" t="str">
        <f>VLOOKUP(C918,[1]Lookup!A:C,3,FALSE)</f>
        <v>Local Authority</v>
      </c>
      <c r="G918" t="str">
        <f>IF(F918="NHS England", "NHS England", IFERROR(VLOOKUP(B918,[1]Lookup!E:F,2,FALSE),"Requires a Council Assigning"))</f>
        <v>City of York</v>
      </c>
      <c r="H918" t="str">
        <f>IFERROR(VLOOKUP(C918,[1]Lookup!A:B,2,FALSE),"Requires Category")</f>
        <v>Opioid Dependence</v>
      </c>
      <c r="I918" t="str">
        <f t="shared" si="14"/>
        <v>Yes</v>
      </c>
    </row>
    <row r="919" spans="1:9" hidden="1" x14ac:dyDescent="0.25">
      <c r="A919" s="53">
        <v>42552</v>
      </c>
      <c r="B919" t="s">
        <v>40</v>
      </c>
      <c r="C919" t="s">
        <v>156</v>
      </c>
      <c r="D919">
        <v>3</v>
      </c>
      <c r="E919" s="4">
        <v>9.0399999999999991</v>
      </c>
      <c r="F919" s="4" t="str">
        <f>VLOOKUP(C919,[1]Lookup!A:C,3,FALSE)</f>
        <v>Local Authority</v>
      </c>
      <c r="G919" t="str">
        <f>IF(F919="NHS England", "NHS England", IFERROR(VLOOKUP(B919,[1]Lookup!E:F,2,FALSE),"Requires a Council Assigning"))</f>
        <v>City of York</v>
      </c>
      <c r="H919" t="str">
        <f>IFERROR(VLOOKUP(C919,[1]Lookup!A:B,2,FALSE),"Requires Category")</f>
        <v>Opioid Dependence</v>
      </c>
      <c r="I919" t="str">
        <f t="shared" si="14"/>
        <v>Yes</v>
      </c>
    </row>
    <row r="920" spans="1:9" hidden="1" x14ac:dyDescent="0.25">
      <c r="A920" s="53">
        <v>42552</v>
      </c>
      <c r="B920" t="s">
        <v>40</v>
      </c>
      <c r="C920" t="s">
        <v>146</v>
      </c>
      <c r="D920">
        <v>1</v>
      </c>
      <c r="E920" s="4">
        <v>50.61</v>
      </c>
      <c r="F920" s="4" t="str">
        <f>VLOOKUP(C920,[1]Lookup!A:C,3,FALSE)</f>
        <v>Local Authority</v>
      </c>
      <c r="G920" t="str">
        <f>IF(F920="NHS England", "NHS England", IFERROR(VLOOKUP(B920,[1]Lookup!E:F,2,FALSE),"Requires a Council Assigning"))</f>
        <v>City of York</v>
      </c>
      <c r="H920" t="str">
        <f>IFERROR(VLOOKUP(C920,[1]Lookup!A:B,2,FALSE),"Requires Category")</f>
        <v>Nicotine Dependence</v>
      </c>
      <c r="I920" t="str">
        <f t="shared" si="14"/>
        <v>No</v>
      </c>
    </row>
    <row r="921" spans="1:9" hidden="1" x14ac:dyDescent="0.25">
      <c r="A921" s="53">
        <v>42552</v>
      </c>
      <c r="B921" t="s">
        <v>12</v>
      </c>
      <c r="C921" t="s">
        <v>127</v>
      </c>
      <c r="D921">
        <v>1</v>
      </c>
      <c r="E921" s="4">
        <v>13.03</v>
      </c>
      <c r="F921" s="4" t="str">
        <f>VLOOKUP(C921,[1]Lookup!A:C,3,FALSE)</f>
        <v>Local Authority</v>
      </c>
      <c r="G921" t="str">
        <f>IF(F921="NHS England", "NHS England", IFERROR(VLOOKUP(B921,[1]Lookup!E:F,2,FALSE),"Requires a Council Assigning"))</f>
        <v>City of York</v>
      </c>
      <c r="H921" t="str">
        <f>IFERROR(VLOOKUP(C921,[1]Lookup!A:B,2,FALSE),"Requires Category")</f>
        <v>Emergency Contraception</v>
      </c>
      <c r="I921" t="str">
        <f t="shared" si="14"/>
        <v>No</v>
      </c>
    </row>
    <row r="922" spans="1:9" hidden="1" x14ac:dyDescent="0.25">
      <c r="A922" s="53">
        <v>42552</v>
      </c>
      <c r="B922" t="s">
        <v>12</v>
      </c>
      <c r="C922" t="s">
        <v>152</v>
      </c>
      <c r="D922">
        <v>2</v>
      </c>
      <c r="E922" s="4">
        <v>15.42</v>
      </c>
      <c r="F922" s="4" t="str">
        <f>VLOOKUP(C922,[1]Lookup!A:C,3,FALSE)</f>
        <v>NHS England</v>
      </c>
      <c r="G922" t="str">
        <f>IF(F922="NHS England", "NHS England", IFERROR(VLOOKUP(B922,[1]Lookup!E:F,2,FALSE),"Requires a Council Assigning"))</f>
        <v>NHS England</v>
      </c>
      <c r="H922" t="str">
        <f>IFERROR(VLOOKUP(C922,[1]Lookup!A:B,2,FALSE),"Requires Category")</f>
        <v>Pneumococcal</v>
      </c>
      <c r="I922" t="str">
        <f t="shared" si="14"/>
        <v>Yes</v>
      </c>
    </row>
    <row r="923" spans="1:9" hidden="1" x14ac:dyDescent="0.25">
      <c r="A923" s="53">
        <v>42552</v>
      </c>
      <c r="B923" t="s">
        <v>34</v>
      </c>
      <c r="C923" t="s">
        <v>127</v>
      </c>
      <c r="D923">
        <v>1</v>
      </c>
      <c r="E923" s="4">
        <v>13.02</v>
      </c>
      <c r="F923" s="4" t="str">
        <f>VLOOKUP(C923,[1]Lookup!A:C,3,FALSE)</f>
        <v>Local Authority</v>
      </c>
      <c r="G923" t="str">
        <f>IF(F923="NHS England", "NHS England", IFERROR(VLOOKUP(B923,[1]Lookup!E:F,2,FALSE),"Requires a Council Assigning"))</f>
        <v>City of York</v>
      </c>
      <c r="H923" t="str">
        <f>IFERROR(VLOOKUP(C923,[1]Lookup!A:B,2,FALSE),"Requires Category")</f>
        <v>Emergency Contraception</v>
      </c>
      <c r="I923" t="str">
        <f t="shared" si="14"/>
        <v>No</v>
      </c>
    </row>
    <row r="924" spans="1:9" hidden="1" x14ac:dyDescent="0.25">
      <c r="A924" s="53">
        <v>42552</v>
      </c>
      <c r="B924" t="s">
        <v>34</v>
      </c>
      <c r="C924" t="s">
        <v>159</v>
      </c>
      <c r="D924">
        <v>1</v>
      </c>
      <c r="E924" s="4">
        <v>4.82</v>
      </c>
      <c r="F924" s="4" t="str">
        <f>VLOOKUP(C924,[1]Lookup!A:C,3,FALSE)</f>
        <v>Local Authority</v>
      </c>
      <c r="G924" t="str">
        <f>IF(F924="NHS England", "NHS England", IFERROR(VLOOKUP(B924,[1]Lookup!E:F,2,FALSE),"Requires a Council Assigning"))</f>
        <v>City of York</v>
      </c>
      <c r="H924" t="str">
        <f>IFERROR(VLOOKUP(C924,[1]Lookup!A:B,2,FALSE),"Requires Category")</f>
        <v>Emergency Contraception</v>
      </c>
      <c r="I924" t="str">
        <f t="shared" si="14"/>
        <v>No</v>
      </c>
    </row>
    <row r="925" spans="1:9" hidden="1" x14ac:dyDescent="0.25">
      <c r="A925" s="53">
        <v>42552</v>
      </c>
      <c r="B925" t="s">
        <v>34</v>
      </c>
      <c r="C925" t="s">
        <v>128</v>
      </c>
      <c r="D925">
        <v>3</v>
      </c>
      <c r="E925" s="4">
        <v>244.63</v>
      </c>
      <c r="F925" s="4" t="str">
        <f>VLOOKUP(C925,[1]Lookup!A:C,3,FALSE)</f>
        <v>Local Authority</v>
      </c>
      <c r="G925" t="str">
        <f>IF(F925="NHS England", "NHS England", IFERROR(VLOOKUP(B925,[1]Lookup!E:F,2,FALSE),"Requires a Council Assigning"))</f>
        <v>City of York</v>
      </c>
      <c r="H925" t="str">
        <f>IFERROR(VLOOKUP(C925,[1]Lookup!A:B,2,FALSE),"Requires Category")</f>
        <v>IUD Progestogen-only Device</v>
      </c>
      <c r="I925" t="str">
        <f t="shared" si="14"/>
        <v>No</v>
      </c>
    </row>
    <row r="926" spans="1:9" hidden="1" x14ac:dyDescent="0.25">
      <c r="A926" s="53">
        <v>42552</v>
      </c>
      <c r="B926" t="s">
        <v>34</v>
      </c>
      <c r="C926" t="s">
        <v>129</v>
      </c>
      <c r="D926">
        <v>3</v>
      </c>
      <c r="E926" s="4">
        <v>231.92</v>
      </c>
      <c r="F926" s="4" t="str">
        <f>VLOOKUP(C926,[1]Lookup!A:C,3,FALSE)</f>
        <v>Local Authority</v>
      </c>
      <c r="G926" t="str">
        <f>IF(F926="NHS England", "NHS England", IFERROR(VLOOKUP(B926,[1]Lookup!E:F,2,FALSE),"Requires a Council Assigning"))</f>
        <v>City of York</v>
      </c>
      <c r="H926" t="str">
        <f>IFERROR(VLOOKUP(C926,[1]Lookup!A:B,2,FALSE),"Requires Category")</f>
        <v>Etonogestrel</v>
      </c>
      <c r="I926" t="str">
        <f t="shared" si="14"/>
        <v>No</v>
      </c>
    </row>
    <row r="927" spans="1:9" hidden="1" x14ac:dyDescent="0.25">
      <c r="A927" s="53">
        <v>42552</v>
      </c>
      <c r="B927" t="s">
        <v>34</v>
      </c>
      <c r="C927" t="s">
        <v>152</v>
      </c>
      <c r="D927">
        <v>1</v>
      </c>
      <c r="E927" s="4">
        <v>7.71</v>
      </c>
      <c r="F927" s="4" t="str">
        <f>VLOOKUP(C927,[1]Lookup!A:C,3,FALSE)</f>
        <v>NHS England</v>
      </c>
      <c r="G927" t="str">
        <f>IF(F927="NHS England", "NHS England", IFERROR(VLOOKUP(B927,[1]Lookup!E:F,2,FALSE),"Requires a Council Assigning"))</f>
        <v>NHS England</v>
      </c>
      <c r="H927" t="str">
        <f>IFERROR(VLOOKUP(C927,[1]Lookup!A:B,2,FALSE),"Requires Category")</f>
        <v>Pneumococcal</v>
      </c>
      <c r="I927" t="str">
        <f t="shared" si="14"/>
        <v>Yes</v>
      </c>
    </row>
    <row r="928" spans="1:9" hidden="1" x14ac:dyDescent="0.25">
      <c r="A928" s="53">
        <v>42552</v>
      </c>
      <c r="B928" t="s">
        <v>26</v>
      </c>
      <c r="C928" t="s">
        <v>128</v>
      </c>
      <c r="D928">
        <v>1</v>
      </c>
      <c r="E928" s="4">
        <v>81.540000000000006</v>
      </c>
      <c r="F928" s="4" t="str">
        <f>VLOOKUP(C928,[1]Lookup!A:C,3,FALSE)</f>
        <v>Local Authority</v>
      </c>
      <c r="G928" t="str">
        <f>IF(F928="NHS England", "NHS England", IFERROR(VLOOKUP(B928,[1]Lookup!E:F,2,FALSE),"Requires a Council Assigning"))</f>
        <v>North Yorkshire County Council</v>
      </c>
      <c r="H928" t="str">
        <f>IFERROR(VLOOKUP(C928,[1]Lookup!A:B,2,FALSE),"Requires Category")</f>
        <v>IUD Progestogen-only Device</v>
      </c>
      <c r="I928" t="str">
        <f t="shared" si="14"/>
        <v>Yes</v>
      </c>
    </row>
    <row r="929" spans="1:9" hidden="1" x14ac:dyDescent="0.25">
      <c r="A929" s="53">
        <v>42552</v>
      </c>
      <c r="B929" t="s">
        <v>26</v>
      </c>
      <c r="C929" t="s">
        <v>129</v>
      </c>
      <c r="D929">
        <v>2</v>
      </c>
      <c r="E929" s="4">
        <v>154.62</v>
      </c>
      <c r="F929" s="4" t="str">
        <f>VLOOKUP(C929,[1]Lookup!A:C,3,FALSE)</f>
        <v>Local Authority</v>
      </c>
      <c r="G929" t="str">
        <f>IF(F929="NHS England", "NHS England", IFERROR(VLOOKUP(B929,[1]Lookup!E:F,2,FALSE),"Requires a Council Assigning"))</f>
        <v>North Yorkshire County Council</v>
      </c>
      <c r="H929" t="str">
        <f>IFERROR(VLOOKUP(C929,[1]Lookup!A:B,2,FALSE),"Requires Category")</f>
        <v>Etonogestrel</v>
      </c>
      <c r="I929" t="str">
        <f t="shared" si="14"/>
        <v>Yes</v>
      </c>
    </row>
    <row r="930" spans="1:9" hidden="1" x14ac:dyDescent="0.25">
      <c r="A930" s="53">
        <v>42552</v>
      </c>
      <c r="B930" t="s">
        <v>26</v>
      </c>
      <c r="C930" t="s">
        <v>153</v>
      </c>
      <c r="D930">
        <v>1</v>
      </c>
      <c r="E930" s="4">
        <v>14</v>
      </c>
      <c r="F930" s="4" t="str">
        <f>VLOOKUP(C930,[1]Lookup!A:C,3,FALSE)</f>
        <v>Local Authority</v>
      </c>
      <c r="G930" t="str">
        <f>IF(F930="NHS England", "NHS England", IFERROR(VLOOKUP(B930,[1]Lookup!E:F,2,FALSE),"Requires a Council Assigning"))</f>
        <v>North Yorkshire County Council</v>
      </c>
      <c r="H930" t="str">
        <f>IFERROR(VLOOKUP(C930,[1]Lookup!A:B,2,FALSE),"Requires Category")</f>
        <v>Nicotine Dependence</v>
      </c>
      <c r="I930" t="str">
        <f t="shared" si="14"/>
        <v>Yes</v>
      </c>
    </row>
    <row r="931" spans="1:9" hidden="1" x14ac:dyDescent="0.25">
      <c r="A931" s="53">
        <v>42552</v>
      </c>
      <c r="B931" t="s">
        <v>26</v>
      </c>
      <c r="C931" t="s">
        <v>168</v>
      </c>
      <c r="D931">
        <v>1</v>
      </c>
      <c r="E931" s="4">
        <v>38.44</v>
      </c>
      <c r="F931" s="4" t="str">
        <f>VLOOKUP(C931,[1]Lookup!A:C,3,FALSE)</f>
        <v>Local Authority</v>
      </c>
      <c r="G931" t="str">
        <f>IF(F931="NHS England", "NHS England", IFERROR(VLOOKUP(B931,[1]Lookup!E:F,2,FALSE),"Requires a Council Assigning"))</f>
        <v>North Yorkshire County Council</v>
      </c>
      <c r="H931" t="str">
        <f>IFERROR(VLOOKUP(C931,[1]Lookup!A:B,2,FALSE),"Requires Category")</f>
        <v>Nicotine Dependence</v>
      </c>
      <c r="I931" t="str">
        <f t="shared" si="14"/>
        <v>Yes</v>
      </c>
    </row>
    <row r="932" spans="1:9" hidden="1" x14ac:dyDescent="0.25">
      <c r="A932" s="53">
        <v>42552</v>
      </c>
      <c r="B932" t="s">
        <v>26</v>
      </c>
      <c r="C932" t="s">
        <v>152</v>
      </c>
      <c r="D932">
        <v>4</v>
      </c>
      <c r="E932" s="4">
        <v>30.84</v>
      </c>
      <c r="F932" s="4" t="str">
        <f>VLOOKUP(C932,[1]Lookup!A:C,3,FALSE)</f>
        <v>NHS England</v>
      </c>
      <c r="G932" t="str">
        <f>IF(F932="NHS England", "NHS England", IFERROR(VLOOKUP(B932,[1]Lookup!E:F,2,FALSE),"Requires a Council Assigning"))</f>
        <v>NHS England</v>
      </c>
      <c r="H932" t="str">
        <f>IFERROR(VLOOKUP(C932,[1]Lookup!A:B,2,FALSE),"Requires Category")</f>
        <v>Pneumococcal</v>
      </c>
      <c r="I932" t="str">
        <f t="shared" si="14"/>
        <v>Yes</v>
      </c>
    </row>
    <row r="933" spans="1:9" hidden="1" x14ac:dyDescent="0.25">
      <c r="A933" s="53">
        <v>42552</v>
      </c>
      <c r="B933" t="s">
        <v>22</v>
      </c>
      <c r="C933" t="s">
        <v>133</v>
      </c>
      <c r="D933">
        <v>2</v>
      </c>
      <c r="E933" s="4">
        <v>5.54</v>
      </c>
      <c r="F933" s="4" t="str">
        <f>VLOOKUP(C933,[1]Lookup!A:C,3,FALSE)</f>
        <v>Local Authority</v>
      </c>
      <c r="G933" t="str">
        <f>IF(F933="NHS England", "NHS England", IFERROR(VLOOKUP(B933,[1]Lookup!E:F,2,FALSE),"Requires a Council Assigning"))</f>
        <v>City of York</v>
      </c>
      <c r="H933" t="str">
        <f>IFERROR(VLOOKUP(C933,[1]Lookup!A:B,2,FALSE),"Requires Category")</f>
        <v>Opioid Dependence</v>
      </c>
      <c r="I933" t="str">
        <f t="shared" si="14"/>
        <v>Yes</v>
      </c>
    </row>
    <row r="934" spans="1:9" hidden="1" x14ac:dyDescent="0.25">
      <c r="A934" s="53">
        <v>42552</v>
      </c>
      <c r="B934" t="s">
        <v>22</v>
      </c>
      <c r="C934" t="s">
        <v>134</v>
      </c>
      <c r="D934">
        <v>3</v>
      </c>
      <c r="E934" s="4">
        <v>13.55</v>
      </c>
      <c r="F934" s="4" t="str">
        <f>VLOOKUP(C934,[1]Lookup!A:C,3,FALSE)</f>
        <v>Local Authority</v>
      </c>
      <c r="G934" t="str">
        <f>IF(F934="NHS England", "NHS England", IFERROR(VLOOKUP(B934,[1]Lookup!E:F,2,FALSE),"Requires a Council Assigning"))</f>
        <v>City of York</v>
      </c>
      <c r="H934" t="str">
        <f>IFERROR(VLOOKUP(C934,[1]Lookup!A:B,2,FALSE),"Requires Category")</f>
        <v>Opioid Dependence</v>
      </c>
      <c r="I934" t="str">
        <f t="shared" si="14"/>
        <v>Yes</v>
      </c>
    </row>
    <row r="935" spans="1:9" hidden="1" x14ac:dyDescent="0.25">
      <c r="A935" s="53">
        <v>42552</v>
      </c>
      <c r="B935" t="s">
        <v>22</v>
      </c>
      <c r="C935" t="s">
        <v>138</v>
      </c>
      <c r="D935">
        <v>2</v>
      </c>
      <c r="E935" s="4">
        <v>19.18</v>
      </c>
      <c r="F935" s="4" t="str">
        <f>VLOOKUP(C935,[1]Lookup!A:C,3,FALSE)</f>
        <v>Local Authority</v>
      </c>
      <c r="G935" t="str">
        <f>IF(F935="NHS England", "NHS England", IFERROR(VLOOKUP(B935,[1]Lookup!E:F,2,FALSE),"Requires a Council Assigning"))</f>
        <v>City of York</v>
      </c>
      <c r="H935" t="str">
        <f>IFERROR(VLOOKUP(C935,[1]Lookup!A:B,2,FALSE),"Requires Category")</f>
        <v>Opioid Dependence</v>
      </c>
      <c r="I935" t="str">
        <f t="shared" si="14"/>
        <v>Yes</v>
      </c>
    </row>
    <row r="936" spans="1:9" hidden="1" x14ac:dyDescent="0.25">
      <c r="A936" s="53">
        <v>42552</v>
      </c>
      <c r="B936" t="s">
        <v>22</v>
      </c>
      <c r="C936" t="s">
        <v>128</v>
      </c>
      <c r="D936">
        <v>1</v>
      </c>
      <c r="E936" s="4">
        <v>81.540000000000006</v>
      </c>
      <c r="F936" s="4" t="str">
        <f>VLOOKUP(C936,[1]Lookup!A:C,3,FALSE)</f>
        <v>Local Authority</v>
      </c>
      <c r="G936" t="str">
        <f>IF(F936="NHS England", "NHS England", IFERROR(VLOOKUP(B936,[1]Lookup!E:F,2,FALSE),"Requires a Council Assigning"))</f>
        <v>City of York</v>
      </c>
      <c r="H936" t="str">
        <f>IFERROR(VLOOKUP(C936,[1]Lookup!A:B,2,FALSE),"Requires Category")</f>
        <v>IUD Progestogen-only Device</v>
      </c>
      <c r="I936" t="str">
        <f t="shared" si="14"/>
        <v>No</v>
      </c>
    </row>
    <row r="937" spans="1:9" hidden="1" x14ac:dyDescent="0.25">
      <c r="A937" s="53">
        <v>42552</v>
      </c>
      <c r="B937" t="s">
        <v>22</v>
      </c>
      <c r="C937" t="s">
        <v>129</v>
      </c>
      <c r="D937">
        <v>1</v>
      </c>
      <c r="E937" s="4">
        <v>77.319999999999993</v>
      </c>
      <c r="F937" s="4" t="str">
        <f>VLOOKUP(C937,[1]Lookup!A:C,3,FALSE)</f>
        <v>Local Authority</v>
      </c>
      <c r="G937" t="str">
        <f>IF(F937="NHS England", "NHS England", IFERROR(VLOOKUP(B937,[1]Lookup!E:F,2,FALSE),"Requires a Council Assigning"))</f>
        <v>City of York</v>
      </c>
      <c r="H937" t="str">
        <f>IFERROR(VLOOKUP(C937,[1]Lookup!A:B,2,FALSE),"Requires Category")</f>
        <v>Etonogestrel</v>
      </c>
      <c r="I937" t="str">
        <f t="shared" si="14"/>
        <v>No</v>
      </c>
    </row>
    <row r="938" spans="1:9" hidden="1" x14ac:dyDescent="0.25">
      <c r="A938" s="53">
        <v>42552</v>
      </c>
      <c r="B938" t="s">
        <v>22</v>
      </c>
      <c r="C938" t="s">
        <v>152</v>
      </c>
      <c r="D938">
        <v>1</v>
      </c>
      <c r="E938" s="4">
        <v>7.71</v>
      </c>
      <c r="F938" s="4" t="str">
        <f>VLOOKUP(C938,[1]Lookup!A:C,3,FALSE)</f>
        <v>NHS England</v>
      </c>
      <c r="G938" t="str">
        <f>IF(F938="NHS England", "NHS England", IFERROR(VLOOKUP(B938,[1]Lookup!E:F,2,FALSE),"Requires a Council Assigning"))</f>
        <v>NHS England</v>
      </c>
      <c r="H938" t="str">
        <f>IFERROR(VLOOKUP(C938,[1]Lookup!A:B,2,FALSE),"Requires Category")</f>
        <v>Pneumococcal</v>
      </c>
      <c r="I938" t="str">
        <f t="shared" si="14"/>
        <v>Yes</v>
      </c>
    </row>
    <row r="939" spans="1:9" hidden="1" x14ac:dyDescent="0.25">
      <c r="A939" s="53">
        <v>42552</v>
      </c>
      <c r="B939" t="s">
        <v>22</v>
      </c>
      <c r="C939" t="s">
        <v>145</v>
      </c>
      <c r="D939">
        <v>1</v>
      </c>
      <c r="E939" s="4">
        <v>25.32</v>
      </c>
      <c r="F939" s="4" t="str">
        <f>VLOOKUP(C939,[1]Lookup!A:C,3,FALSE)</f>
        <v>Local Authority</v>
      </c>
      <c r="G939" t="str">
        <f>IF(F939="NHS England", "NHS England", IFERROR(VLOOKUP(B939,[1]Lookup!E:F,2,FALSE),"Requires a Council Assigning"))</f>
        <v>City of York</v>
      </c>
      <c r="H939" t="str">
        <f>IFERROR(VLOOKUP(C939,[1]Lookup!A:B,2,FALSE),"Requires Category")</f>
        <v>Nicotine Dependence</v>
      </c>
      <c r="I939" t="str">
        <f t="shared" si="14"/>
        <v>No</v>
      </c>
    </row>
    <row r="940" spans="1:9" hidden="1" x14ac:dyDescent="0.25">
      <c r="A940" s="53">
        <v>42552</v>
      </c>
      <c r="B940" t="s">
        <v>64</v>
      </c>
      <c r="C940" t="s">
        <v>166</v>
      </c>
      <c r="D940">
        <v>3</v>
      </c>
      <c r="E940" s="4">
        <v>80.099999999999994</v>
      </c>
      <c r="F940" s="4" t="str">
        <f>VLOOKUP(C940,[1]Lookup!A:C,3,FALSE)</f>
        <v>Local Authority</v>
      </c>
      <c r="G940" t="str">
        <f>IF(F940="NHS England", "NHS England", IFERROR(VLOOKUP(B940,[1]Lookup!E:F,2,FALSE),"Requires a Council Assigning"))</f>
        <v>City of York</v>
      </c>
      <c r="H940" t="str">
        <f>IFERROR(VLOOKUP(C940,[1]Lookup!A:B,2,FALSE),"Requires Category")</f>
        <v>Alcohol dependence</v>
      </c>
      <c r="I940" t="str">
        <f t="shared" si="14"/>
        <v>No</v>
      </c>
    </row>
    <row r="941" spans="1:9" hidden="1" x14ac:dyDescent="0.25">
      <c r="A941" s="53">
        <v>42552</v>
      </c>
      <c r="B941" t="s">
        <v>64</v>
      </c>
      <c r="C941" t="s">
        <v>135</v>
      </c>
      <c r="D941">
        <v>1</v>
      </c>
      <c r="E941" s="4">
        <v>95.31</v>
      </c>
      <c r="F941" s="4" t="str">
        <f>VLOOKUP(C941,[1]Lookup!A:C,3,FALSE)</f>
        <v>Local Authority</v>
      </c>
      <c r="G941" t="str">
        <f>IF(F941="NHS England", "NHS England", IFERROR(VLOOKUP(B941,[1]Lookup!E:F,2,FALSE),"Requires a Council Assigning"))</f>
        <v>City of York</v>
      </c>
      <c r="H941" t="str">
        <f>IFERROR(VLOOKUP(C941,[1]Lookup!A:B,2,FALSE),"Requires Category")</f>
        <v>Alcohol dependence</v>
      </c>
      <c r="I941" t="str">
        <f t="shared" si="14"/>
        <v>No</v>
      </c>
    </row>
    <row r="942" spans="1:9" hidden="1" x14ac:dyDescent="0.25">
      <c r="A942" s="53">
        <v>42552</v>
      </c>
      <c r="B942" t="s">
        <v>64</v>
      </c>
      <c r="C942" t="s">
        <v>159</v>
      </c>
      <c r="D942">
        <v>6</v>
      </c>
      <c r="E942" s="4">
        <v>28.98</v>
      </c>
      <c r="F942" s="4" t="str">
        <f>VLOOKUP(C942,[1]Lookup!A:C,3,FALSE)</f>
        <v>Local Authority</v>
      </c>
      <c r="G942" t="str">
        <f>IF(F942="NHS England", "NHS England", IFERROR(VLOOKUP(B942,[1]Lookup!E:F,2,FALSE),"Requires a Council Assigning"))</f>
        <v>City of York</v>
      </c>
      <c r="H942" t="str">
        <f>IFERROR(VLOOKUP(C942,[1]Lookup!A:B,2,FALSE),"Requires Category")</f>
        <v>Emergency Contraception</v>
      </c>
      <c r="I942" t="str">
        <f t="shared" si="14"/>
        <v>No</v>
      </c>
    </row>
    <row r="943" spans="1:9" hidden="1" x14ac:dyDescent="0.25">
      <c r="A943" s="53">
        <v>42552</v>
      </c>
      <c r="B943" t="s">
        <v>64</v>
      </c>
      <c r="C943" t="s">
        <v>138</v>
      </c>
      <c r="D943">
        <v>7</v>
      </c>
      <c r="E943" s="4">
        <v>62.11</v>
      </c>
      <c r="F943" s="4" t="str">
        <f>VLOOKUP(C943,[1]Lookup!A:C,3,FALSE)</f>
        <v>Local Authority</v>
      </c>
      <c r="G943" t="str">
        <f>IF(F943="NHS England", "NHS England", IFERROR(VLOOKUP(B943,[1]Lookup!E:F,2,FALSE),"Requires a Council Assigning"))</f>
        <v>City of York</v>
      </c>
      <c r="H943" t="str">
        <f>IFERROR(VLOOKUP(C943,[1]Lookup!A:B,2,FALSE),"Requires Category")</f>
        <v>Opioid Dependence</v>
      </c>
      <c r="I943" t="str">
        <f t="shared" si="14"/>
        <v>Yes</v>
      </c>
    </row>
    <row r="944" spans="1:9" hidden="1" x14ac:dyDescent="0.25">
      <c r="A944" s="53">
        <v>42552</v>
      </c>
      <c r="B944" t="s">
        <v>64</v>
      </c>
      <c r="C944" t="s">
        <v>128</v>
      </c>
      <c r="D944">
        <v>7</v>
      </c>
      <c r="E944" s="4">
        <v>570.80999999999995</v>
      </c>
      <c r="F944" s="4" t="str">
        <f>VLOOKUP(C944,[1]Lookup!A:C,3,FALSE)</f>
        <v>Local Authority</v>
      </c>
      <c r="G944" t="str">
        <f>IF(F944="NHS England", "NHS England", IFERROR(VLOOKUP(B944,[1]Lookup!E:F,2,FALSE),"Requires a Council Assigning"))</f>
        <v>City of York</v>
      </c>
      <c r="H944" t="str">
        <f>IFERROR(VLOOKUP(C944,[1]Lookup!A:B,2,FALSE),"Requires Category")</f>
        <v>IUD Progestogen-only Device</v>
      </c>
      <c r="I944" t="str">
        <f t="shared" si="14"/>
        <v>No</v>
      </c>
    </row>
    <row r="945" spans="1:9" hidden="1" x14ac:dyDescent="0.25">
      <c r="A945" s="53">
        <v>42552</v>
      </c>
      <c r="B945" t="s">
        <v>64</v>
      </c>
      <c r="C945" t="s">
        <v>198</v>
      </c>
      <c r="D945">
        <v>1</v>
      </c>
      <c r="E945" s="4">
        <v>20.71</v>
      </c>
      <c r="F945" s="4" t="str">
        <f>VLOOKUP(C945,[1]Lookup!A:C,3,FALSE)</f>
        <v>Local Authority</v>
      </c>
      <c r="G945" t="str">
        <f>IF(F945="NHS England", "NHS England", IFERROR(VLOOKUP(B945,[1]Lookup!E:F,2,FALSE),"Requires a Council Assigning"))</f>
        <v>City of York</v>
      </c>
      <c r="H945" t="str">
        <f>IFERROR(VLOOKUP(C945,[1]Lookup!A:B,2,FALSE),"Requires Category")</f>
        <v>Alcohol dependence</v>
      </c>
      <c r="I945" t="str">
        <f t="shared" si="14"/>
        <v>No</v>
      </c>
    </row>
    <row r="946" spans="1:9" hidden="1" x14ac:dyDescent="0.25">
      <c r="A946" s="53">
        <v>42552</v>
      </c>
      <c r="B946" t="s">
        <v>64</v>
      </c>
      <c r="C946" t="s">
        <v>129</v>
      </c>
      <c r="D946">
        <v>5</v>
      </c>
      <c r="E946" s="4">
        <v>386.54</v>
      </c>
      <c r="F946" s="4" t="str">
        <f>VLOOKUP(C946,[1]Lookup!A:C,3,FALSE)</f>
        <v>Local Authority</v>
      </c>
      <c r="G946" t="str">
        <f>IF(F946="NHS England", "NHS England", IFERROR(VLOOKUP(B946,[1]Lookup!E:F,2,FALSE),"Requires a Council Assigning"))</f>
        <v>City of York</v>
      </c>
      <c r="H946" t="str">
        <f>IFERROR(VLOOKUP(C946,[1]Lookup!A:B,2,FALSE),"Requires Category")</f>
        <v>Etonogestrel</v>
      </c>
      <c r="I946" t="str">
        <f t="shared" si="14"/>
        <v>No</v>
      </c>
    </row>
    <row r="947" spans="1:9" hidden="1" x14ac:dyDescent="0.25">
      <c r="A947" s="53">
        <v>42552</v>
      </c>
      <c r="B947" t="s">
        <v>64</v>
      </c>
      <c r="C947" t="s">
        <v>147</v>
      </c>
      <c r="D947">
        <v>1</v>
      </c>
      <c r="E947" s="4">
        <v>38.450000000000003</v>
      </c>
      <c r="F947" s="4" t="str">
        <f>VLOOKUP(C947,[1]Lookup!A:C,3,FALSE)</f>
        <v>Local Authority</v>
      </c>
      <c r="G947" t="str">
        <f>IF(F947="NHS England", "NHS England", IFERROR(VLOOKUP(B947,[1]Lookup!E:F,2,FALSE),"Requires a Council Assigning"))</f>
        <v>City of York</v>
      </c>
      <c r="H947" t="str">
        <f>IFERROR(VLOOKUP(C947,[1]Lookup!A:B,2,FALSE),"Requires Category")</f>
        <v>Nicotine Dependence</v>
      </c>
      <c r="I947" t="str">
        <f t="shared" si="14"/>
        <v>No</v>
      </c>
    </row>
    <row r="948" spans="1:9" hidden="1" x14ac:dyDescent="0.25">
      <c r="A948" s="53">
        <v>42552</v>
      </c>
      <c r="B948" t="s">
        <v>64</v>
      </c>
      <c r="C948" t="s">
        <v>148</v>
      </c>
      <c r="D948">
        <v>1</v>
      </c>
      <c r="E948" s="4">
        <v>19.23</v>
      </c>
      <c r="F948" s="4" t="str">
        <f>VLOOKUP(C948,[1]Lookup!A:C,3,FALSE)</f>
        <v>Local Authority</v>
      </c>
      <c r="G948" t="str">
        <f>IF(F948="NHS England", "NHS England", IFERROR(VLOOKUP(B948,[1]Lookup!E:F,2,FALSE),"Requires a Council Assigning"))</f>
        <v>City of York</v>
      </c>
      <c r="H948" t="str">
        <f>IFERROR(VLOOKUP(C948,[1]Lookup!A:B,2,FALSE),"Requires Category")</f>
        <v>Nicotine Dependence</v>
      </c>
      <c r="I948" t="str">
        <f t="shared" si="14"/>
        <v>No</v>
      </c>
    </row>
    <row r="949" spans="1:9" hidden="1" x14ac:dyDescent="0.25">
      <c r="A949" s="53">
        <v>42552</v>
      </c>
      <c r="B949" t="s">
        <v>64</v>
      </c>
      <c r="C949" t="s">
        <v>140</v>
      </c>
      <c r="D949">
        <v>1</v>
      </c>
      <c r="E949" s="4">
        <v>11.24</v>
      </c>
      <c r="F949" s="4" t="str">
        <f>VLOOKUP(C949,[1]Lookup!A:C,3,FALSE)</f>
        <v>Local Authority</v>
      </c>
      <c r="G949" t="str">
        <f>IF(F949="NHS England", "NHS England", IFERROR(VLOOKUP(B949,[1]Lookup!E:F,2,FALSE),"Requires a Council Assigning"))</f>
        <v>City of York</v>
      </c>
      <c r="H949" t="str">
        <f>IFERROR(VLOOKUP(C949,[1]Lookup!A:B,2,FALSE),"Requires Category")</f>
        <v>Nicotine Dependence</v>
      </c>
      <c r="I949" t="str">
        <f t="shared" si="14"/>
        <v>No</v>
      </c>
    </row>
    <row r="950" spans="1:9" hidden="1" x14ac:dyDescent="0.25">
      <c r="A950" s="53">
        <v>42552</v>
      </c>
      <c r="B950" t="s">
        <v>64</v>
      </c>
      <c r="C950" t="s">
        <v>168</v>
      </c>
      <c r="D950">
        <v>2</v>
      </c>
      <c r="E950" s="4">
        <v>38.46</v>
      </c>
      <c r="F950" s="4" t="str">
        <f>VLOOKUP(C950,[1]Lookup!A:C,3,FALSE)</f>
        <v>Local Authority</v>
      </c>
      <c r="G950" t="str">
        <f>IF(F950="NHS England", "NHS England", IFERROR(VLOOKUP(B950,[1]Lookup!E:F,2,FALSE),"Requires a Council Assigning"))</f>
        <v>City of York</v>
      </c>
      <c r="H950" t="str">
        <f>IFERROR(VLOOKUP(C950,[1]Lookup!A:B,2,FALSE),"Requires Category")</f>
        <v>Nicotine Dependence</v>
      </c>
      <c r="I950" t="str">
        <f t="shared" si="14"/>
        <v>No</v>
      </c>
    </row>
    <row r="951" spans="1:9" hidden="1" x14ac:dyDescent="0.25">
      <c r="A951" s="53">
        <v>42552</v>
      </c>
      <c r="B951" t="s">
        <v>64</v>
      </c>
      <c r="C951" t="s">
        <v>152</v>
      </c>
      <c r="D951">
        <v>31</v>
      </c>
      <c r="E951" s="4">
        <v>238.99</v>
      </c>
      <c r="F951" s="4" t="str">
        <f>VLOOKUP(C951,[1]Lookup!A:C,3,FALSE)</f>
        <v>NHS England</v>
      </c>
      <c r="G951" t="str">
        <f>IF(F951="NHS England", "NHS England", IFERROR(VLOOKUP(B951,[1]Lookup!E:F,2,FALSE),"Requires a Council Assigning"))</f>
        <v>NHS England</v>
      </c>
      <c r="H951" t="str">
        <f>IFERROR(VLOOKUP(C951,[1]Lookup!A:B,2,FALSE),"Requires Category")</f>
        <v>Pneumococcal</v>
      </c>
      <c r="I951" t="str">
        <f t="shared" si="14"/>
        <v>Yes</v>
      </c>
    </row>
    <row r="952" spans="1:9" hidden="1" x14ac:dyDescent="0.25">
      <c r="A952" s="53">
        <v>42552</v>
      </c>
      <c r="B952" t="s">
        <v>64</v>
      </c>
      <c r="C952" t="s">
        <v>131</v>
      </c>
      <c r="D952">
        <v>1</v>
      </c>
      <c r="E952" s="4">
        <v>7.71</v>
      </c>
      <c r="F952" s="4" t="str">
        <f>VLOOKUP(C952,[1]Lookup!A:C,3,FALSE)</f>
        <v>NHS England</v>
      </c>
      <c r="G952" t="str">
        <f>IF(F952="NHS England", "NHS England", IFERROR(VLOOKUP(B952,[1]Lookup!E:F,2,FALSE),"Requires a Council Assigning"))</f>
        <v>NHS England</v>
      </c>
      <c r="H952" t="str">
        <f>IFERROR(VLOOKUP(C952,[1]Lookup!A:B,2,FALSE),"Requires Category")</f>
        <v>Pneumococcal</v>
      </c>
      <c r="I952" t="str">
        <f t="shared" si="14"/>
        <v>Yes</v>
      </c>
    </row>
    <row r="953" spans="1:9" hidden="1" x14ac:dyDescent="0.25">
      <c r="A953" s="53">
        <v>42552</v>
      </c>
      <c r="B953" t="s">
        <v>64</v>
      </c>
      <c r="C953" t="s">
        <v>174</v>
      </c>
      <c r="D953">
        <v>4</v>
      </c>
      <c r="E953" s="4">
        <v>141.32</v>
      </c>
      <c r="F953" s="4" t="str">
        <f>VLOOKUP(C953,[1]Lookup!A:C,3,FALSE)</f>
        <v>Local Authority</v>
      </c>
      <c r="G953" t="str">
        <f>IF(F953="NHS England", "NHS England", IFERROR(VLOOKUP(B953,[1]Lookup!E:F,2,FALSE),"Requires a Council Assigning"))</f>
        <v>City of York</v>
      </c>
      <c r="H953" t="str">
        <f>IFERROR(VLOOKUP(C953,[1]Lookup!A:B,2,FALSE),"Requires Category")</f>
        <v>Opioid Dependence</v>
      </c>
      <c r="I953" t="str">
        <f t="shared" si="14"/>
        <v>Yes</v>
      </c>
    </row>
    <row r="954" spans="1:9" hidden="1" x14ac:dyDescent="0.25">
      <c r="A954" s="53">
        <v>42552</v>
      </c>
      <c r="B954" t="s">
        <v>20</v>
      </c>
      <c r="C954" t="s">
        <v>148</v>
      </c>
      <c r="D954">
        <v>1</v>
      </c>
      <c r="E954" s="4">
        <v>9.6199999999999992</v>
      </c>
      <c r="F954" s="4" t="str">
        <f>VLOOKUP(C954,[1]Lookup!A:C,3,FALSE)</f>
        <v>Local Authority</v>
      </c>
      <c r="G954" t="str">
        <f>IF(F954="NHS England", "NHS England", IFERROR(VLOOKUP(B954,[1]Lookup!E:F,2,FALSE),"Requires a Council Assigning"))</f>
        <v>North Yorkshire County Council</v>
      </c>
      <c r="H954" t="str">
        <f>IFERROR(VLOOKUP(C954,[1]Lookup!A:B,2,FALSE),"Requires Category")</f>
        <v>Nicotine Dependence</v>
      </c>
      <c r="I954" t="str">
        <f t="shared" si="14"/>
        <v>Yes</v>
      </c>
    </row>
    <row r="955" spans="1:9" hidden="1" x14ac:dyDescent="0.25">
      <c r="A955" s="53">
        <v>42552</v>
      </c>
      <c r="B955" t="s">
        <v>20</v>
      </c>
      <c r="C955" t="s">
        <v>179</v>
      </c>
      <c r="D955">
        <v>3</v>
      </c>
      <c r="E955" s="4">
        <v>32.369999999999997</v>
      </c>
      <c r="F955" s="4" t="str">
        <f>VLOOKUP(C955,[1]Lookup!A:C,3,FALSE)</f>
        <v>Local Authority</v>
      </c>
      <c r="G955" t="str">
        <f>IF(F955="NHS England", "NHS England", IFERROR(VLOOKUP(B955,[1]Lookup!E:F,2,FALSE),"Requires a Council Assigning"))</f>
        <v>North Yorkshire County Council</v>
      </c>
      <c r="H955" t="str">
        <f>IFERROR(VLOOKUP(C955,[1]Lookup!A:B,2,FALSE),"Requires Category")</f>
        <v>Nicotine Dependence</v>
      </c>
      <c r="I955" t="str">
        <f t="shared" si="14"/>
        <v>Yes</v>
      </c>
    </row>
    <row r="956" spans="1:9" hidden="1" x14ac:dyDescent="0.25">
      <c r="A956" s="53">
        <v>42552</v>
      </c>
      <c r="B956" t="s">
        <v>20</v>
      </c>
      <c r="C956" t="s">
        <v>231</v>
      </c>
      <c r="D956">
        <v>1</v>
      </c>
      <c r="E956" s="4">
        <v>10.79</v>
      </c>
      <c r="F956" s="4" t="str">
        <f>VLOOKUP(C956,[1]Lookup!A:C,3,FALSE)</f>
        <v>Local Authority</v>
      </c>
      <c r="G956" t="str">
        <f>IF(F956="NHS England", "NHS England", IFERROR(VLOOKUP(B956,[1]Lookup!E:F,2,FALSE),"Requires a Council Assigning"))</f>
        <v>North Yorkshire County Council</v>
      </c>
      <c r="H956" t="str">
        <f>IFERROR(VLOOKUP(C956,[1]Lookup!A:B,2,FALSE),"Requires Category")</f>
        <v>Nicotine Dependence</v>
      </c>
      <c r="I956" t="str">
        <f t="shared" si="14"/>
        <v>Yes</v>
      </c>
    </row>
    <row r="957" spans="1:9" hidden="1" x14ac:dyDescent="0.25">
      <c r="A957" s="53">
        <v>42552</v>
      </c>
      <c r="B957" t="s">
        <v>20</v>
      </c>
      <c r="C957" t="s">
        <v>140</v>
      </c>
      <c r="D957">
        <v>1</v>
      </c>
      <c r="E957" s="4">
        <v>11.24</v>
      </c>
      <c r="F957" s="4" t="str">
        <f>VLOOKUP(C957,[1]Lookup!A:C,3,FALSE)</f>
        <v>Local Authority</v>
      </c>
      <c r="G957" t="str">
        <f>IF(F957="NHS England", "NHS England", IFERROR(VLOOKUP(B957,[1]Lookup!E:F,2,FALSE),"Requires a Council Assigning"))</f>
        <v>North Yorkshire County Council</v>
      </c>
      <c r="H957" t="str">
        <f>IFERROR(VLOOKUP(C957,[1]Lookup!A:B,2,FALSE),"Requires Category")</f>
        <v>Nicotine Dependence</v>
      </c>
      <c r="I957" t="str">
        <f t="shared" si="14"/>
        <v>Yes</v>
      </c>
    </row>
    <row r="958" spans="1:9" hidden="1" x14ac:dyDescent="0.25">
      <c r="A958" s="53">
        <v>42552</v>
      </c>
      <c r="B958" t="s">
        <v>20</v>
      </c>
      <c r="C958" t="s">
        <v>162</v>
      </c>
      <c r="D958">
        <v>1</v>
      </c>
      <c r="E958" s="4">
        <v>19.23</v>
      </c>
      <c r="F958" s="4" t="str">
        <f>VLOOKUP(C958,[1]Lookup!A:C,3,FALSE)</f>
        <v>Local Authority</v>
      </c>
      <c r="G958" t="str">
        <f>IF(F958="NHS England", "NHS England", IFERROR(VLOOKUP(B958,[1]Lookup!E:F,2,FALSE),"Requires a Council Assigning"))</f>
        <v>North Yorkshire County Council</v>
      </c>
      <c r="H958" t="str">
        <f>IFERROR(VLOOKUP(C958,[1]Lookup!A:B,2,FALSE),"Requires Category")</f>
        <v>Nicotine Dependence</v>
      </c>
      <c r="I958" t="str">
        <f t="shared" si="14"/>
        <v>Yes</v>
      </c>
    </row>
    <row r="959" spans="1:9" hidden="1" x14ac:dyDescent="0.25">
      <c r="A959" s="53">
        <v>42552</v>
      </c>
      <c r="B959" t="s">
        <v>20</v>
      </c>
      <c r="C959" t="s">
        <v>152</v>
      </c>
      <c r="D959">
        <v>2</v>
      </c>
      <c r="E959" s="4">
        <v>15.42</v>
      </c>
      <c r="F959" s="4" t="str">
        <f>VLOOKUP(C959,[1]Lookup!A:C,3,FALSE)</f>
        <v>NHS England</v>
      </c>
      <c r="G959" t="str">
        <f>IF(F959="NHS England", "NHS England", IFERROR(VLOOKUP(B959,[1]Lookup!E:F,2,FALSE),"Requires a Council Assigning"))</f>
        <v>NHS England</v>
      </c>
      <c r="H959" t="str">
        <f>IFERROR(VLOOKUP(C959,[1]Lookup!A:B,2,FALSE),"Requires Category")</f>
        <v>Pneumococcal</v>
      </c>
      <c r="I959" t="str">
        <f t="shared" si="14"/>
        <v>Yes</v>
      </c>
    </row>
    <row r="960" spans="1:9" hidden="1" x14ac:dyDescent="0.25">
      <c r="A960" s="53">
        <v>42552</v>
      </c>
      <c r="B960" t="s">
        <v>50</v>
      </c>
      <c r="C960" t="s">
        <v>182</v>
      </c>
      <c r="D960">
        <v>1</v>
      </c>
      <c r="E960" s="4">
        <v>12.82</v>
      </c>
      <c r="F960" s="4" t="str">
        <f>VLOOKUP(C960,[1]Lookup!A:C,3,FALSE)</f>
        <v>Local Authority</v>
      </c>
      <c r="G960" t="str">
        <f>IF(F960="NHS England", "NHS England", IFERROR(VLOOKUP(B960,[1]Lookup!E:F,2,FALSE),"Requires a Council Assigning"))</f>
        <v>City of York</v>
      </c>
      <c r="H960" t="str">
        <f>IFERROR(VLOOKUP(C960,[1]Lookup!A:B,2,FALSE),"Requires Category")</f>
        <v>Opioid Dependence</v>
      </c>
      <c r="I960" t="str">
        <f t="shared" si="14"/>
        <v>Yes</v>
      </c>
    </row>
    <row r="961" spans="1:9" hidden="1" x14ac:dyDescent="0.25">
      <c r="A961" s="53">
        <v>42552</v>
      </c>
      <c r="B961" t="s">
        <v>50</v>
      </c>
      <c r="C961" t="s">
        <v>130</v>
      </c>
      <c r="D961">
        <v>1</v>
      </c>
      <c r="E961" s="4">
        <v>19.46</v>
      </c>
      <c r="F961" s="4" t="str">
        <f>VLOOKUP(C961,[1]Lookup!A:C,3,FALSE)</f>
        <v>Local Authority</v>
      </c>
      <c r="G961" t="str">
        <f>IF(F961="NHS England", "NHS England", IFERROR(VLOOKUP(B961,[1]Lookup!E:F,2,FALSE),"Requires a Council Assigning"))</f>
        <v>City of York</v>
      </c>
      <c r="H961" t="str">
        <f>IFERROR(VLOOKUP(C961,[1]Lookup!A:B,2,FALSE),"Requires Category")</f>
        <v>Nicotine Dependence</v>
      </c>
      <c r="I961" t="str">
        <f t="shared" si="14"/>
        <v>No</v>
      </c>
    </row>
    <row r="962" spans="1:9" hidden="1" x14ac:dyDescent="0.25">
      <c r="A962" s="53">
        <v>42552</v>
      </c>
      <c r="B962" t="s">
        <v>50</v>
      </c>
      <c r="C962" t="s">
        <v>135</v>
      </c>
      <c r="D962">
        <v>2</v>
      </c>
      <c r="E962" s="4">
        <v>95.43</v>
      </c>
      <c r="F962" s="4" t="str">
        <f>VLOOKUP(C962,[1]Lookup!A:C,3,FALSE)</f>
        <v>Local Authority</v>
      </c>
      <c r="G962" t="str">
        <f>IF(F962="NHS England", "NHS England", IFERROR(VLOOKUP(B962,[1]Lookup!E:F,2,FALSE),"Requires a Council Assigning"))</f>
        <v>City of York</v>
      </c>
      <c r="H962" t="str">
        <f>IFERROR(VLOOKUP(C962,[1]Lookup!A:B,2,FALSE),"Requires Category")</f>
        <v>Alcohol dependence</v>
      </c>
      <c r="I962" t="str">
        <f t="shared" si="14"/>
        <v>No</v>
      </c>
    </row>
    <row r="963" spans="1:9" hidden="1" x14ac:dyDescent="0.25">
      <c r="A963" s="53">
        <v>42552</v>
      </c>
      <c r="B963" t="s">
        <v>50</v>
      </c>
      <c r="C963" t="s">
        <v>136</v>
      </c>
      <c r="D963">
        <v>3</v>
      </c>
      <c r="E963" s="4">
        <v>231.96</v>
      </c>
      <c r="F963" s="4" t="str">
        <f>VLOOKUP(C963,[1]Lookup!A:C,3,FALSE)</f>
        <v>Local Authority</v>
      </c>
      <c r="G963" t="str">
        <f>IF(F963="NHS England", "NHS England", IFERROR(VLOOKUP(B963,[1]Lookup!E:F,2,FALSE),"Requires a Council Assigning"))</f>
        <v>City of York</v>
      </c>
      <c r="H963" t="str">
        <f>IFERROR(VLOOKUP(C963,[1]Lookup!A:B,2,FALSE),"Requires Category")</f>
        <v>Etonogestrel</v>
      </c>
      <c r="I963" t="str">
        <f t="shared" si="14"/>
        <v>No</v>
      </c>
    </row>
    <row r="964" spans="1:9" hidden="1" x14ac:dyDescent="0.25">
      <c r="A964" s="53">
        <v>42552</v>
      </c>
      <c r="B964" t="s">
        <v>50</v>
      </c>
      <c r="C964" t="s">
        <v>164</v>
      </c>
      <c r="D964">
        <v>1</v>
      </c>
      <c r="E964" s="4">
        <v>4.83</v>
      </c>
      <c r="F964" s="4" t="str">
        <f>VLOOKUP(C964,[1]Lookup!A:C,3,FALSE)</f>
        <v>Local Authority</v>
      </c>
      <c r="G964" t="str">
        <f>IF(F964="NHS England", "NHS England", IFERROR(VLOOKUP(B964,[1]Lookup!E:F,2,FALSE),"Requires a Council Assigning"))</f>
        <v>City of York</v>
      </c>
      <c r="H964" t="str">
        <f>IFERROR(VLOOKUP(C964,[1]Lookup!A:B,2,FALSE),"Requires Category")</f>
        <v>Emergency Contraception</v>
      </c>
      <c r="I964" t="str">
        <f t="shared" si="14"/>
        <v>No</v>
      </c>
    </row>
    <row r="965" spans="1:9" hidden="1" x14ac:dyDescent="0.25">
      <c r="A965" s="53">
        <v>42552</v>
      </c>
      <c r="B965" t="s">
        <v>50</v>
      </c>
      <c r="C965" t="s">
        <v>159</v>
      </c>
      <c r="D965">
        <v>1</v>
      </c>
      <c r="E965" s="4">
        <v>4.83</v>
      </c>
      <c r="F965" s="4" t="str">
        <f>VLOOKUP(C965,[1]Lookup!A:C,3,FALSE)</f>
        <v>Local Authority</v>
      </c>
      <c r="G965" t="str">
        <f>IF(F965="NHS England", "NHS England", IFERROR(VLOOKUP(B965,[1]Lookup!E:F,2,FALSE),"Requires a Council Assigning"))</f>
        <v>City of York</v>
      </c>
      <c r="H965" t="str">
        <f>IFERROR(VLOOKUP(C965,[1]Lookup!A:B,2,FALSE),"Requires Category")</f>
        <v>Emergency Contraception</v>
      </c>
      <c r="I965" t="str">
        <f t="shared" ref="I965:I1028" si="15">INDEX($R$7:$AB$11,MATCH(G965,$Q$7:$Q$11,0),MATCH(H965,$R$6:$AB$6,0))</f>
        <v>No</v>
      </c>
    </row>
    <row r="966" spans="1:9" hidden="1" x14ac:dyDescent="0.25">
      <c r="A966" s="53">
        <v>42552</v>
      </c>
      <c r="B966" t="s">
        <v>50</v>
      </c>
      <c r="C966" t="s">
        <v>138</v>
      </c>
      <c r="D966">
        <v>15</v>
      </c>
      <c r="E966" s="4">
        <v>110.49</v>
      </c>
      <c r="F966" s="4" t="str">
        <f>VLOOKUP(C966,[1]Lookup!A:C,3,FALSE)</f>
        <v>Local Authority</v>
      </c>
      <c r="G966" t="str">
        <f>IF(F966="NHS England", "NHS England", IFERROR(VLOOKUP(B966,[1]Lookup!E:F,2,FALSE),"Requires a Council Assigning"))</f>
        <v>City of York</v>
      </c>
      <c r="H966" t="str">
        <f>IFERROR(VLOOKUP(C966,[1]Lookup!A:B,2,FALSE),"Requires Category")</f>
        <v>Opioid Dependence</v>
      </c>
      <c r="I966" t="str">
        <f t="shared" si="15"/>
        <v>Yes</v>
      </c>
    </row>
    <row r="967" spans="1:9" hidden="1" x14ac:dyDescent="0.25">
      <c r="A967" s="53">
        <v>42552</v>
      </c>
      <c r="B967" t="s">
        <v>50</v>
      </c>
      <c r="C967" t="s">
        <v>128</v>
      </c>
      <c r="D967">
        <v>5</v>
      </c>
      <c r="E967" s="4">
        <v>407.71</v>
      </c>
      <c r="F967" s="4" t="str">
        <f>VLOOKUP(C967,[1]Lookup!A:C,3,FALSE)</f>
        <v>Local Authority</v>
      </c>
      <c r="G967" t="str">
        <f>IF(F967="NHS England", "NHS England", IFERROR(VLOOKUP(B967,[1]Lookup!E:F,2,FALSE),"Requires a Council Assigning"))</f>
        <v>City of York</v>
      </c>
      <c r="H967" t="str">
        <f>IFERROR(VLOOKUP(C967,[1]Lookup!A:B,2,FALSE),"Requires Category")</f>
        <v>IUD Progestogen-only Device</v>
      </c>
      <c r="I967" t="str">
        <f t="shared" si="15"/>
        <v>No</v>
      </c>
    </row>
    <row r="968" spans="1:9" hidden="1" x14ac:dyDescent="0.25">
      <c r="A968" s="53">
        <v>42552</v>
      </c>
      <c r="B968" t="s">
        <v>50</v>
      </c>
      <c r="C968" t="s">
        <v>129</v>
      </c>
      <c r="D968">
        <v>2</v>
      </c>
      <c r="E968" s="4">
        <v>154.63999999999999</v>
      </c>
      <c r="F968" s="4" t="str">
        <f>VLOOKUP(C968,[1]Lookup!A:C,3,FALSE)</f>
        <v>Local Authority</v>
      </c>
      <c r="G968" t="str">
        <f>IF(F968="NHS England", "NHS England", IFERROR(VLOOKUP(B968,[1]Lookup!E:F,2,FALSE),"Requires a Council Assigning"))</f>
        <v>City of York</v>
      </c>
      <c r="H968" t="str">
        <f>IFERROR(VLOOKUP(C968,[1]Lookup!A:B,2,FALSE),"Requires Category")</f>
        <v>Etonogestrel</v>
      </c>
      <c r="I968" t="str">
        <f t="shared" si="15"/>
        <v>No</v>
      </c>
    </row>
    <row r="969" spans="1:9" hidden="1" x14ac:dyDescent="0.25">
      <c r="A969" s="53">
        <v>42552</v>
      </c>
      <c r="B969" t="s">
        <v>50</v>
      </c>
      <c r="C969" t="s">
        <v>131</v>
      </c>
      <c r="D969">
        <v>4</v>
      </c>
      <c r="E969" s="4">
        <v>30.84</v>
      </c>
      <c r="F969" s="4" t="str">
        <f>VLOOKUP(C969,[1]Lookup!A:C,3,FALSE)</f>
        <v>NHS England</v>
      </c>
      <c r="G969" t="str">
        <f>IF(F969="NHS England", "NHS England", IFERROR(VLOOKUP(B969,[1]Lookup!E:F,2,FALSE),"Requires a Council Assigning"))</f>
        <v>NHS England</v>
      </c>
      <c r="H969" t="str">
        <f>IFERROR(VLOOKUP(C969,[1]Lookup!A:B,2,FALSE),"Requires Category")</f>
        <v>Pneumococcal</v>
      </c>
      <c r="I969" t="str">
        <f t="shared" si="15"/>
        <v>Yes</v>
      </c>
    </row>
    <row r="970" spans="1:9" hidden="1" x14ac:dyDescent="0.25">
      <c r="A970" s="53">
        <v>42552</v>
      </c>
      <c r="B970" t="s">
        <v>32</v>
      </c>
      <c r="C970" t="s">
        <v>182</v>
      </c>
      <c r="D970">
        <v>2</v>
      </c>
      <c r="E970" s="4">
        <v>17.84</v>
      </c>
      <c r="F970" s="4" t="str">
        <f>VLOOKUP(C970,[1]Lookup!A:C,3,FALSE)</f>
        <v>Local Authority</v>
      </c>
      <c r="G970" t="str">
        <f>IF(F970="NHS England", "NHS England", IFERROR(VLOOKUP(B970,[1]Lookup!E:F,2,FALSE),"Requires a Council Assigning"))</f>
        <v>North Yorkshire County Council</v>
      </c>
      <c r="H970" t="str">
        <f>IFERROR(VLOOKUP(C970,[1]Lookup!A:B,2,FALSE),"Requires Category")</f>
        <v>Opioid Dependence</v>
      </c>
      <c r="I970" t="str">
        <f t="shared" si="15"/>
        <v>Yes</v>
      </c>
    </row>
    <row r="971" spans="1:9" hidden="1" x14ac:dyDescent="0.25">
      <c r="A971" s="53">
        <v>42552</v>
      </c>
      <c r="B971" t="s">
        <v>32</v>
      </c>
      <c r="C971" t="s">
        <v>177</v>
      </c>
      <c r="D971">
        <v>1</v>
      </c>
      <c r="E971" s="4">
        <v>25.32</v>
      </c>
      <c r="F971" s="4" t="str">
        <f>VLOOKUP(C971,[1]Lookup!A:C,3,FALSE)</f>
        <v>Local Authority</v>
      </c>
      <c r="G971" t="str">
        <f>IF(F971="NHS England", "NHS England", IFERROR(VLOOKUP(B971,[1]Lookup!E:F,2,FALSE),"Requires a Council Assigning"))</f>
        <v>North Yorkshire County Council</v>
      </c>
      <c r="H971" t="str">
        <f>IFERROR(VLOOKUP(C971,[1]Lookup!A:B,2,FALSE),"Requires Category")</f>
        <v>Nicotine Dependence</v>
      </c>
      <c r="I971" t="str">
        <f t="shared" si="15"/>
        <v>Yes</v>
      </c>
    </row>
    <row r="972" spans="1:9" hidden="1" x14ac:dyDescent="0.25">
      <c r="A972" s="53">
        <v>42552</v>
      </c>
      <c r="B972" t="s">
        <v>32</v>
      </c>
      <c r="C972" t="s">
        <v>159</v>
      </c>
      <c r="D972">
        <v>3</v>
      </c>
      <c r="E972" s="4">
        <v>14.49</v>
      </c>
      <c r="F972" s="4" t="str">
        <f>VLOOKUP(C972,[1]Lookup!A:C,3,FALSE)</f>
        <v>Local Authority</v>
      </c>
      <c r="G972" t="str">
        <f>IF(F972="NHS England", "NHS England", IFERROR(VLOOKUP(B972,[1]Lookup!E:F,2,FALSE),"Requires a Council Assigning"))</f>
        <v>North Yorkshire County Council</v>
      </c>
      <c r="H972" t="str">
        <f>IFERROR(VLOOKUP(C972,[1]Lookup!A:B,2,FALSE),"Requires Category")</f>
        <v>Emergency Contraception</v>
      </c>
      <c r="I972" t="str">
        <f t="shared" si="15"/>
        <v>No</v>
      </c>
    </row>
    <row r="973" spans="1:9" hidden="1" x14ac:dyDescent="0.25">
      <c r="A973" s="53">
        <v>42552</v>
      </c>
      <c r="B973" t="s">
        <v>32</v>
      </c>
      <c r="C973" t="s">
        <v>138</v>
      </c>
      <c r="D973">
        <v>3</v>
      </c>
      <c r="E973" s="4">
        <v>17.34</v>
      </c>
      <c r="F973" s="4" t="str">
        <f>VLOOKUP(C973,[1]Lookup!A:C,3,FALSE)</f>
        <v>Local Authority</v>
      </c>
      <c r="G973" t="str">
        <f>IF(F973="NHS England", "NHS England", IFERROR(VLOOKUP(B973,[1]Lookup!E:F,2,FALSE),"Requires a Council Assigning"))</f>
        <v>North Yorkshire County Council</v>
      </c>
      <c r="H973" t="str">
        <f>IFERROR(VLOOKUP(C973,[1]Lookup!A:B,2,FALSE),"Requires Category")</f>
        <v>Opioid Dependence</v>
      </c>
      <c r="I973" t="str">
        <f t="shared" si="15"/>
        <v>Yes</v>
      </c>
    </row>
    <row r="974" spans="1:9" hidden="1" x14ac:dyDescent="0.25">
      <c r="A974" s="53">
        <v>42552</v>
      </c>
      <c r="B974" t="s">
        <v>32</v>
      </c>
      <c r="C974" t="s">
        <v>128</v>
      </c>
      <c r="D974">
        <v>3</v>
      </c>
      <c r="E974" s="4">
        <v>244.63</v>
      </c>
      <c r="F974" s="4" t="str">
        <f>VLOOKUP(C974,[1]Lookup!A:C,3,FALSE)</f>
        <v>Local Authority</v>
      </c>
      <c r="G974" t="str">
        <f>IF(F974="NHS England", "NHS England", IFERROR(VLOOKUP(B974,[1]Lookup!E:F,2,FALSE),"Requires a Council Assigning"))</f>
        <v>North Yorkshire County Council</v>
      </c>
      <c r="H974" t="str">
        <f>IFERROR(VLOOKUP(C974,[1]Lookup!A:B,2,FALSE),"Requires Category")</f>
        <v>IUD Progestogen-only Device</v>
      </c>
      <c r="I974" t="str">
        <f t="shared" si="15"/>
        <v>Yes</v>
      </c>
    </row>
    <row r="975" spans="1:9" hidden="1" x14ac:dyDescent="0.25">
      <c r="A975" s="53">
        <v>42552</v>
      </c>
      <c r="B975" t="s">
        <v>32</v>
      </c>
      <c r="C975" t="s">
        <v>129</v>
      </c>
      <c r="D975">
        <v>3</v>
      </c>
      <c r="E975" s="4">
        <v>231.96</v>
      </c>
      <c r="F975" s="4" t="str">
        <f>VLOOKUP(C975,[1]Lookup!A:C,3,FALSE)</f>
        <v>Local Authority</v>
      </c>
      <c r="G975" t="str">
        <f>IF(F975="NHS England", "NHS England", IFERROR(VLOOKUP(B975,[1]Lookup!E:F,2,FALSE),"Requires a Council Assigning"))</f>
        <v>North Yorkshire County Council</v>
      </c>
      <c r="H975" t="str">
        <f>IFERROR(VLOOKUP(C975,[1]Lookup!A:B,2,FALSE),"Requires Category")</f>
        <v>Etonogestrel</v>
      </c>
      <c r="I975" t="str">
        <f t="shared" si="15"/>
        <v>Yes</v>
      </c>
    </row>
    <row r="976" spans="1:9" hidden="1" x14ac:dyDescent="0.25">
      <c r="A976" s="53">
        <v>42552</v>
      </c>
      <c r="B976" t="s">
        <v>32</v>
      </c>
      <c r="C976" t="s">
        <v>200</v>
      </c>
      <c r="D976">
        <v>2</v>
      </c>
      <c r="E976" s="4">
        <v>27.74</v>
      </c>
      <c r="F976" s="4" t="str">
        <f>VLOOKUP(C976,[1]Lookup!A:C,3,FALSE)</f>
        <v>Local Authority</v>
      </c>
      <c r="G976" t="str">
        <f>IF(F976="NHS England", "NHS England", IFERROR(VLOOKUP(B976,[1]Lookup!E:F,2,FALSE),"Requires a Council Assigning"))</f>
        <v>North Yorkshire County Council</v>
      </c>
      <c r="H976" t="str">
        <f>IFERROR(VLOOKUP(C976,[1]Lookup!A:B,2,FALSE),"Requires Category")</f>
        <v>Nicotine Dependence</v>
      </c>
      <c r="I976" t="str">
        <f t="shared" si="15"/>
        <v>Yes</v>
      </c>
    </row>
    <row r="977" spans="1:9" hidden="1" x14ac:dyDescent="0.25">
      <c r="A977" s="53">
        <v>42552</v>
      </c>
      <c r="B977" t="s">
        <v>32</v>
      </c>
      <c r="C977" t="s">
        <v>155</v>
      </c>
      <c r="D977">
        <v>3</v>
      </c>
      <c r="E977" s="4">
        <v>47.17</v>
      </c>
      <c r="F977" s="4" t="str">
        <f>VLOOKUP(C977,[1]Lookup!A:C,3,FALSE)</f>
        <v>Local Authority</v>
      </c>
      <c r="G977" t="str">
        <f>IF(F977="NHS England", "NHS England", IFERROR(VLOOKUP(B977,[1]Lookup!E:F,2,FALSE),"Requires a Council Assigning"))</f>
        <v>North Yorkshire County Council</v>
      </c>
      <c r="H977" t="str">
        <f>IFERROR(VLOOKUP(C977,[1]Lookup!A:B,2,FALSE),"Requires Category")</f>
        <v>Opioid Dependence</v>
      </c>
      <c r="I977" t="str">
        <f t="shared" si="15"/>
        <v>Yes</v>
      </c>
    </row>
    <row r="978" spans="1:9" hidden="1" x14ac:dyDescent="0.25">
      <c r="A978" s="53">
        <v>42552</v>
      </c>
      <c r="B978" t="s">
        <v>32</v>
      </c>
      <c r="C978" t="s">
        <v>156</v>
      </c>
      <c r="D978">
        <v>3</v>
      </c>
      <c r="E978" s="4">
        <v>13.44</v>
      </c>
      <c r="F978" s="4" t="str">
        <f>VLOOKUP(C978,[1]Lookup!A:C,3,FALSE)</f>
        <v>Local Authority</v>
      </c>
      <c r="G978" t="str">
        <f>IF(F978="NHS England", "NHS England", IFERROR(VLOOKUP(B978,[1]Lookup!E:F,2,FALSE),"Requires a Council Assigning"))</f>
        <v>North Yorkshire County Council</v>
      </c>
      <c r="H978" t="str">
        <f>IFERROR(VLOOKUP(C978,[1]Lookup!A:B,2,FALSE),"Requires Category")</f>
        <v>Opioid Dependence</v>
      </c>
      <c r="I978" t="str">
        <f t="shared" si="15"/>
        <v>Yes</v>
      </c>
    </row>
    <row r="979" spans="1:9" hidden="1" x14ac:dyDescent="0.25">
      <c r="A979" s="53">
        <v>42552</v>
      </c>
      <c r="B979" t="s">
        <v>32</v>
      </c>
      <c r="C979" t="s">
        <v>174</v>
      </c>
      <c r="D979">
        <v>3</v>
      </c>
      <c r="E979" s="4">
        <v>70.709999999999994</v>
      </c>
      <c r="F979" s="4" t="str">
        <f>VLOOKUP(C979,[1]Lookup!A:C,3,FALSE)</f>
        <v>Local Authority</v>
      </c>
      <c r="G979" t="str">
        <f>IF(F979="NHS England", "NHS England", IFERROR(VLOOKUP(B979,[1]Lookup!E:F,2,FALSE),"Requires a Council Assigning"))</f>
        <v>North Yorkshire County Council</v>
      </c>
      <c r="H979" t="str">
        <f>IFERROR(VLOOKUP(C979,[1]Lookup!A:B,2,FALSE),"Requires Category")</f>
        <v>Opioid Dependence</v>
      </c>
      <c r="I979" t="str">
        <f t="shared" si="15"/>
        <v>Yes</v>
      </c>
    </row>
    <row r="980" spans="1:9" hidden="1" x14ac:dyDescent="0.25">
      <c r="A980" s="53">
        <v>42552</v>
      </c>
      <c r="B980" t="s">
        <v>32</v>
      </c>
      <c r="C980" t="s">
        <v>144</v>
      </c>
      <c r="D980">
        <v>1</v>
      </c>
      <c r="E980" s="4">
        <v>13.03</v>
      </c>
      <c r="F980" s="4" t="str">
        <f>VLOOKUP(C980,[1]Lookup!A:C,3,FALSE)</f>
        <v>Local Authority</v>
      </c>
      <c r="G980" t="str">
        <f>IF(F980="NHS England", "NHS England", IFERROR(VLOOKUP(B980,[1]Lookup!E:F,2,FALSE),"Requires a Council Assigning"))</f>
        <v>North Yorkshire County Council</v>
      </c>
      <c r="H980" t="str">
        <f>IFERROR(VLOOKUP(C980,[1]Lookup!A:B,2,FALSE),"Requires Category")</f>
        <v>Emergency Contraception</v>
      </c>
      <c r="I980" t="str">
        <f t="shared" si="15"/>
        <v>No</v>
      </c>
    </row>
    <row r="981" spans="1:9" hidden="1" x14ac:dyDescent="0.25">
      <c r="A981" s="53">
        <v>42552</v>
      </c>
      <c r="B981" t="s">
        <v>32</v>
      </c>
      <c r="C981" t="s">
        <v>146</v>
      </c>
      <c r="D981">
        <v>1</v>
      </c>
      <c r="E981" s="4">
        <v>25.31</v>
      </c>
      <c r="F981" s="4" t="str">
        <f>VLOOKUP(C981,[1]Lookup!A:C,3,FALSE)</f>
        <v>Local Authority</v>
      </c>
      <c r="G981" t="str">
        <f>IF(F981="NHS England", "NHS England", IFERROR(VLOOKUP(B981,[1]Lookup!E:F,2,FALSE),"Requires a Council Assigning"))</f>
        <v>North Yorkshire County Council</v>
      </c>
      <c r="H981" t="str">
        <f>IFERROR(VLOOKUP(C981,[1]Lookup!A:B,2,FALSE),"Requires Category")</f>
        <v>Nicotine Dependence</v>
      </c>
      <c r="I981" t="str">
        <f t="shared" si="15"/>
        <v>Yes</v>
      </c>
    </row>
    <row r="982" spans="1:9" hidden="1" x14ac:dyDescent="0.25">
      <c r="A982" s="53">
        <v>42552</v>
      </c>
      <c r="B982" t="s">
        <v>36</v>
      </c>
      <c r="C982" t="s">
        <v>164</v>
      </c>
      <c r="D982">
        <v>1</v>
      </c>
      <c r="E982" s="4">
        <v>4.83</v>
      </c>
      <c r="F982" s="4" t="str">
        <f>VLOOKUP(C982,[1]Lookup!A:C,3,FALSE)</f>
        <v>Local Authority</v>
      </c>
      <c r="G982" t="str">
        <f>IF(F982="NHS England", "NHS England", IFERROR(VLOOKUP(B982,[1]Lookup!E:F,2,FALSE),"Requires a Council Assigning"))</f>
        <v>North Yorkshire County Council</v>
      </c>
      <c r="H982" t="str">
        <f>IFERROR(VLOOKUP(C982,[1]Lookup!A:B,2,FALSE),"Requires Category")</f>
        <v>Emergency Contraception</v>
      </c>
      <c r="I982" t="str">
        <f t="shared" si="15"/>
        <v>No</v>
      </c>
    </row>
    <row r="983" spans="1:9" hidden="1" x14ac:dyDescent="0.25">
      <c r="A983" s="53">
        <v>42552</v>
      </c>
      <c r="B983" t="s">
        <v>36</v>
      </c>
      <c r="C983" t="s">
        <v>159</v>
      </c>
      <c r="D983">
        <v>1</v>
      </c>
      <c r="E983" s="4">
        <v>4.83</v>
      </c>
      <c r="F983" s="4" t="str">
        <f>VLOOKUP(C983,[1]Lookup!A:C,3,FALSE)</f>
        <v>Local Authority</v>
      </c>
      <c r="G983" t="str">
        <f>IF(F983="NHS England", "NHS England", IFERROR(VLOOKUP(B983,[1]Lookup!E:F,2,FALSE),"Requires a Council Assigning"))</f>
        <v>North Yorkshire County Council</v>
      </c>
      <c r="H983" t="str">
        <f>IFERROR(VLOOKUP(C983,[1]Lookup!A:B,2,FALSE),"Requires Category")</f>
        <v>Emergency Contraception</v>
      </c>
      <c r="I983" t="str">
        <f t="shared" si="15"/>
        <v>No</v>
      </c>
    </row>
    <row r="984" spans="1:9" hidden="1" x14ac:dyDescent="0.25">
      <c r="A984" s="53">
        <v>42552</v>
      </c>
      <c r="B984" t="s">
        <v>36</v>
      </c>
      <c r="C984" t="s">
        <v>128</v>
      </c>
      <c r="D984">
        <v>1</v>
      </c>
      <c r="E984" s="4">
        <v>81.56</v>
      </c>
      <c r="F984" s="4" t="str">
        <f>VLOOKUP(C984,[1]Lookup!A:C,3,FALSE)</f>
        <v>Local Authority</v>
      </c>
      <c r="G984" t="str">
        <f>IF(F984="NHS England", "NHS England", IFERROR(VLOOKUP(B984,[1]Lookup!E:F,2,FALSE),"Requires a Council Assigning"))</f>
        <v>North Yorkshire County Council</v>
      </c>
      <c r="H984" t="str">
        <f>IFERROR(VLOOKUP(C984,[1]Lookup!A:B,2,FALSE),"Requires Category")</f>
        <v>IUD Progestogen-only Device</v>
      </c>
      <c r="I984" t="str">
        <f t="shared" si="15"/>
        <v>Yes</v>
      </c>
    </row>
    <row r="985" spans="1:9" hidden="1" x14ac:dyDescent="0.25">
      <c r="A985" s="53">
        <v>42552</v>
      </c>
      <c r="B985" t="s">
        <v>36</v>
      </c>
      <c r="C985" t="s">
        <v>129</v>
      </c>
      <c r="D985">
        <v>3</v>
      </c>
      <c r="E985" s="4">
        <v>231.96</v>
      </c>
      <c r="F985" s="4" t="str">
        <f>VLOOKUP(C985,[1]Lookup!A:C,3,FALSE)</f>
        <v>Local Authority</v>
      </c>
      <c r="G985" t="str">
        <f>IF(F985="NHS England", "NHS England", IFERROR(VLOOKUP(B985,[1]Lookup!E:F,2,FALSE),"Requires a Council Assigning"))</f>
        <v>North Yorkshire County Council</v>
      </c>
      <c r="H985" t="str">
        <f>IFERROR(VLOOKUP(C985,[1]Lookup!A:B,2,FALSE),"Requires Category")</f>
        <v>Etonogestrel</v>
      </c>
      <c r="I985" t="str">
        <f t="shared" si="15"/>
        <v>Yes</v>
      </c>
    </row>
    <row r="986" spans="1:9" hidden="1" x14ac:dyDescent="0.25">
      <c r="A986" s="53">
        <v>42552</v>
      </c>
      <c r="B986" t="s">
        <v>36</v>
      </c>
      <c r="C986" t="s">
        <v>160</v>
      </c>
      <c r="D986">
        <v>1</v>
      </c>
      <c r="E986" s="4">
        <v>9.25</v>
      </c>
      <c r="F986" s="4" t="str">
        <f>VLOOKUP(C986,[1]Lookup!A:C,3,FALSE)</f>
        <v>Local Authority</v>
      </c>
      <c r="G986" t="str">
        <f>IF(F986="NHS England", "NHS England", IFERROR(VLOOKUP(B986,[1]Lookup!E:F,2,FALSE),"Requires a Council Assigning"))</f>
        <v>North Yorkshire County Council</v>
      </c>
      <c r="H986" t="str">
        <f>IFERROR(VLOOKUP(C986,[1]Lookup!A:B,2,FALSE),"Requires Category")</f>
        <v>Nicotine Dependence</v>
      </c>
      <c r="I986" t="str">
        <f t="shared" si="15"/>
        <v>Yes</v>
      </c>
    </row>
    <row r="987" spans="1:9" hidden="1" x14ac:dyDescent="0.25">
      <c r="A987" s="53">
        <v>42552</v>
      </c>
      <c r="B987" t="s">
        <v>36</v>
      </c>
      <c r="C987" t="s">
        <v>167</v>
      </c>
      <c r="D987">
        <v>1</v>
      </c>
      <c r="E987" s="4">
        <v>36.97</v>
      </c>
      <c r="F987" s="4" t="str">
        <f>VLOOKUP(C987,[1]Lookup!A:C,3,FALSE)</f>
        <v>Local Authority</v>
      </c>
      <c r="G987" t="str">
        <f>IF(F987="NHS England", "NHS England", IFERROR(VLOOKUP(B987,[1]Lookup!E:F,2,FALSE),"Requires a Council Assigning"))</f>
        <v>North Yorkshire County Council</v>
      </c>
      <c r="H987" t="str">
        <f>IFERROR(VLOOKUP(C987,[1]Lookup!A:B,2,FALSE),"Requires Category")</f>
        <v>Nicotine Dependence</v>
      </c>
      <c r="I987" t="str">
        <f t="shared" si="15"/>
        <v>Yes</v>
      </c>
    </row>
    <row r="988" spans="1:9" hidden="1" x14ac:dyDescent="0.25">
      <c r="A988" s="53">
        <v>42552</v>
      </c>
      <c r="B988" t="s">
        <v>36</v>
      </c>
      <c r="C988" t="s">
        <v>168</v>
      </c>
      <c r="D988">
        <v>3</v>
      </c>
      <c r="E988" s="4">
        <v>57.69</v>
      </c>
      <c r="F988" s="4" t="str">
        <f>VLOOKUP(C988,[1]Lookup!A:C,3,FALSE)</f>
        <v>Local Authority</v>
      </c>
      <c r="G988" t="str">
        <f>IF(F988="NHS England", "NHS England", IFERROR(VLOOKUP(B988,[1]Lookup!E:F,2,FALSE),"Requires a Council Assigning"))</f>
        <v>North Yorkshire County Council</v>
      </c>
      <c r="H988" t="str">
        <f>IFERROR(VLOOKUP(C988,[1]Lookup!A:B,2,FALSE),"Requires Category")</f>
        <v>Nicotine Dependence</v>
      </c>
      <c r="I988" t="str">
        <f t="shared" si="15"/>
        <v>Yes</v>
      </c>
    </row>
    <row r="989" spans="1:9" hidden="1" x14ac:dyDescent="0.25">
      <c r="A989" s="53">
        <v>42552</v>
      </c>
      <c r="B989" t="s">
        <v>36</v>
      </c>
      <c r="C989" t="s">
        <v>152</v>
      </c>
      <c r="D989">
        <v>6</v>
      </c>
      <c r="E989" s="4">
        <v>46.26</v>
      </c>
      <c r="F989" s="4" t="str">
        <f>VLOOKUP(C989,[1]Lookup!A:C,3,FALSE)</f>
        <v>NHS England</v>
      </c>
      <c r="G989" t="str">
        <f>IF(F989="NHS England", "NHS England", IFERROR(VLOOKUP(B989,[1]Lookup!E:F,2,FALSE),"Requires a Council Assigning"))</f>
        <v>NHS England</v>
      </c>
      <c r="H989" t="str">
        <f>IFERROR(VLOOKUP(C989,[1]Lookup!A:B,2,FALSE),"Requires Category")</f>
        <v>Pneumococcal</v>
      </c>
      <c r="I989" t="str">
        <f t="shared" si="15"/>
        <v>Yes</v>
      </c>
    </row>
    <row r="990" spans="1:9" hidden="1" x14ac:dyDescent="0.25">
      <c r="A990" s="53">
        <v>42552</v>
      </c>
      <c r="B990" t="s">
        <v>36</v>
      </c>
      <c r="C990" t="s">
        <v>146</v>
      </c>
      <c r="D990">
        <v>9</v>
      </c>
      <c r="E990" s="4">
        <v>227.75</v>
      </c>
      <c r="F990" s="4" t="str">
        <f>VLOOKUP(C990,[1]Lookup!A:C,3,FALSE)</f>
        <v>Local Authority</v>
      </c>
      <c r="G990" t="str">
        <f>IF(F990="NHS England", "NHS England", IFERROR(VLOOKUP(B990,[1]Lookup!E:F,2,FALSE),"Requires a Council Assigning"))</f>
        <v>North Yorkshire County Council</v>
      </c>
      <c r="H990" t="str">
        <f>IFERROR(VLOOKUP(C990,[1]Lookup!A:B,2,FALSE),"Requires Category")</f>
        <v>Nicotine Dependence</v>
      </c>
      <c r="I990" t="str">
        <f t="shared" si="15"/>
        <v>Yes</v>
      </c>
    </row>
    <row r="991" spans="1:9" hidden="1" x14ac:dyDescent="0.25">
      <c r="A991" s="53">
        <v>42552</v>
      </c>
      <c r="B991" t="s">
        <v>62</v>
      </c>
      <c r="C991" t="s">
        <v>166</v>
      </c>
      <c r="D991">
        <v>2</v>
      </c>
      <c r="E991" s="4">
        <v>53.4</v>
      </c>
      <c r="F991" s="4" t="str">
        <f>VLOOKUP(C991,[1]Lookup!A:C,3,FALSE)</f>
        <v>Local Authority</v>
      </c>
      <c r="G991" t="str">
        <f>IF(F991="NHS England", "NHS England", IFERROR(VLOOKUP(B991,[1]Lookup!E:F,2,FALSE),"Requires a Council Assigning"))</f>
        <v>City of York</v>
      </c>
      <c r="H991" t="str">
        <f>IFERROR(VLOOKUP(C991,[1]Lookup!A:B,2,FALSE),"Requires Category")</f>
        <v>Alcohol dependence</v>
      </c>
      <c r="I991" t="str">
        <f t="shared" si="15"/>
        <v>No</v>
      </c>
    </row>
    <row r="992" spans="1:9" hidden="1" x14ac:dyDescent="0.25">
      <c r="A992" s="53">
        <v>42552</v>
      </c>
      <c r="B992" t="s">
        <v>62</v>
      </c>
      <c r="C992" t="s">
        <v>133</v>
      </c>
      <c r="D992">
        <v>4</v>
      </c>
      <c r="E992" s="4">
        <v>10.029999999999999</v>
      </c>
      <c r="F992" s="4" t="str">
        <f>VLOOKUP(C992,[1]Lookup!A:C,3,FALSE)</f>
        <v>Local Authority</v>
      </c>
      <c r="G992" t="str">
        <f>IF(F992="NHS England", "NHS England", IFERROR(VLOOKUP(B992,[1]Lookup!E:F,2,FALSE),"Requires a Council Assigning"))</f>
        <v>City of York</v>
      </c>
      <c r="H992" t="str">
        <f>IFERROR(VLOOKUP(C992,[1]Lookup!A:B,2,FALSE),"Requires Category")</f>
        <v>Opioid Dependence</v>
      </c>
      <c r="I992" t="str">
        <f t="shared" si="15"/>
        <v>Yes</v>
      </c>
    </row>
    <row r="993" spans="1:9" hidden="1" x14ac:dyDescent="0.25">
      <c r="A993" s="53">
        <v>42552</v>
      </c>
      <c r="B993" t="s">
        <v>62</v>
      </c>
      <c r="C993" t="s">
        <v>130</v>
      </c>
      <c r="D993">
        <v>1</v>
      </c>
      <c r="E993" s="4">
        <v>38.71</v>
      </c>
      <c r="F993" s="4" t="str">
        <f>VLOOKUP(C993,[1]Lookup!A:C,3,FALSE)</f>
        <v>Local Authority</v>
      </c>
      <c r="G993" t="str">
        <f>IF(F993="NHS England", "NHS England", IFERROR(VLOOKUP(B993,[1]Lookup!E:F,2,FALSE),"Requires a Council Assigning"))</f>
        <v>City of York</v>
      </c>
      <c r="H993" t="str">
        <f>IFERROR(VLOOKUP(C993,[1]Lookup!A:B,2,FALSE),"Requires Category")</f>
        <v>Nicotine Dependence</v>
      </c>
      <c r="I993" t="str">
        <f t="shared" si="15"/>
        <v>No</v>
      </c>
    </row>
    <row r="994" spans="1:9" hidden="1" x14ac:dyDescent="0.25">
      <c r="A994" s="53">
        <v>42552</v>
      </c>
      <c r="B994" t="s">
        <v>62</v>
      </c>
      <c r="C994" t="s">
        <v>159</v>
      </c>
      <c r="D994">
        <v>3</v>
      </c>
      <c r="E994" s="4">
        <v>14.49</v>
      </c>
      <c r="F994" s="4" t="str">
        <f>VLOOKUP(C994,[1]Lookup!A:C,3,FALSE)</f>
        <v>Local Authority</v>
      </c>
      <c r="G994" t="str">
        <f>IF(F994="NHS England", "NHS England", IFERROR(VLOOKUP(B994,[1]Lookup!E:F,2,FALSE),"Requires a Council Assigning"))</f>
        <v>City of York</v>
      </c>
      <c r="H994" t="str">
        <f>IFERROR(VLOOKUP(C994,[1]Lookup!A:B,2,FALSE),"Requires Category")</f>
        <v>Emergency Contraception</v>
      </c>
      <c r="I994" t="str">
        <f t="shared" si="15"/>
        <v>No</v>
      </c>
    </row>
    <row r="995" spans="1:9" hidden="1" x14ac:dyDescent="0.25">
      <c r="A995" s="53">
        <v>42552</v>
      </c>
      <c r="B995" t="s">
        <v>62</v>
      </c>
      <c r="C995" t="s">
        <v>128</v>
      </c>
      <c r="D995">
        <v>7</v>
      </c>
      <c r="E995" s="4">
        <v>570.79999999999995</v>
      </c>
      <c r="F995" s="4" t="str">
        <f>VLOOKUP(C995,[1]Lookup!A:C,3,FALSE)</f>
        <v>Local Authority</v>
      </c>
      <c r="G995" t="str">
        <f>IF(F995="NHS England", "NHS England", IFERROR(VLOOKUP(B995,[1]Lookup!E:F,2,FALSE),"Requires a Council Assigning"))</f>
        <v>City of York</v>
      </c>
      <c r="H995" t="str">
        <f>IFERROR(VLOOKUP(C995,[1]Lookup!A:B,2,FALSE),"Requires Category")</f>
        <v>IUD Progestogen-only Device</v>
      </c>
      <c r="I995" t="str">
        <f t="shared" si="15"/>
        <v>No</v>
      </c>
    </row>
    <row r="996" spans="1:9" hidden="1" x14ac:dyDescent="0.25">
      <c r="A996" s="53">
        <v>42552</v>
      </c>
      <c r="B996" t="s">
        <v>62</v>
      </c>
      <c r="C996" t="s">
        <v>129</v>
      </c>
      <c r="D996">
        <v>10</v>
      </c>
      <c r="E996" s="4">
        <v>773.08</v>
      </c>
      <c r="F996" s="4" t="str">
        <f>VLOOKUP(C996,[1]Lookup!A:C,3,FALSE)</f>
        <v>Local Authority</v>
      </c>
      <c r="G996" t="str">
        <f>IF(F996="NHS England", "NHS England", IFERROR(VLOOKUP(B996,[1]Lookup!E:F,2,FALSE),"Requires a Council Assigning"))</f>
        <v>City of York</v>
      </c>
      <c r="H996" t="str">
        <f>IFERROR(VLOOKUP(C996,[1]Lookup!A:B,2,FALSE),"Requires Category")</f>
        <v>Etonogestrel</v>
      </c>
      <c r="I996" t="str">
        <f t="shared" si="15"/>
        <v>No</v>
      </c>
    </row>
    <row r="997" spans="1:9" hidden="1" x14ac:dyDescent="0.25">
      <c r="A997" s="53">
        <v>42552</v>
      </c>
      <c r="B997" t="s">
        <v>62</v>
      </c>
      <c r="C997" t="s">
        <v>152</v>
      </c>
      <c r="D997">
        <v>58</v>
      </c>
      <c r="E997" s="4">
        <v>447.15</v>
      </c>
      <c r="F997" s="4" t="str">
        <f>VLOOKUP(C997,[1]Lookup!A:C,3,FALSE)</f>
        <v>NHS England</v>
      </c>
      <c r="G997" t="str">
        <f>IF(F997="NHS England", "NHS England", IFERROR(VLOOKUP(B997,[1]Lookup!E:F,2,FALSE),"Requires a Council Assigning"))</f>
        <v>NHS England</v>
      </c>
      <c r="H997" t="str">
        <f>IFERROR(VLOOKUP(C997,[1]Lookup!A:B,2,FALSE),"Requires Category")</f>
        <v>Pneumococcal</v>
      </c>
      <c r="I997" t="str">
        <f t="shared" si="15"/>
        <v>Yes</v>
      </c>
    </row>
    <row r="998" spans="1:9" hidden="1" x14ac:dyDescent="0.25">
      <c r="A998" s="53">
        <v>42552</v>
      </c>
      <c r="B998" t="s">
        <v>62</v>
      </c>
      <c r="C998" t="s">
        <v>174</v>
      </c>
      <c r="D998">
        <v>2</v>
      </c>
      <c r="E998" s="4">
        <v>141.27000000000001</v>
      </c>
      <c r="F998" s="4" t="str">
        <f>VLOOKUP(C998,[1]Lookup!A:C,3,FALSE)</f>
        <v>Local Authority</v>
      </c>
      <c r="G998" t="str">
        <f>IF(F998="NHS England", "NHS England", IFERROR(VLOOKUP(B998,[1]Lookup!E:F,2,FALSE),"Requires a Council Assigning"))</f>
        <v>City of York</v>
      </c>
      <c r="H998" t="str">
        <f>IFERROR(VLOOKUP(C998,[1]Lookup!A:B,2,FALSE),"Requires Category")</f>
        <v>Opioid Dependence</v>
      </c>
      <c r="I998" t="str">
        <f t="shared" si="15"/>
        <v>Yes</v>
      </c>
    </row>
    <row r="999" spans="1:9" hidden="1" x14ac:dyDescent="0.25">
      <c r="A999" s="53">
        <v>42552</v>
      </c>
      <c r="B999" t="s">
        <v>62</v>
      </c>
      <c r="C999" t="s">
        <v>144</v>
      </c>
      <c r="D999">
        <v>1</v>
      </c>
      <c r="E999" s="4">
        <v>13.03</v>
      </c>
      <c r="F999" s="4" t="str">
        <f>VLOOKUP(C999,[1]Lookup!A:C,3,FALSE)</f>
        <v>Local Authority</v>
      </c>
      <c r="G999" t="str">
        <f>IF(F999="NHS England", "NHS England", IFERROR(VLOOKUP(B999,[1]Lookup!E:F,2,FALSE),"Requires a Council Assigning"))</f>
        <v>City of York</v>
      </c>
      <c r="H999" t="str">
        <f>IFERROR(VLOOKUP(C999,[1]Lookup!A:B,2,FALSE),"Requires Category")</f>
        <v>Emergency Contraception</v>
      </c>
      <c r="I999" t="str">
        <f t="shared" si="15"/>
        <v>No</v>
      </c>
    </row>
    <row r="1000" spans="1:9" hidden="1" x14ac:dyDescent="0.25">
      <c r="A1000" s="53">
        <v>42552</v>
      </c>
      <c r="B1000" t="s">
        <v>52</v>
      </c>
      <c r="C1000" t="s">
        <v>166</v>
      </c>
      <c r="D1000">
        <v>2</v>
      </c>
      <c r="E1000" s="4">
        <v>53.39</v>
      </c>
      <c r="F1000" s="4" t="str">
        <f>VLOOKUP(C1000,[1]Lookup!A:C,3,FALSE)</f>
        <v>Local Authority</v>
      </c>
      <c r="G1000" t="str">
        <f>IF(F1000="NHS England", "NHS England", IFERROR(VLOOKUP(B1000,[1]Lookup!E:F,2,FALSE),"Requires a Council Assigning"))</f>
        <v>North Yorkshire County Council</v>
      </c>
      <c r="H1000" t="str">
        <f>IFERROR(VLOOKUP(C1000,[1]Lookup!A:B,2,FALSE),"Requires Category")</f>
        <v>Alcohol dependence</v>
      </c>
      <c r="I1000" t="str">
        <f t="shared" si="15"/>
        <v>Yes</v>
      </c>
    </row>
    <row r="1001" spans="1:9" hidden="1" x14ac:dyDescent="0.25">
      <c r="A1001" s="53">
        <v>42552</v>
      </c>
      <c r="B1001" t="s">
        <v>52</v>
      </c>
      <c r="C1001" t="s">
        <v>132</v>
      </c>
      <c r="D1001">
        <v>2</v>
      </c>
      <c r="E1001" s="4">
        <v>75.92</v>
      </c>
      <c r="F1001" s="4" t="str">
        <f>VLOOKUP(C1001,[1]Lookup!A:C,3,FALSE)</f>
        <v>Local Authority</v>
      </c>
      <c r="G1001" t="str">
        <f>IF(F1001="NHS England", "NHS England", IFERROR(VLOOKUP(B1001,[1]Lookup!E:F,2,FALSE),"Requires a Council Assigning"))</f>
        <v>North Yorkshire County Council</v>
      </c>
      <c r="H1001" t="str">
        <f>IFERROR(VLOOKUP(C1001,[1]Lookup!A:B,2,FALSE),"Requires Category")</f>
        <v>Nicotine Dependence</v>
      </c>
      <c r="I1001" t="str">
        <f t="shared" si="15"/>
        <v>Yes</v>
      </c>
    </row>
    <row r="1002" spans="1:9" hidden="1" x14ac:dyDescent="0.25">
      <c r="A1002" s="53">
        <v>42552</v>
      </c>
      <c r="B1002" t="s">
        <v>52</v>
      </c>
      <c r="C1002" t="s">
        <v>135</v>
      </c>
      <c r="D1002">
        <v>1</v>
      </c>
      <c r="E1002" s="4">
        <v>85.01</v>
      </c>
      <c r="F1002" s="4" t="str">
        <f>VLOOKUP(C1002,[1]Lookup!A:C,3,FALSE)</f>
        <v>Local Authority</v>
      </c>
      <c r="G1002" t="str">
        <f>IF(F1002="NHS England", "NHS England", IFERROR(VLOOKUP(B1002,[1]Lookup!E:F,2,FALSE),"Requires a Council Assigning"))</f>
        <v>North Yorkshire County Council</v>
      </c>
      <c r="H1002" t="str">
        <f>IFERROR(VLOOKUP(C1002,[1]Lookup!A:B,2,FALSE),"Requires Category")</f>
        <v>Alcohol dependence</v>
      </c>
      <c r="I1002" t="str">
        <f t="shared" si="15"/>
        <v>Yes</v>
      </c>
    </row>
    <row r="1003" spans="1:9" hidden="1" x14ac:dyDescent="0.25">
      <c r="A1003" s="53">
        <v>42552</v>
      </c>
      <c r="B1003" t="s">
        <v>52</v>
      </c>
      <c r="C1003" t="s">
        <v>136</v>
      </c>
      <c r="D1003">
        <v>3</v>
      </c>
      <c r="E1003" s="4">
        <v>231.92</v>
      </c>
      <c r="F1003" s="4" t="str">
        <f>VLOOKUP(C1003,[1]Lookup!A:C,3,FALSE)</f>
        <v>Local Authority</v>
      </c>
      <c r="G1003" t="str">
        <f>IF(F1003="NHS England", "NHS England", IFERROR(VLOOKUP(B1003,[1]Lookup!E:F,2,FALSE),"Requires a Council Assigning"))</f>
        <v>North Yorkshire County Council</v>
      </c>
      <c r="H1003" t="str">
        <f>IFERROR(VLOOKUP(C1003,[1]Lookup!A:B,2,FALSE),"Requires Category")</f>
        <v>Etonogestrel</v>
      </c>
      <c r="I1003" t="str">
        <f t="shared" si="15"/>
        <v>Yes</v>
      </c>
    </row>
    <row r="1004" spans="1:9" hidden="1" x14ac:dyDescent="0.25">
      <c r="A1004" s="53">
        <v>42552</v>
      </c>
      <c r="B1004" t="s">
        <v>52</v>
      </c>
      <c r="C1004" t="s">
        <v>159</v>
      </c>
      <c r="D1004">
        <v>4</v>
      </c>
      <c r="E1004" s="4">
        <v>19.309999999999999</v>
      </c>
      <c r="F1004" s="4" t="str">
        <f>VLOOKUP(C1004,[1]Lookup!A:C,3,FALSE)</f>
        <v>Local Authority</v>
      </c>
      <c r="G1004" t="str">
        <f>IF(F1004="NHS England", "NHS England", IFERROR(VLOOKUP(B1004,[1]Lookup!E:F,2,FALSE),"Requires a Council Assigning"))</f>
        <v>North Yorkshire County Council</v>
      </c>
      <c r="H1004" t="str">
        <f>IFERROR(VLOOKUP(C1004,[1]Lookup!A:B,2,FALSE),"Requires Category")</f>
        <v>Emergency Contraception</v>
      </c>
      <c r="I1004" t="str">
        <f t="shared" si="15"/>
        <v>No</v>
      </c>
    </row>
    <row r="1005" spans="1:9" hidden="1" x14ac:dyDescent="0.25">
      <c r="A1005" s="53">
        <v>42552</v>
      </c>
      <c r="B1005" t="s">
        <v>52</v>
      </c>
      <c r="C1005" t="s">
        <v>189</v>
      </c>
      <c r="D1005">
        <v>8</v>
      </c>
      <c r="E1005" s="4">
        <v>47.95</v>
      </c>
      <c r="F1005" s="4" t="str">
        <f>VLOOKUP(C1005,[1]Lookup!A:C,3,FALSE)</f>
        <v>Local Authority</v>
      </c>
      <c r="G1005" t="str">
        <f>IF(F1005="NHS England", "NHS England", IFERROR(VLOOKUP(B1005,[1]Lookup!E:F,2,FALSE),"Requires a Council Assigning"))</f>
        <v>North Yorkshire County Council</v>
      </c>
      <c r="H1005" t="str">
        <f>IFERROR(VLOOKUP(C1005,[1]Lookup!A:B,2,FALSE),"Requires Category")</f>
        <v>Opioid Dependence</v>
      </c>
      <c r="I1005" t="str">
        <f t="shared" si="15"/>
        <v>Yes</v>
      </c>
    </row>
    <row r="1006" spans="1:9" hidden="1" x14ac:dyDescent="0.25">
      <c r="A1006" s="53">
        <v>42552</v>
      </c>
      <c r="B1006" t="s">
        <v>52</v>
      </c>
      <c r="C1006" t="s">
        <v>138</v>
      </c>
      <c r="D1006">
        <v>10</v>
      </c>
      <c r="E1006" s="4">
        <v>71.849999999999994</v>
      </c>
      <c r="F1006" s="4" t="str">
        <f>VLOOKUP(C1006,[1]Lookup!A:C,3,FALSE)</f>
        <v>Local Authority</v>
      </c>
      <c r="G1006" t="str">
        <f>IF(F1006="NHS England", "NHS England", IFERROR(VLOOKUP(B1006,[1]Lookup!E:F,2,FALSE),"Requires a Council Assigning"))</f>
        <v>North Yorkshire County Council</v>
      </c>
      <c r="H1006" t="str">
        <f>IFERROR(VLOOKUP(C1006,[1]Lookup!A:B,2,FALSE),"Requires Category")</f>
        <v>Opioid Dependence</v>
      </c>
      <c r="I1006" t="str">
        <f t="shared" si="15"/>
        <v>Yes</v>
      </c>
    </row>
    <row r="1007" spans="1:9" hidden="1" x14ac:dyDescent="0.25">
      <c r="A1007" s="53">
        <v>42552</v>
      </c>
      <c r="B1007" t="s">
        <v>52</v>
      </c>
      <c r="C1007" t="s">
        <v>128</v>
      </c>
      <c r="D1007">
        <v>2</v>
      </c>
      <c r="E1007" s="4">
        <v>163.09</v>
      </c>
      <c r="F1007" s="4" t="str">
        <f>VLOOKUP(C1007,[1]Lookup!A:C,3,FALSE)</f>
        <v>Local Authority</v>
      </c>
      <c r="G1007" t="str">
        <f>IF(F1007="NHS England", "NHS England", IFERROR(VLOOKUP(B1007,[1]Lookup!E:F,2,FALSE),"Requires a Council Assigning"))</f>
        <v>North Yorkshire County Council</v>
      </c>
      <c r="H1007" t="str">
        <f>IFERROR(VLOOKUP(C1007,[1]Lookup!A:B,2,FALSE),"Requires Category")</f>
        <v>IUD Progestogen-only Device</v>
      </c>
      <c r="I1007" t="str">
        <f t="shared" si="15"/>
        <v>Yes</v>
      </c>
    </row>
    <row r="1008" spans="1:9" hidden="1" x14ac:dyDescent="0.25">
      <c r="A1008" s="53">
        <v>42552</v>
      </c>
      <c r="B1008" t="s">
        <v>52</v>
      </c>
      <c r="C1008" t="s">
        <v>129</v>
      </c>
      <c r="D1008">
        <v>7</v>
      </c>
      <c r="E1008" s="4">
        <v>541.16</v>
      </c>
      <c r="F1008" s="4" t="str">
        <f>VLOOKUP(C1008,[1]Lookup!A:C,3,FALSE)</f>
        <v>Local Authority</v>
      </c>
      <c r="G1008" t="str">
        <f>IF(F1008="NHS England", "NHS England", IFERROR(VLOOKUP(B1008,[1]Lookup!E:F,2,FALSE),"Requires a Council Assigning"))</f>
        <v>North Yorkshire County Council</v>
      </c>
      <c r="H1008" t="str">
        <f>IFERROR(VLOOKUP(C1008,[1]Lookup!A:B,2,FALSE),"Requires Category")</f>
        <v>Etonogestrel</v>
      </c>
      <c r="I1008" t="str">
        <f t="shared" si="15"/>
        <v>Yes</v>
      </c>
    </row>
    <row r="1009" spans="1:9" hidden="1" x14ac:dyDescent="0.25">
      <c r="A1009" s="53">
        <v>42552</v>
      </c>
      <c r="B1009" t="s">
        <v>52</v>
      </c>
      <c r="C1009" t="s">
        <v>199</v>
      </c>
      <c r="D1009">
        <v>1</v>
      </c>
      <c r="E1009" s="4">
        <v>36.950000000000003</v>
      </c>
      <c r="F1009" s="4" t="str">
        <f>VLOOKUP(C1009,[1]Lookup!A:C,3,FALSE)</f>
        <v>Local Authority</v>
      </c>
      <c r="G1009" t="str">
        <f>IF(F1009="NHS England", "NHS England", IFERROR(VLOOKUP(B1009,[1]Lookup!E:F,2,FALSE),"Requires a Council Assigning"))</f>
        <v>North Yorkshire County Council</v>
      </c>
      <c r="H1009" t="str">
        <f>IFERROR(VLOOKUP(C1009,[1]Lookup!A:B,2,FALSE),"Requires Category")</f>
        <v>Nicotine Dependence</v>
      </c>
      <c r="I1009" t="str">
        <f t="shared" si="15"/>
        <v>Yes</v>
      </c>
    </row>
    <row r="1010" spans="1:9" hidden="1" x14ac:dyDescent="0.25">
      <c r="A1010" s="53">
        <v>42552</v>
      </c>
      <c r="B1010" t="s">
        <v>52</v>
      </c>
      <c r="C1010" t="s">
        <v>190</v>
      </c>
      <c r="D1010">
        <v>1</v>
      </c>
      <c r="E1010" s="4">
        <v>3.26</v>
      </c>
      <c r="F1010" s="4" t="str">
        <f>VLOOKUP(C1010,[1]Lookup!A:C,3,FALSE)</f>
        <v>Local Authority</v>
      </c>
      <c r="G1010" t="str">
        <f>IF(F1010="NHS England", "NHS England", IFERROR(VLOOKUP(B1010,[1]Lookup!E:F,2,FALSE),"Requires a Council Assigning"))</f>
        <v>North Yorkshire County Council</v>
      </c>
      <c r="H1010" t="str">
        <f>IFERROR(VLOOKUP(C1010,[1]Lookup!A:B,2,FALSE),"Requires Category")</f>
        <v>Nicotine Dependence</v>
      </c>
      <c r="I1010" t="str">
        <f t="shared" si="15"/>
        <v>Yes</v>
      </c>
    </row>
    <row r="1011" spans="1:9" hidden="1" x14ac:dyDescent="0.25">
      <c r="A1011" s="53">
        <v>42552</v>
      </c>
      <c r="B1011" t="s">
        <v>52</v>
      </c>
      <c r="C1011" t="s">
        <v>223</v>
      </c>
      <c r="D1011">
        <v>1</v>
      </c>
      <c r="E1011" s="4">
        <v>19.22</v>
      </c>
      <c r="F1011" s="4" t="str">
        <f>VLOOKUP(C1011,[1]Lookup!A:C,3,FALSE)</f>
        <v>Local Authority</v>
      </c>
      <c r="G1011" t="str">
        <f>IF(F1011="NHS England", "NHS England", IFERROR(VLOOKUP(B1011,[1]Lookup!E:F,2,FALSE),"Requires a Council Assigning"))</f>
        <v>North Yorkshire County Council</v>
      </c>
      <c r="H1011" t="str">
        <f>IFERROR(VLOOKUP(C1011,[1]Lookup!A:B,2,FALSE),"Requires Category")</f>
        <v>Nicotine Dependence</v>
      </c>
      <c r="I1011" t="str">
        <f t="shared" si="15"/>
        <v>Yes</v>
      </c>
    </row>
    <row r="1012" spans="1:9" hidden="1" x14ac:dyDescent="0.25">
      <c r="A1012" s="53">
        <v>42552</v>
      </c>
      <c r="B1012" t="s">
        <v>52</v>
      </c>
      <c r="C1012" t="s">
        <v>163</v>
      </c>
      <c r="D1012">
        <v>2</v>
      </c>
      <c r="E1012" s="4">
        <v>89.07</v>
      </c>
      <c r="F1012" s="4" t="str">
        <f>VLOOKUP(C1012,[1]Lookup!A:C,3,FALSE)</f>
        <v>Local Authority</v>
      </c>
      <c r="G1012" t="str">
        <f>IF(F1012="NHS England", "NHS England", IFERROR(VLOOKUP(B1012,[1]Lookup!E:F,2,FALSE),"Requires a Council Assigning"))</f>
        <v>North Yorkshire County Council</v>
      </c>
      <c r="H1012" t="str">
        <f>IFERROR(VLOOKUP(C1012,[1]Lookup!A:B,2,FALSE),"Requires Category")</f>
        <v>Nicotine Dependence</v>
      </c>
      <c r="I1012" t="str">
        <f t="shared" si="15"/>
        <v>Yes</v>
      </c>
    </row>
    <row r="1013" spans="1:9" hidden="1" x14ac:dyDescent="0.25">
      <c r="A1013" s="53">
        <v>42552</v>
      </c>
      <c r="B1013" t="s">
        <v>52</v>
      </c>
      <c r="C1013" t="s">
        <v>191</v>
      </c>
      <c r="D1013">
        <v>1</v>
      </c>
      <c r="E1013" s="4">
        <v>24.31</v>
      </c>
      <c r="F1013" s="4" t="str">
        <f>VLOOKUP(C1013,[1]Lookup!A:C,3,FALSE)</f>
        <v>Local Authority</v>
      </c>
      <c r="G1013" t="str">
        <f>IF(F1013="NHS England", "NHS England", IFERROR(VLOOKUP(B1013,[1]Lookup!E:F,2,FALSE),"Requires a Council Assigning"))</f>
        <v>North Yorkshire County Council</v>
      </c>
      <c r="H1013" t="str">
        <f>IFERROR(VLOOKUP(C1013,[1]Lookup!A:B,2,FALSE),"Requires Category")</f>
        <v>Nicotine Dependence</v>
      </c>
      <c r="I1013" t="str">
        <f t="shared" si="15"/>
        <v>Yes</v>
      </c>
    </row>
    <row r="1014" spans="1:9" hidden="1" x14ac:dyDescent="0.25">
      <c r="A1014" s="53">
        <v>42552</v>
      </c>
      <c r="B1014" t="s">
        <v>52</v>
      </c>
      <c r="C1014" t="s">
        <v>161</v>
      </c>
      <c r="D1014">
        <v>2</v>
      </c>
      <c r="E1014" s="4">
        <v>22.49</v>
      </c>
      <c r="F1014" s="4" t="str">
        <f>VLOOKUP(C1014,[1]Lookup!A:C,3,FALSE)</f>
        <v>Local Authority</v>
      </c>
      <c r="G1014" t="str">
        <f>IF(F1014="NHS England", "NHS England", IFERROR(VLOOKUP(B1014,[1]Lookup!E:F,2,FALSE),"Requires a Council Assigning"))</f>
        <v>North Yorkshire County Council</v>
      </c>
      <c r="H1014" t="str">
        <f>IFERROR(VLOOKUP(C1014,[1]Lookup!A:B,2,FALSE),"Requires Category")</f>
        <v>Nicotine Dependence</v>
      </c>
      <c r="I1014" t="str">
        <f t="shared" si="15"/>
        <v>Yes</v>
      </c>
    </row>
    <row r="1015" spans="1:9" hidden="1" x14ac:dyDescent="0.25">
      <c r="A1015" s="53">
        <v>42552</v>
      </c>
      <c r="B1015" t="s">
        <v>52</v>
      </c>
      <c r="C1015" t="s">
        <v>162</v>
      </c>
      <c r="D1015">
        <v>5</v>
      </c>
      <c r="E1015" s="4">
        <v>115.37</v>
      </c>
      <c r="F1015" s="4" t="str">
        <f>VLOOKUP(C1015,[1]Lookup!A:C,3,FALSE)</f>
        <v>Local Authority</v>
      </c>
      <c r="G1015" t="str">
        <f>IF(F1015="NHS England", "NHS England", IFERROR(VLOOKUP(B1015,[1]Lookup!E:F,2,FALSE),"Requires a Council Assigning"))</f>
        <v>North Yorkshire County Council</v>
      </c>
      <c r="H1015" t="str">
        <f>IFERROR(VLOOKUP(C1015,[1]Lookup!A:B,2,FALSE),"Requires Category")</f>
        <v>Nicotine Dependence</v>
      </c>
      <c r="I1015" t="str">
        <f t="shared" si="15"/>
        <v>Yes</v>
      </c>
    </row>
    <row r="1016" spans="1:9" hidden="1" x14ac:dyDescent="0.25">
      <c r="A1016" s="53">
        <v>42552</v>
      </c>
      <c r="B1016" t="s">
        <v>52</v>
      </c>
      <c r="C1016" t="s">
        <v>193</v>
      </c>
      <c r="D1016">
        <v>2</v>
      </c>
      <c r="E1016" s="4">
        <v>54.4</v>
      </c>
      <c r="F1016" s="4" t="str">
        <f>VLOOKUP(C1016,[1]Lookup!A:C,3,FALSE)</f>
        <v>Local Authority</v>
      </c>
      <c r="G1016" t="str">
        <f>IF(F1016="NHS England", "NHS England", IFERROR(VLOOKUP(B1016,[1]Lookup!E:F,2,FALSE),"Requires a Council Assigning"))</f>
        <v>North Yorkshire County Council</v>
      </c>
      <c r="H1016" t="str">
        <f>IFERROR(VLOOKUP(C1016,[1]Lookup!A:B,2,FALSE),"Requires Category")</f>
        <v>Nicotine Dependence</v>
      </c>
      <c r="I1016" t="str">
        <f t="shared" si="15"/>
        <v>Yes</v>
      </c>
    </row>
    <row r="1017" spans="1:9" hidden="1" x14ac:dyDescent="0.25">
      <c r="A1017" s="53">
        <v>42552</v>
      </c>
      <c r="B1017" t="s">
        <v>52</v>
      </c>
      <c r="C1017" t="s">
        <v>167</v>
      </c>
      <c r="D1017">
        <v>1</v>
      </c>
      <c r="E1017" s="4">
        <v>36.97</v>
      </c>
      <c r="F1017" s="4" t="str">
        <f>VLOOKUP(C1017,[1]Lookup!A:C,3,FALSE)</f>
        <v>Local Authority</v>
      </c>
      <c r="G1017" t="str">
        <f>IF(F1017="NHS England", "NHS England", IFERROR(VLOOKUP(B1017,[1]Lookup!E:F,2,FALSE),"Requires a Council Assigning"))</f>
        <v>North Yorkshire County Council</v>
      </c>
      <c r="H1017" t="str">
        <f>IFERROR(VLOOKUP(C1017,[1]Lookup!A:B,2,FALSE),"Requires Category")</f>
        <v>Nicotine Dependence</v>
      </c>
      <c r="I1017" t="str">
        <f t="shared" si="15"/>
        <v>Yes</v>
      </c>
    </row>
    <row r="1018" spans="1:9" hidden="1" x14ac:dyDescent="0.25">
      <c r="A1018" s="53">
        <v>42552</v>
      </c>
      <c r="B1018" t="s">
        <v>52</v>
      </c>
      <c r="C1018" t="s">
        <v>169</v>
      </c>
      <c r="D1018">
        <v>1</v>
      </c>
      <c r="E1018" s="4">
        <v>18.489999999999998</v>
      </c>
      <c r="F1018" s="4" t="str">
        <f>VLOOKUP(C1018,[1]Lookup!A:C,3,FALSE)</f>
        <v>Local Authority</v>
      </c>
      <c r="G1018" t="str">
        <f>IF(F1018="NHS England", "NHS England", IFERROR(VLOOKUP(B1018,[1]Lookup!E:F,2,FALSE),"Requires a Council Assigning"))</f>
        <v>North Yorkshire County Council</v>
      </c>
      <c r="H1018" t="str">
        <f>IFERROR(VLOOKUP(C1018,[1]Lookup!A:B,2,FALSE),"Requires Category")</f>
        <v>Nicotine Dependence</v>
      </c>
      <c r="I1018" t="str">
        <f t="shared" si="15"/>
        <v>Yes</v>
      </c>
    </row>
    <row r="1019" spans="1:9" hidden="1" x14ac:dyDescent="0.25">
      <c r="A1019" s="53">
        <v>42552</v>
      </c>
      <c r="B1019" t="s">
        <v>52</v>
      </c>
      <c r="C1019" t="s">
        <v>152</v>
      </c>
      <c r="D1019">
        <v>5</v>
      </c>
      <c r="E1019" s="4">
        <v>38.549999999999997</v>
      </c>
      <c r="F1019" s="4" t="str">
        <f>VLOOKUP(C1019,[1]Lookup!A:C,3,FALSE)</f>
        <v>NHS England</v>
      </c>
      <c r="G1019" t="str">
        <f>IF(F1019="NHS England", "NHS England", IFERROR(VLOOKUP(B1019,[1]Lookup!E:F,2,FALSE),"Requires a Council Assigning"))</f>
        <v>NHS England</v>
      </c>
      <c r="H1019" t="str">
        <f>IFERROR(VLOOKUP(C1019,[1]Lookup!A:B,2,FALSE),"Requires Category")</f>
        <v>Pneumococcal</v>
      </c>
      <c r="I1019" t="str">
        <f t="shared" si="15"/>
        <v>Yes</v>
      </c>
    </row>
    <row r="1020" spans="1:9" hidden="1" x14ac:dyDescent="0.25">
      <c r="A1020" s="53">
        <v>42552</v>
      </c>
      <c r="B1020" t="s">
        <v>52</v>
      </c>
      <c r="C1020" t="s">
        <v>155</v>
      </c>
      <c r="D1020">
        <v>1</v>
      </c>
      <c r="E1020" s="4">
        <v>11.77</v>
      </c>
      <c r="F1020" s="4" t="str">
        <f>VLOOKUP(C1020,[1]Lookup!A:C,3,FALSE)</f>
        <v>Local Authority</v>
      </c>
      <c r="G1020" t="str">
        <f>IF(F1020="NHS England", "NHS England", IFERROR(VLOOKUP(B1020,[1]Lookup!E:F,2,FALSE),"Requires a Council Assigning"))</f>
        <v>North Yorkshire County Council</v>
      </c>
      <c r="H1020" t="str">
        <f>IFERROR(VLOOKUP(C1020,[1]Lookup!A:B,2,FALSE),"Requires Category")</f>
        <v>Opioid Dependence</v>
      </c>
      <c r="I1020" t="str">
        <f t="shared" si="15"/>
        <v>Yes</v>
      </c>
    </row>
    <row r="1021" spans="1:9" hidden="1" x14ac:dyDescent="0.25">
      <c r="A1021" s="53">
        <v>42552</v>
      </c>
      <c r="B1021" t="s">
        <v>52</v>
      </c>
      <c r="C1021" t="s">
        <v>145</v>
      </c>
      <c r="D1021">
        <v>3</v>
      </c>
      <c r="E1021" s="4">
        <v>75.959999999999994</v>
      </c>
      <c r="F1021" s="4" t="str">
        <f>VLOOKUP(C1021,[1]Lookup!A:C,3,FALSE)</f>
        <v>Local Authority</v>
      </c>
      <c r="G1021" t="str">
        <f>IF(F1021="NHS England", "NHS England", IFERROR(VLOOKUP(B1021,[1]Lookup!E:F,2,FALSE),"Requires a Council Assigning"))</f>
        <v>North Yorkshire County Council</v>
      </c>
      <c r="H1021" t="str">
        <f>IFERROR(VLOOKUP(C1021,[1]Lookup!A:B,2,FALSE),"Requires Category")</f>
        <v>Nicotine Dependence</v>
      </c>
      <c r="I1021" t="str">
        <f t="shared" si="15"/>
        <v>Yes</v>
      </c>
    </row>
    <row r="1022" spans="1:9" hidden="1" x14ac:dyDescent="0.25">
      <c r="A1022" s="53">
        <v>42552</v>
      </c>
      <c r="B1022" t="s">
        <v>52</v>
      </c>
      <c r="C1022" t="s">
        <v>146</v>
      </c>
      <c r="D1022">
        <v>8</v>
      </c>
      <c r="E1022" s="4">
        <v>354.23</v>
      </c>
      <c r="F1022" s="4" t="str">
        <f>VLOOKUP(C1022,[1]Lookup!A:C,3,FALSE)</f>
        <v>Local Authority</v>
      </c>
      <c r="G1022" t="str">
        <f>IF(F1022="NHS England", "NHS England", IFERROR(VLOOKUP(B1022,[1]Lookup!E:F,2,FALSE),"Requires a Council Assigning"))</f>
        <v>North Yorkshire County Council</v>
      </c>
      <c r="H1022" t="str">
        <f>IFERROR(VLOOKUP(C1022,[1]Lookup!A:B,2,FALSE),"Requires Category")</f>
        <v>Nicotine Dependence</v>
      </c>
      <c r="I1022" t="str">
        <f t="shared" si="15"/>
        <v>Yes</v>
      </c>
    </row>
    <row r="1023" spans="1:9" hidden="1" x14ac:dyDescent="0.25">
      <c r="A1023" s="53">
        <v>42552</v>
      </c>
      <c r="B1023" t="s">
        <v>60</v>
      </c>
      <c r="C1023" t="s">
        <v>159</v>
      </c>
      <c r="D1023">
        <v>4</v>
      </c>
      <c r="E1023" s="4">
        <v>19.3</v>
      </c>
      <c r="F1023" s="4" t="str">
        <f>VLOOKUP(C1023,[1]Lookup!A:C,3,FALSE)</f>
        <v>Local Authority</v>
      </c>
      <c r="G1023" t="str">
        <f>IF(F1023="NHS England", "NHS England", IFERROR(VLOOKUP(B1023,[1]Lookup!E:F,2,FALSE),"Requires a Council Assigning"))</f>
        <v>East Riding of Yorkshire Council</v>
      </c>
      <c r="H1023" t="str">
        <f>IFERROR(VLOOKUP(C1023,[1]Lookup!A:B,2,FALSE),"Requires Category")</f>
        <v>Emergency Contraception</v>
      </c>
      <c r="I1023" t="str">
        <f t="shared" si="15"/>
        <v>No</v>
      </c>
    </row>
    <row r="1024" spans="1:9" hidden="1" x14ac:dyDescent="0.25">
      <c r="A1024" s="53">
        <v>42552</v>
      </c>
      <c r="B1024" t="s">
        <v>60</v>
      </c>
      <c r="C1024" t="s">
        <v>138</v>
      </c>
      <c r="D1024">
        <v>5</v>
      </c>
      <c r="E1024" s="4">
        <v>16.079999999999998</v>
      </c>
      <c r="F1024" s="4" t="str">
        <f>VLOOKUP(C1024,[1]Lookup!A:C,3,FALSE)</f>
        <v>Local Authority</v>
      </c>
      <c r="G1024" t="str">
        <f>IF(F1024="NHS England", "NHS England", IFERROR(VLOOKUP(B1024,[1]Lookup!E:F,2,FALSE),"Requires a Council Assigning"))</f>
        <v>East Riding of Yorkshire Council</v>
      </c>
      <c r="H1024" t="str">
        <f>IFERROR(VLOOKUP(C1024,[1]Lookup!A:B,2,FALSE),"Requires Category")</f>
        <v>Opioid Dependence</v>
      </c>
      <c r="I1024" t="str">
        <f t="shared" si="15"/>
        <v>Yes</v>
      </c>
    </row>
    <row r="1025" spans="1:9" hidden="1" x14ac:dyDescent="0.25">
      <c r="A1025" s="53">
        <v>42552</v>
      </c>
      <c r="B1025" t="s">
        <v>60</v>
      </c>
      <c r="C1025" t="s">
        <v>128</v>
      </c>
      <c r="D1025">
        <v>3</v>
      </c>
      <c r="E1025" s="4">
        <v>244.63</v>
      </c>
      <c r="F1025" s="4" t="str">
        <f>VLOOKUP(C1025,[1]Lookup!A:C,3,FALSE)</f>
        <v>Local Authority</v>
      </c>
      <c r="G1025" t="str">
        <f>IF(F1025="NHS England", "NHS England", IFERROR(VLOOKUP(B1025,[1]Lookup!E:F,2,FALSE),"Requires a Council Assigning"))</f>
        <v>East Riding of Yorkshire Council</v>
      </c>
      <c r="H1025" t="str">
        <f>IFERROR(VLOOKUP(C1025,[1]Lookup!A:B,2,FALSE),"Requires Category")</f>
        <v>IUD Progestogen-only Device</v>
      </c>
      <c r="I1025" t="str">
        <f t="shared" si="15"/>
        <v>Yes</v>
      </c>
    </row>
    <row r="1026" spans="1:9" hidden="1" x14ac:dyDescent="0.25">
      <c r="A1026" s="53">
        <v>42552</v>
      </c>
      <c r="B1026" t="s">
        <v>60</v>
      </c>
      <c r="C1026" t="s">
        <v>129</v>
      </c>
      <c r="D1026">
        <v>10</v>
      </c>
      <c r="E1026" s="4">
        <v>773.08</v>
      </c>
      <c r="F1026" s="4" t="str">
        <f>VLOOKUP(C1026,[1]Lookup!A:C,3,FALSE)</f>
        <v>Local Authority</v>
      </c>
      <c r="G1026" t="str">
        <f>IF(F1026="NHS England", "NHS England", IFERROR(VLOOKUP(B1026,[1]Lookup!E:F,2,FALSE),"Requires a Council Assigning"))</f>
        <v>East Riding of Yorkshire Council</v>
      </c>
      <c r="H1026" t="str">
        <f>IFERROR(VLOOKUP(C1026,[1]Lookup!A:B,2,FALSE),"Requires Category")</f>
        <v>Etonogestrel</v>
      </c>
      <c r="I1026" t="str">
        <f t="shared" si="15"/>
        <v>Yes</v>
      </c>
    </row>
    <row r="1027" spans="1:9" hidden="1" x14ac:dyDescent="0.25">
      <c r="A1027" s="53">
        <v>42552</v>
      </c>
      <c r="B1027" t="s">
        <v>60</v>
      </c>
      <c r="C1027" t="s">
        <v>194</v>
      </c>
      <c r="D1027">
        <v>2</v>
      </c>
      <c r="E1027" s="4">
        <v>102.32</v>
      </c>
      <c r="F1027" s="4" t="str">
        <f>VLOOKUP(C1027,[1]Lookup!A:C,3,FALSE)</f>
        <v>Local Authority</v>
      </c>
      <c r="G1027" t="str">
        <f>IF(F1027="NHS England", "NHS England", IFERROR(VLOOKUP(B1027,[1]Lookup!E:F,2,FALSE),"Requires a Council Assigning"))</f>
        <v>East Riding of Yorkshire Council</v>
      </c>
      <c r="H1027" t="str">
        <f>IFERROR(VLOOKUP(C1027,[1]Lookup!A:B,2,FALSE),"Requires Category")</f>
        <v>Nicotine Dependence</v>
      </c>
      <c r="I1027" t="str">
        <f t="shared" si="15"/>
        <v>No</v>
      </c>
    </row>
    <row r="1028" spans="1:9" hidden="1" x14ac:dyDescent="0.25">
      <c r="A1028" s="53">
        <v>42552</v>
      </c>
      <c r="B1028" t="s">
        <v>60</v>
      </c>
      <c r="C1028" t="s">
        <v>146</v>
      </c>
      <c r="D1028">
        <v>1</v>
      </c>
      <c r="E1028" s="4">
        <v>50.61</v>
      </c>
      <c r="F1028" s="4" t="str">
        <f>VLOOKUP(C1028,[1]Lookup!A:C,3,FALSE)</f>
        <v>Local Authority</v>
      </c>
      <c r="G1028" t="str">
        <f>IF(F1028="NHS England", "NHS England", IFERROR(VLOOKUP(B1028,[1]Lookup!E:F,2,FALSE),"Requires a Council Assigning"))</f>
        <v>East Riding of Yorkshire Council</v>
      </c>
      <c r="H1028" t="str">
        <f>IFERROR(VLOOKUP(C1028,[1]Lookup!A:B,2,FALSE),"Requires Category")</f>
        <v>Nicotine Dependence</v>
      </c>
      <c r="I1028" t="str">
        <f t="shared" si="15"/>
        <v>No</v>
      </c>
    </row>
    <row r="1029" spans="1:9" hidden="1" x14ac:dyDescent="0.25">
      <c r="A1029" s="53">
        <v>42552</v>
      </c>
      <c r="B1029" t="s">
        <v>56</v>
      </c>
      <c r="C1029" t="s">
        <v>166</v>
      </c>
      <c r="D1029">
        <v>1</v>
      </c>
      <c r="E1029" s="4">
        <v>26.7</v>
      </c>
      <c r="F1029" s="4" t="str">
        <f>VLOOKUP(C1029,[1]Lookup!A:C,3,FALSE)</f>
        <v>Local Authority</v>
      </c>
      <c r="G1029" t="str">
        <f>IF(F1029="NHS England", "NHS England", IFERROR(VLOOKUP(B1029,[1]Lookup!E:F,2,FALSE),"Requires a Council Assigning"))</f>
        <v>North Yorkshire County Council</v>
      </c>
      <c r="H1029" t="str">
        <f>IFERROR(VLOOKUP(C1029,[1]Lookup!A:B,2,FALSE),"Requires Category")</f>
        <v>Alcohol dependence</v>
      </c>
      <c r="I1029" t="str">
        <f t="shared" ref="I1029:I1092" si="16">INDEX($R$7:$AB$11,MATCH(G1029,$Q$7:$Q$11,0),MATCH(H1029,$R$6:$AB$6,0))</f>
        <v>Yes</v>
      </c>
    </row>
    <row r="1030" spans="1:9" hidden="1" x14ac:dyDescent="0.25">
      <c r="A1030" s="53">
        <v>42552</v>
      </c>
      <c r="B1030" t="s">
        <v>56</v>
      </c>
      <c r="C1030" t="s">
        <v>133</v>
      </c>
      <c r="D1030">
        <v>2</v>
      </c>
      <c r="E1030" s="4">
        <v>16.510000000000002</v>
      </c>
      <c r="F1030" s="4" t="str">
        <f>VLOOKUP(C1030,[1]Lookup!A:C,3,FALSE)</f>
        <v>Local Authority</v>
      </c>
      <c r="G1030" t="str">
        <f>IF(F1030="NHS England", "NHS England", IFERROR(VLOOKUP(B1030,[1]Lookup!E:F,2,FALSE),"Requires a Council Assigning"))</f>
        <v>North Yorkshire County Council</v>
      </c>
      <c r="H1030" t="str">
        <f>IFERROR(VLOOKUP(C1030,[1]Lookup!A:B,2,FALSE),"Requires Category")</f>
        <v>Opioid Dependence</v>
      </c>
      <c r="I1030" t="str">
        <f t="shared" si="16"/>
        <v>Yes</v>
      </c>
    </row>
    <row r="1031" spans="1:9" hidden="1" x14ac:dyDescent="0.25">
      <c r="A1031" s="53">
        <v>42552</v>
      </c>
      <c r="B1031" t="s">
        <v>56</v>
      </c>
      <c r="C1031" t="s">
        <v>135</v>
      </c>
      <c r="D1031">
        <v>2</v>
      </c>
      <c r="E1031" s="4">
        <v>146.43</v>
      </c>
      <c r="F1031" s="4" t="str">
        <f>VLOOKUP(C1031,[1]Lookup!A:C,3,FALSE)</f>
        <v>Local Authority</v>
      </c>
      <c r="G1031" t="str">
        <f>IF(F1031="NHS England", "NHS England", IFERROR(VLOOKUP(B1031,[1]Lookup!E:F,2,FALSE),"Requires a Council Assigning"))</f>
        <v>North Yorkshire County Council</v>
      </c>
      <c r="H1031" t="str">
        <f>IFERROR(VLOOKUP(C1031,[1]Lookup!A:B,2,FALSE),"Requires Category")</f>
        <v>Alcohol dependence</v>
      </c>
      <c r="I1031" t="str">
        <f t="shared" si="16"/>
        <v>Yes</v>
      </c>
    </row>
    <row r="1032" spans="1:9" hidden="1" x14ac:dyDescent="0.25">
      <c r="A1032" s="53">
        <v>42552</v>
      </c>
      <c r="B1032" t="s">
        <v>56</v>
      </c>
      <c r="C1032" t="s">
        <v>164</v>
      </c>
      <c r="D1032">
        <v>1</v>
      </c>
      <c r="E1032" s="4">
        <v>4.83</v>
      </c>
      <c r="F1032" s="4" t="str">
        <f>VLOOKUP(C1032,[1]Lookup!A:C,3,FALSE)</f>
        <v>Local Authority</v>
      </c>
      <c r="G1032" t="str">
        <f>IF(F1032="NHS England", "NHS England", IFERROR(VLOOKUP(B1032,[1]Lookup!E:F,2,FALSE),"Requires a Council Assigning"))</f>
        <v>North Yorkshire County Council</v>
      </c>
      <c r="H1032" t="str">
        <f>IFERROR(VLOOKUP(C1032,[1]Lookup!A:B,2,FALSE),"Requires Category")</f>
        <v>Emergency Contraception</v>
      </c>
      <c r="I1032" t="str">
        <f t="shared" si="16"/>
        <v>No</v>
      </c>
    </row>
    <row r="1033" spans="1:9" hidden="1" x14ac:dyDescent="0.25">
      <c r="A1033" s="53">
        <v>42552</v>
      </c>
      <c r="B1033" t="s">
        <v>56</v>
      </c>
      <c r="C1033" t="s">
        <v>159</v>
      </c>
      <c r="D1033">
        <v>1</v>
      </c>
      <c r="E1033" s="4">
        <v>4.83</v>
      </c>
      <c r="F1033" s="4" t="str">
        <f>VLOOKUP(C1033,[1]Lookup!A:C,3,FALSE)</f>
        <v>Local Authority</v>
      </c>
      <c r="G1033" t="str">
        <f>IF(F1033="NHS England", "NHS England", IFERROR(VLOOKUP(B1033,[1]Lookup!E:F,2,FALSE),"Requires a Council Assigning"))</f>
        <v>North Yorkshire County Council</v>
      </c>
      <c r="H1033" t="str">
        <f>IFERROR(VLOOKUP(C1033,[1]Lookup!A:B,2,FALSE),"Requires Category")</f>
        <v>Emergency Contraception</v>
      </c>
      <c r="I1033" t="str">
        <f t="shared" si="16"/>
        <v>No</v>
      </c>
    </row>
    <row r="1034" spans="1:9" hidden="1" x14ac:dyDescent="0.25">
      <c r="A1034" s="53">
        <v>42552</v>
      </c>
      <c r="B1034" t="s">
        <v>56</v>
      </c>
      <c r="C1034" t="s">
        <v>138</v>
      </c>
      <c r="D1034">
        <v>11</v>
      </c>
      <c r="E1034" s="4">
        <v>90.36</v>
      </c>
      <c r="F1034" s="4" t="str">
        <f>VLOOKUP(C1034,[1]Lookup!A:C,3,FALSE)</f>
        <v>Local Authority</v>
      </c>
      <c r="G1034" t="str">
        <f>IF(F1034="NHS England", "NHS England", IFERROR(VLOOKUP(B1034,[1]Lookup!E:F,2,FALSE),"Requires a Council Assigning"))</f>
        <v>North Yorkshire County Council</v>
      </c>
      <c r="H1034" t="str">
        <f>IFERROR(VLOOKUP(C1034,[1]Lookup!A:B,2,FALSE),"Requires Category")</f>
        <v>Opioid Dependence</v>
      </c>
      <c r="I1034" t="str">
        <f t="shared" si="16"/>
        <v>Yes</v>
      </c>
    </row>
    <row r="1035" spans="1:9" hidden="1" x14ac:dyDescent="0.25">
      <c r="A1035" s="53">
        <v>42552</v>
      </c>
      <c r="B1035" t="s">
        <v>56</v>
      </c>
      <c r="C1035" t="s">
        <v>128</v>
      </c>
      <c r="D1035">
        <v>11</v>
      </c>
      <c r="E1035" s="4">
        <v>896.97</v>
      </c>
      <c r="F1035" s="4" t="str">
        <f>VLOOKUP(C1035,[1]Lookup!A:C,3,FALSE)</f>
        <v>Local Authority</v>
      </c>
      <c r="G1035" t="str">
        <f>IF(F1035="NHS England", "NHS England", IFERROR(VLOOKUP(B1035,[1]Lookup!E:F,2,FALSE),"Requires a Council Assigning"))</f>
        <v>North Yorkshire County Council</v>
      </c>
      <c r="H1035" t="str">
        <f>IFERROR(VLOOKUP(C1035,[1]Lookup!A:B,2,FALSE),"Requires Category")</f>
        <v>IUD Progestogen-only Device</v>
      </c>
      <c r="I1035" t="str">
        <f t="shared" si="16"/>
        <v>Yes</v>
      </c>
    </row>
    <row r="1036" spans="1:9" hidden="1" x14ac:dyDescent="0.25">
      <c r="A1036" s="53">
        <v>42552</v>
      </c>
      <c r="B1036" t="s">
        <v>56</v>
      </c>
      <c r="C1036" t="s">
        <v>198</v>
      </c>
      <c r="D1036">
        <v>1</v>
      </c>
      <c r="E1036" s="4">
        <v>20.71</v>
      </c>
      <c r="F1036" s="4" t="str">
        <f>VLOOKUP(C1036,[1]Lookup!A:C,3,FALSE)</f>
        <v>Local Authority</v>
      </c>
      <c r="G1036" t="str">
        <f>IF(F1036="NHS England", "NHS England", IFERROR(VLOOKUP(B1036,[1]Lookup!E:F,2,FALSE),"Requires a Council Assigning"))</f>
        <v>North Yorkshire County Council</v>
      </c>
      <c r="H1036" t="str">
        <f>IFERROR(VLOOKUP(C1036,[1]Lookup!A:B,2,FALSE),"Requires Category")</f>
        <v>Alcohol dependence</v>
      </c>
      <c r="I1036" t="str">
        <f t="shared" si="16"/>
        <v>Yes</v>
      </c>
    </row>
    <row r="1037" spans="1:9" hidden="1" x14ac:dyDescent="0.25">
      <c r="A1037" s="53">
        <v>42552</v>
      </c>
      <c r="B1037" t="s">
        <v>56</v>
      </c>
      <c r="C1037" t="s">
        <v>129</v>
      </c>
      <c r="D1037">
        <v>10</v>
      </c>
      <c r="E1037" s="4">
        <v>773.08</v>
      </c>
      <c r="F1037" s="4" t="str">
        <f>VLOOKUP(C1037,[1]Lookup!A:C,3,FALSE)</f>
        <v>Local Authority</v>
      </c>
      <c r="G1037" t="str">
        <f>IF(F1037="NHS England", "NHS England", IFERROR(VLOOKUP(B1037,[1]Lookup!E:F,2,FALSE),"Requires a Council Assigning"))</f>
        <v>North Yorkshire County Council</v>
      </c>
      <c r="H1037" t="str">
        <f>IFERROR(VLOOKUP(C1037,[1]Lookup!A:B,2,FALSE),"Requires Category")</f>
        <v>Etonogestrel</v>
      </c>
      <c r="I1037" t="str">
        <f t="shared" si="16"/>
        <v>Yes</v>
      </c>
    </row>
    <row r="1038" spans="1:9" hidden="1" x14ac:dyDescent="0.25">
      <c r="A1038" s="53">
        <v>42552</v>
      </c>
      <c r="B1038" t="s">
        <v>56</v>
      </c>
      <c r="C1038" t="s">
        <v>163</v>
      </c>
      <c r="D1038">
        <v>1</v>
      </c>
      <c r="E1038" s="4">
        <v>35.619999999999997</v>
      </c>
      <c r="F1038" s="4" t="str">
        <f>VLOOKUP(C1038,[1]Lookup!A:C,3,FALSE)</f>
        <v>Local Authority</v>
      </c>
      <c r="G1038" t="str">
        <f>IF(F1038="NHS England", "NHS England", IFERROR(VLOOKUP(B1038,[1]Lookup!E:F,2,FALSE),"Requires a Council Assigning"))</f>
        <v>North Yorkshire County Council</v>
      </c>
      <c r="H1038" t="str">
        <f>IFERROR(VLOOKUP(C1038,[1]Lookup!A:B,2,FALSE),"Requires Category")</f>
        <v>Nicotine Dependence</v>
      </c>
      <c r="I1038" t="str">
        <f t="shared" si="16"/>
        <v>Yes</v>
      </c>
    </row>
    <row r="1039" spans="1:9" hidden="1" x14ac:dyDescent="0.25">
      <c r="A1039" s="53">
        <v>42552</v>
      </c>
      <c r="B1039" t="s">
        <v>56</v>
      </c>
      <c r="C1039" t="s">
        <v>143</v>
      </c>
      <c r="D1039">
        <v>1</v>
      </c>
      <c r="E1039" s="4">
        <v>36.97</v>
      </c>
      <c r="F1039" s="4" t="str">
        <f>VLOOKUP(C1039,[1]Lookup!A:C,3,FALSE)</f>
        <v>Local Authority</v>
      </c>
      <c r="G1039" t="str">
        <f>IF(F1039="NHS England", "NHS England", IFERROR(VLOOKUP(B1039,[1]Lookup!E:F,2,FALSE),"Requires a Council Assigning"))</f>
        <v>North Yorkshire County Council</v>
      </c>
      <c r="H1039" t="str">
        <f>IFERROR(VLOOKUP(C1039,[1]Lookup!A:B,2,FALSE),"Requires Category")</f>
        <v>Nicotine Dependence</v>
      </c>
      <c r="I1039" t="str">
        <f t="shared" si="16"/>
        <v>Yes</v>
      </c>
    </row>
    <row r="1040" spans="1:9" hidden="1" x14ac:dyDescent="0.25">
      <c r="A1040" s="53">
        <v>42552</v>
      </c>
      <c r="B1040" t="s">
        <v>56</v>
      </c>
      <c r="C1040" t="s">
        <v>131</v>
      </c>
      <c r="D1040">
        <v>1</v>
      </c>
      <c r="E1040" s="4">
        <v>7.71</v>
      </c>
      <c r="F1040" s="4" t="str">
        <f>VLOOKUP(C1040,[1]Lookup!A:C,3,FALSE)</f>
        <v>NHS England</v>
      </c>
      <c r="G1040" t="str">
        <f>IF(F1040="NHS England", "NHS England", IFERROR(VLOOKUP(B1040,[1]Lookup!E:F,2,FALSE),"Requires a Council Assigning"))</f>
        <v>NHS England</v>
      </c>
      <c r="H1040" t="str">
        <f>IFERROR(VLOOKUP(C1040,[1]Lookup!A:B,2,FALSE),"Requires Category")</f>
        <v>Pneumococcal</v>
      </c>
      <c r="I1040" t="str">
        <f t="shared" si="16"/>
        <v>Yes</v>
      </c>
    </row>
    <row r="1041" spans="1:9" hidden="1" x14ac:dyDescent="0.25">
      <c r="A1041" s="53">
        <v>42552</v>
      </c>
      <c r="B1041" t="s">
        <v>56</v>
      </c>
      <c r="C1041" t="s">
        <v>145</v>
      </c>
      <c r="D1041">
        <v>3</v>
      </c>
      <c r="E1041" s="4">
        <v>75.959999999999994</v>
      </c>
      <c r="F1041" s="4" t="str">
        <f>VLOOKUP(C1041,[1]Lookup!A:C,3,FALSE)</f>
        <v>Local Authority</v>
      </c>
      <c r="G1041" t="str">
        <f>IF(F1041="NHS England", "NHS England", IFERROR(VLOOKUP(B1041,[1]Lookup!E:F,2,FALSE),"Requires a Council Assigning"))</f>
        <v>North Yorkshire County Council</v>
      </c>
      <c r="H1041" t="str">
        <f>IFERROR(VLOOKUP(C1041,[1]Lookup!A:B,2,FALSE),"Requires Category")</f>
        <v>Nicotine Dependence</v>
      </c>
      <c r="I1041" t="str">
        <f t="shared" si="16"/>
        <v>Yes</v>
      </c>
    </row>
    <row r="1042" spans="1:9" hidden="1" x14ac:dyDescent="0.25">
      <c r="A1042" s="53">
        <v>42552</v>
      </c>
      <c r="B1042" t="s">
        <v>56</v>
      </c>
      <c r="C1042" t="s">
        <v>202</v>
      </c>
      <c r="D1042">
        <v>1</v>
      </c>
      <c r="E1042" s="4">
        <v>50.61</v>
      </c>
      <c r="F1042" s="4" t="str">
        <f>VLOOKUP(C1042,[1]Lookup!A:C,3,FALSE)</f>
        <v>Local Authority</v>
      </c>
      <c r="G1042" t="str">
        <f>IF(F1042="NHS England", "NHS England", IFERROR(VLOOKUP(B1042,[1]Lookup!E:F,2,FALSE),"Requires a Council Assigning"))</f>
        <v>North Yorkshire County Council</v>
      </c>
      <c r="H1042" t="str">
        <f>IFERROR(VLOOKUP(C1042,[1]Lookup!A:B,2,FALSE),"Requires Category")</f>
        <v>Nicotine Dependence</v>
      </c>
      <c r="I1042" t="str">
        <f t="shared" si="16"/>
        <v>Yes</v>
      </c>
    </row>
    <row r="1043" spans="1:9" hidden="1" x14ac:dyDescent="0.25">
      <c r="A1043" s="53">
        <v>42552</v>
      </c>
      <c r="B1043" t="s">
        <v>56</v>
      </c>
      <c r="C1043" t="s">
        <v>146</v>
      </c>
      <c r="D1043">
        <v>7</v>
      </c>
      <c r="E1043" s="4">
        <v>227.76</v>
      </c>
      <c r="F1043" s="4" t="str">
        <f>VLOOKUP(C1043,[1]Lookup!A:C,3,FALSE)</f>
        <v>Local Authority</v>
      </c>
      <c r="G1043" t="str">
        <f>IF(F1043="NHS England", "NHS England", IFERROR(VLOOKUP(B1043,[1]Lookup!E:F,2,FALSE),"Requires a Council Assigning"))</f>
        <v>North Yorkshire County Council</v>
      </c>
      <c r="H1043" t="str">
        <f>IFERROR(VLOOKUP(C1043,[1]Lookup!A:B,2,FALSE),"Requires Category")</f>
        <v>Nicotine Dependence</v>
      </c>
      <c r="I1043" t="str">
        <f t="shared" si="16"/>
        <v>Yes</v>
      </c>
    </row>
    <row r="1044" spans="1:9" hidden="1" x14ac:dyDescent="0.25">
      <c r="A1044" s="53">
        <v>42552</v>
      </c>
      <c r="B1044" t="s">
        <v>66</v>
      </c>
      <c r="C1044" t="s">
        <v>166</v>
      </c>
      <c r="D1044">
        <v>8</v>
      </c>
      <c r="E1044" s="4">
        <v>213.59</v>
      </c>
      <c r="F1044" s="4" t="str">
        <f>VLOOKUP(C1044,[1]Lookup!A:C,3,FALSE)</f>
        <v>Local Authority</v>
      </c>
      <c r="G1044" t="str">
        <f>IF(F1044="NHS England", "NHS England", IFERROR(VLOOKUP(B1044,[1]Lookup!E:F,2,FALSE),"Requires a Council Assigning"))</f>
        <v>City of York</v>
      </c>
      <c r="H1044" t="str">
        <f>IFERROR(VLOOKUP(C1044,[1]Lookup!A:B,2,FALSE),"Requires Category")</f>
        <v>Alcohol dependence</v>
      </c>
      <c r="I1044" t="str">
        <f t="shared" si="16"/>
        <v>No</v>
      </c>
    </row>
    <row r="1045" spans="1:9" hidden="1" x14ac:dyDescent="0.25">
      <c r="A1045" s="53">
        <v>42552</v>
      </c>
      <c r="B1045" t="s">
        <v>66</v>
      </c>
      <c r="C1045" t="s">
        <v>195</v>
      </c>
      <c r="D1045">
        <v>4</v>
      </c>
      <c r="E1045" s="4">
        <v>23.99</v>
      </c>
      <c r="F1045" s="4" t="str">
        <f>VLOOKUP(C1045,[1]Lookup!A:C,3,FALSE)</f>
        <v>Local Authority</v>
      </c>
      <c r="G1045" t="str">
        <f>IF(F1045="NHS England", "NHS England", IFERROR(VLOOKUP(B1045,[1]Lookup!E:F,2,FALSE),"Requires a Council Assigning"))</f>
        <v>City of York</v>
      </c>
      <c r="H1045" t="str">
        <f>IFERROR(VLOOKUP(C1045,[1]Lookup!A:B,2,FALSE),"Requires Category")</f>
        <v>Opioid Dependence</v>
      </c>
      <c r="I1045" t="str">
        <f t="shared" si="16"/>
        <v>Yes</v>
      </c>
    </row>
    <row r="1046" spans="1:9" hidden="1" x14ac:dyDescent="0.25">
      <c r="A1046" s="53">
        <v>42552</v>
      </c>
      <c r="B1046" t="s">
        <v>66</v>
      </c>
      <c r="C1046" t="s">
        <v>133</v>
      </c>
      <c r="D1046">
        <v>5</v>
      </c>
      <c r="E1046" s="4">
        <v>22.05</v>
      </c>
      <c r="F1046" s="4" t="str">
        <f>VLOOKUP(C1046,[1]Lookup!A:C,3,FALSE)</f>
        <v>Local Authority</v>
      </c>
      <c r="G1046" t="str">
        <f>IF(F1046="NHS England", "NHS England", IFERROR(VLOOKUP(B1046,[1]Lookup!E:F,2,FALSE),"Requires a Council Assigning"))</f>
        <v>City of York</v>
      </c>
      <c r="H1046" t="str">
        <f>IFERROR(VLOOKUP(C1046,[1]Lookup!A:B,2,FALSE),"Requires Category")</f>
        <v>Opioid Dependence</v>
      </c>
      <c r="I1046" t="str">
        <f t="shared" si="16"/>
        <v>Yes</v>
      </c>
    </row>
    <row r="1047" spans="1:9" hidden="1" x14ac:dyDescent="0.25">
      <c r="A1047" s="53">
        <v>42552</v>
      </c>
      <c r="B1047" t="s">
        <v>66</v>
      </c>
      <c r="C1047" t="s">
        <v>182</v>
      </c>
      <c r="D1047">
        <v>4</v>
      </c>
      <c r="E1047" s="4">
        <v>14.88</v>
      </c>
      <c r="F1047" s="4" t="str">
        <f>VLOOKUP(C1047,[1]Lookup!A:C,3,FALSE)</f>
        <v>Local Authority</v>
      </c>
      <c r="G1047" t="str">
        <f>IF(F1047="NHS England", "NHS England", IFERROR(VLOOKUP(B1047,[1]Lookup!E:F,2,FALSE),"Requires a Council Assigning"))</f>
        <v>City of York</v>
      </c>
      <c r="H1047" t="str">
        <f>IFERROR(VLOOKUP(C1047,[1]Lookup!A:B,2,FALSE),"Requires Category")</f>
        <v>Opioid Dependence</v>
      </c>
      <c r="I1047" t="str">
        <f t="shared" si="16"/>
        <v>Yes</v>
      </c>
    </row>
    <row r="1048" spans="1:9" hidden="1" x14ac:dyDescent="0.25">
      <c r="A1048" s="53">
        <v>42552</v>
      </c>
      <c r="B1048" t="s">
        <v>66</v>
      </c>
      <c r="C1048" t="s">
        <v>135</v>
      </c>
      <c r="D1048">
        <v>6</v>
      </c>
      <c r="E1048" s="4">
        <v>143.47</v>
      </c>
      <c r="F1048" s="4" t="str">
        <f>VLOOKUP(C1048,[1]Lookup!A:C,3,FALSE)</f>
        <v>Local Authority</v>
      </c>
      <c r="G1048" t="str">
        <f>IF(F1048="NHS England", "NHS England", IFERROR(VLOOKUP(B1048,[1]Lookup!E:F,2,FALSE),"Requires a Council Assigning"))</f>
        <v>City of York</v>
      </c>
      <c r="H1048" t="str">
        <f>IFERROR(VLOOKUP(C1048,[1]Lookup!A:B,2,FALSE),"Requires Category")</f>
        <v>Alcohol dependence</v>
      </c>
      <c r="I1048" t="str">
        <f t="shared" si="16"/>
        <v>No</v>
      </c>
    </row>
    <row r="1049" spans="1:9" hidden="1" x14ac:dyDescent="0.25">
      <c r="A1049" s="53">
        <v>42552</v>
      </c>
      <c r="B1049" t="s">
        <v>66</v>
      </c>
      <c r="C1049" t="s">
        <v>127</v>
      </c>
      <c r="D1049">
        <v>1</v>
      </c>
      <c r="E1049" s="4">
        <v>13.03</v>
      </c>
      <c r="F1049" s="4" t="str">
        <f>VLOOKUP(C1049,[1]Lookup!A:C,3,FALSE)</f>
        <v>Local Authority</v>
      </c>
      <c r="G1049" t="str">
        <f>IF(F1049="NHS England", "NHS England", IFERROR(VLOOKUP(B1049,[1]Lookup!E:F,2,FALSE),"Requires a Council Assigning"))</f>
        <v>City of York</v>
      </c>
      <c r="H1049" t="str">
        <f>IFERROR(VLOOKUP(C1049,[1]Lookup!A:B,2,FALSE),"Requires Category")</f>
        <v>Emergency Contraception</v>
      </c>
      <c r="I1049" t="str">
        <f t="shared" si="16"/>
        <v>No</v>
      </c>
    </row>
    <row r="1050" spans="1:9" hidden="1" x14ac:dyDescent="0.25">
      <c r="A1050" s="53">
        <v>42552</v>
      </c>
      <c r="B1050" t="s">
        <v>66</v>
      </c>
      <c r="C1050" t="s">
        <v>136</v>
      </c>
      <c r="D1050">
        <v>18</v>
      </c>
      <c r="E1050" s="4">
        <v>1391.77</v>
      </c>
      <c r="F1050" s="4" t="str">
        <f>VLOOKUP(C1050,[1]Lookup!A:C,3,FALSE)</f>
        <v>Local Authority</v>
      </c>
      <c r="G1050" t="str">
        <f>IF(F1050="NHS England", "NHS England", IFERROR(VLOOKUP(B1050,[1]Lookup!E:F,2,FALSE),"Requires a Council Assigning"))</f>
        <v>City of York</v>
      </c>
      <c r="H1050" t="str">
        <f>IFERROR(VLOOKUP(C1050,[1]Lookup!A:B,2,FALSE),"Requires Category")</f>
        <v>Etonogestrel</v>
      </c>
      <c r="I1050" t="str">
        <f t="shared" si="16"/>
        <v>No</v>
      </c>
    </row>
    <row r="1051" spans="1:9" hidden="1" x14ac:dyDescent="0.25">
      <c r="A1051" s="53">
        <v>42552</v>
      </c>
      <c r="B1051" t="s">
        <v>66</v>
      </c>
      <c r="C1051" t="s">
        <v>208</v>
      </c>
      <c r="D1051">
        <v>1</v>
      </c>
      <c r="E1051" s="4">
        <v>80.17</v>
      </c>
      <c r="F1051" s="4" t="str">
        <f>VLOOKUP(C1051,[1]Lookup!A:C,3,FALSE)</f>
        <v>NHS England</v>
      </c>
      <c r="G1051" t="str">
        <f>IF(F1051="NHS England", "NHS England", IFERROR(VLOOKUP(B1051,[1]Lookup!E:F,2,FALSE),"Requires a Council Assigning"))</f>
        <v>NHS England</v>
      </c>
      <c r="H1051" t="str">
        <f>IFERROR(VLOOKUP(C1051,[1]Lookup!A:B,2,FALSE),"Requires Category")</f>
        <v>Human Papillomavirus (Type 6,11,16,18)</v>
      </c>
      <c r="I1051" t="str">
        <f t="shared" si="16"/>
        <v>Yes</v>
      </c>
    </row>
    <row r="1052" spans="1:9" hidden="1" x14ac:dyDescent="0.25">
      <c r="A1052" s="53">
        <v>42552</v>
      </c>
      <c r="B1052" t="s">
        <v>66</v>
      </c>
      <c r="C1052" t="s">
        <v>159</v>
      </c>
      <c r="D1052">
        <v>20</v>
      </c>
      <c r="E1052" s="4">
        <v>96.62</v>
      </c>
      <c r="F1052" s="4" t="str">
        <f>VLOOKUP(C1052,[1]Lookup!A:C,3,FALSE)</f>
        <v>Local Authority</v>
      </c>
      <c r="G1052" t="str">
        <f>IF(F1052="NHS England", "NHS England", IFERROR(VLOOKUP(B1052,[1]Lookup!E:F,2,FALSE),"Requires a Council Assigning"))</f>
        <v>City of York</v>
      </c>
      <c r="H1052" t="str">
        <f>IFERROR(VLOOKUP(C1052,[1]Lookup!A:B,2,FALSE),"Requires Category")</f>
        <v>Emergency Contraception</v>
      </c>
      <c r="I1052" t="str">
        <f t="shared" si="16"/>
        <v>No</v>
      </c>
    </row>
    <row r="1053" spans="1:9" hidden="1" x14ac:dyDescent="0.25">
      <c r="A1053" s="53">
        <v>42552</v>
      </c>
      <c r="B1053" t="s">
        <v>66</v>
      </c>
      <c r="C1053" t="s">
        <v>138</v>
      </c>
      <c r="D1053">
        <v>44</v>
      </c>
      <c r="E1053" s="4">
        <v>320.36</v>
      </c>
      <c r="F1053" s="4" t="str">
        <f>VLOOKUP(C1053,[1]Lookup!A:C,3,FALSE)</f>
        <v>Local Authority</v>
      </c>
      <c r="G1053" t="str">
        <f>IF(F1053="NHS England", "NHS England", IFERROR(VLOOKUP(B1053,[1]Lookup!E:F,2,FALSE),"Requires a Council Assigning"))</f>
        <v>City of York</v>
      </c>
      <c r="H1053" t="str">
        <f>IFERROR(VLOOKUP(C1053,[1]Lookup!A:B,2,FALSE),"Requires Category")</f>
        <v>Opioid Dependence</v>
      </c>
      <c r="I1053" t="str">
        <f t="shared" si="16"/>
        <v>Yes</v>
      </c>
    </row>
    <row r="1054" spans="1:9" hidden="1" x14ac:dyDescent="0.25">
      <c r="A1054" s="53">
        <v>42552</v>
      </c>
      <c r="B1054" t="s">
        <v>66</v>
      </c>
      <c r="C1054" t="s">
        <v>197</v>
      </c>
      <c r="D1054">
        <v>5</v>
      </c>
      <c r="E1054" s="4">
        <v>46.39</v>
      </c>
      <c r="F1054" s="4" t="str">
        <f>VLOOKUP(C1054,[1]Lookup!A:C,3,FALSE)</f>
        <v>Local Authority</v>
      </c>
      <c r="G1054" t="str">
        <f>IF(F1054="NHS England", "NHS England", IFERROR(VLOOKUP(B1054,[1]Lookup!E:F,2,FALSE),"Requires a Council Assigning"))</f>
        <v>City of York</v>
      </c>
      <c r="H1054" t="str">
        <f>IFERROR(VLOOKUP(C1054,[1]Lookup!A:B,2,FALSE),"Requires Category")</f>
        <v>Opioid Dependence</v>
      </c>
      <c r="I1054" t="str">
        <f t="shared" si="16"/>
        <v>Yes</v>
      </c>
    </row>
    <row r="1055" spans="1:9" hidden="1" x14ac:dyDescent="0.25">
      <c r="A1055" s="53">
        <v>42552</v>
      </c>
      <c r="B1055" t="s">
        <v>66</v>
      </c>
      <c r="C1055" t="s">
        <v>128</v>
      </c>
      <c r="D1055">
        <v>14</v>
      </c>
      <c r="E1055" s="4">
        <v>1141.5999999999999</v>
      </c>
      <c r="F1055" s="4" t="str">
        <f>VLOOKUP(C1055,[1]Lookup!A:C,3,FALSE)</f>
        <v>Local Authority</v>
      </c>
      <c r="G1055" t="str">
        <f>IF(F1055="NHS England", "NHS England", IFERROR(VLOOKUP(B1055,[1]Lookup!E:F,2,FALSE),"Requires a Council Assigning"))</f>
        <v>City of York</v>
      </c>
      <c r="H1055" t="str">
        <f>IFERROR(VLOOKUP(C1055,[1]Lookup!A:B,2,FALSE),"Requires Category")</f>
        <v>IUD Progestogen-only Device</v>
      </c>
      <c r="I1055" t="str">
        <f t="shared" si="16"/>
        <v>No</v>
      </c>
    </row>
    <row r="1056" spans="1:9" hidden="1" x14ac:dyDescent="0.25">
      <c r="A1056" s="53">
        <v>42552</v>
      </c>
      <c r="B1056" t="s">
        <v>66</v>
      </c>
      <c r="C1056" t="s">
        <v>198</v>
      </c>
      <c r="D1056">
        <v>1</v>
      </c>
      <c r="E1056" s="4">
        <v>20.71</v>
      </c>
      <c r="F1056" s="4" t="str">
        <f>VLOOKUP(C1056,[1]Lookup!A:C,3,FALSE)</f>
        <v>Local Authority</v>
      </c>
      <c r="G1056" t="str">
        <f>IF(F1056="NHS England", "NHS England", IFERROR(VLOOKUP(B1056,[1]Lookup!E:F,2,FALSE),"Requires a Council Assigning"))</f>
        <v>City of York</v>
      </c>
      <c r="H1056" t="str">
        <f>IFERROR(VLOOKUP(C1056,[1]Lookup!A:B,2,FALSE),"Requires Category")</f>
        <v>Alcohol dependence</v>
      </c>
      <c r="I1056" t="str">
        <f t="shared" si="16"/>
        <v>No</v>
      </c>
    </row>
    <row r="1057" spans="1:9" hidden="1" x14ac:dyDescent="0.25">
      <c r="A1057" s="53">
        <v>42552</v>
      </c>
      <c r="B1057" t="s">
        <v>66</v>
      </c>
      <c r="C1057" t="s">
        <v>172</v>
      </c>
      <c r="D1057">
        <v>2</v>
      </c>
      <c r="E1057" s="4">
        <v>18.5</v>
      </c>
      <c r="F1057" s="4" t="str">
        <f>VLOOKUP(C1057,[1]Lookup!A:C,3,FALSE)</f>
        <v>Local Authority</v>
      </c>
      <c r="G1057" t="str">
        <f>IF(F1057="NHS England", "NHS England", IFERROR(VLOOKUP(B1057,[1]Lookup!E:F,2,FALSE),"Requires a Council Assigning"))</f>
        <v>City of York</v>
      </c>
      <c r="H1057" t="str">
        <f>IFERROR(VLOOKUP(C1057,[1]Lookup!A:B,2,FALSE),"Requires Category")</f>
        <v>Nicotine Dependence</v>
      </c>
      <c r="I1057" t="str">
        <f t="shared" si="16"/>
        <v>No</v>
      </c>
    </row>
    <row r="1058" spans="1:9" hidden="1" x14ac:dyDescent="0.25">
      <c r="A1058" s="53">
        <v>42552</v>
      </c>
      <c r="B1058" t="s">
        <v>66</v>
      </c>
      <c r="C1058" t="s">
        <v>157</v>
      </c>
      <c r="D1058">
        <v>2</v>
      </c>
      <c r="E1058" s="4">
        <v>38.36</v>
      </c>
      <c r="F1058" s="4" t="str">
        <f>VLOOKUP(C1058,[1]Lookup!A:C,3,FALSE)</f>
        <v>Local Authority</v>
      </c>
      <c r="G1058" t="str">
        <f>IF(F1058="NHS England", "NHS England", IFERROR(VLOOKUP(B1058,[1]Lookup!E:F,2,FALSE),"Requires a Council Assigning"))</f>
        <v>City of York</v>
      </c>
      <c r="H1058" t="str">
        <f>IFERROR(VLOOKUP(C1058,[1]Lookup!A:B,2,FALSE),"Requires Category")</f>
        <v>Nicotine Dependence</v>
      </c>
      <c r="I1058" t="str">
        <f t="shared" si="16"/>
        <v>No</v>
      </c>
    </row>
    <row r="1059" spans="1:9" hidden="1" x14ac:dyDescent="0.25">
      <c r="A1059" s="53">
        <v>42552</v>
      </c>
      <c r="B1059" t="s">
        <v>66</v>
      </c>
      <c r="C1059" t="s">
        <v>161</v>
      </c>
      <c r="D1059">
        <v>1</v>
      </c>
      <c r="E1059" s="4">
        <v>11.24</v>
      </c>
      <c r="F1059" s="4" t="str">
        <f>VLOOKUP(C1059,[1]Lookup!A:C,3,FALSE)</f>
        <v>Local Authority</v>
      </c>
      <c r="G1059" t="str">
        <f>IF(F1059="NHS England", "NHS England", IFERROR(VLOOKUP(B1059,[1]Lookup!E:F,2,FALSE),"Requires a Council Assigning"))</f>
        <v>City of York</v>
      </c>
      <c r="H1059" t="str">
        <f>IFERROR(VLOOKUP(C1059,[1]Lookup!A:B,2,FALSE),"Requires Category")</f>
        <v>Nicotine Dependence</v>
      </c>
      <c r="I1059" t="str">
        <f t="shared" si="16"/>
        <v>No</v>
      </c>
    </row>
    <row r="1060" spans="1:9" hidden="1" x14ac:dyDescent="0.25">
      <c r="A1060" s="53">
        <v>42552</v>
      </c>
      <c r="B1060" t="s">
        <v>66</v>
      </c>
      <c r="C1060" t="s">
        <v>152</v>
      </c>
      <c r="D1060">
        <v>4</v>
      </c>
      <c r="E1060" s="4">
        <v>30.84</v>
      </c>
      <c r="F1060" s="4" t="str">
        <f>VLOOKUP(C1060,[1]Lookup!A:C,3,FALSE)</f>
        <v>NHS England</v>
      </c>
      <c r="G1060" t="str">
        <f>IF(F1060="NHS England", "NHS England", IFERROR(VLOOKUP(B1060,[1]Lookup!E:F,2,FALSE),"Requires a Council Assigning"))</f>
        <v>NHS England</v>
      </c>
      <c r="H1060" t="str">
        <f>IFERROR(VLOOKUP(C1060,[1]Lookup!A:B,2,FALSE),"Requires Category")</f>
        <v>Pneumococcal</v>
      </c>
      <c r="I1060" t="str">
        <f t="shared" si="16"/>
        <v>Yes</v>
      </c>
    </row>
    <row r="1061" spans="1:9" hidden="1" x14ac:dyDescent="0.25">
      <c r="A1061" s="53">
        <v>42552</v>
      </c>
      <c r="B1061" t="s">
        <v>66</v>
      </c>
      <c r="C1061" t="s">
        <v>174</v>
      </c>
      <c r="D1061">
        <v>1</v>
      </c>
      <c r="E1061" s="4">
        <v>70.66</v>
      </c>
      <c r="F1061" s="4" t="str">
        <f>VLOOKUP(C1061,[1]Lookup!A:C,3,FALSE)</f>
        <v>Local Authority</v>
      </c>
      <c r="G1061" t="str">
        <f>IF(F1061="NHS England", "NHS England", IFERROR(VLOOKUP(B1061,[1]Lookup!E:F,2,FALSE),"Requires a Council Assigning"))</f>
        <v>City of York</v>
      </c>
      <c r="H1061" t="str">
        <f>IFERROR(VLOOKUP(C1061,[1]Lookup!A:B,2,FALSE),"Requires Category")</f>
        <v>Opioid Dependence</v>
      </c>
      <c r="I1061" t="str">
        <f t="shared" si="16"/>
        <v>Yes</v>
      </c>
    </row>
    <row r="1062" spans="1:9" hidden="1" x14ac:dyDescent="0.25">
      <c r="A1062" s="53">
        <v>42552</v>
      </c>
      <c r="B1062" t="s">
        <v>66</v>
      </c>
      <c r="C1062" t="s">
        <v>144</v>
      </c>
      <c r="D1062">
        <v>6</v>
      </c>
      <c r="E1062" s="4">
        <v>78.19</v>
      </c>
      <c r="F1062" s="4" t="str">
        <f>VLOOKUP(C1062,[1]Lookup!A:C,3,FALSE)</f>
        <v>Local Authority</v>
      </c>
      <c r="G1062" t="str">
        <f>IF(F1062="NHS England", "NHS England", IFERROR(VLOOKUP(B1062,[1]Lookup!E:F,2,FALSE),"Requires a Council Assigning"))</f>
        <v>City of York</v>
      </c>
      <c r="H1062" t="str">
        <f>IFERROR(VLOOKUP(C1062,[1]Lookup!A:B,2,FALSE),"Requires Category")</f>
        <v>Emergency Contraception</v>
      </c>
      <c r="I1062" t="str">
        <f t="shared" si="16"/>
        <v>No</v>
      </c>
    </row>
    <row r="1063" spans="1:9" hidden="1" x14ac:dyDescent="0.25">
      <c r="A1063" s="53">
        <v>42552</v>
      </c>
      <c r="B1063" t="s">
        <v>66</v>
      </c>
      <c r="C1063" t="s">
        <v>145</v>
      </c>
      <c r="D1063">
        <v>1</v>
      </c>
      <c r="E1063" s="4">
        <v>25.32</v>
      </c>
      <c r="F1063" s="4" t="str">
        <f>VLOOKUP(C1063,[1]Lookup!A:C,3,FALSE)</f>
        <v>Local Authority</v>
      </c>
      <c r="G1063" t="str">
        <f>IF(F1063="NHS England", "NHS England", IFERROR(VLOOKUP(B1063,[1]Lookup!E:F,2,FALSE),"Requires a Council Assigning"))</f>
        <v>City of York</v>
      </c>
      <c r="H1063" t="str">
        <f>IFERROR(VLOOKUP(C1063,[1]Lookup!A:B,2,FALSE),"Requires Category")</f>
        <v>Nicotine Dependence</v>
      </c>
      <c r="I1063" t="str">
        <f t="shared" si="16"/>
        <v>No</v>
      </c>
    </row>
    <row r="1064" spans="1:9" hidden="1" x14ac:dyDescent="0.25">
      <c r="A1064" s="53">
        <v>42552</v>
      </c>
      <c r="B1064" t="s">
        <v>46</v>
      </c>
      <c r="C1064" t="s">
        <v>166</v>
      </c>
      <c r="D1064">
        <v>1</v>
      </c>
      <c r="E1064" s="4">
        <v>26.7</v>
      </c>
      <c r="F1064" s="4" t="str">
        <f>VLOOKUP(C1064,[1]Lookup!A:C,3,FALSE)</f>
        <v>Local Authority</v>
      </c>
      <c r="G1064" t="str">
        <f>IF(F1064="NHS England", "NHS England", IFERROR(VLOOKUP(B1064,[1]Lookup!E:F,2,FALSE),"Requires a Council Assigning"))</f>
        <v>North Yorkshire County Council</v>
      </c>
      <c r="H1064" t="str">
        <f>IFERROR(VLOOKUP(C1064,[1]Lookup!A:B,2,FALSE),"Requires Category")</f>
        <v>Alcohol dependence</v>
      </c>
      <c r="I1064" t="str">
        <f t="shared" si="16"/>
        <v>Yes</v>
      </c>
    </row>
    <row r="1065" spans="1:9" hidden="1" x14ac:dyDescent="0.25">
      <c r="A1065" s="53">
        <v>42552</v>
      </c>
      <c r="B1065" t="s">
        <v>46</v>
      </c>
      <c r="C1065" t="s">
        <v>136</v>
      </c>
      <c r="D1065">
        <v>1</v>
      </c>
      <c r="E1065" s="4">
        <v>77.319999999999993</v>
      </c>
      <c r="F1065" s="4" t="str">
        <f>VLOOKUP(C1065,[1]Lookup!A:C,3,FALSE)</f>
        <v>Local Authority</v>
      </c>
      <c r="G1065" t="str">
        <f>IF(F1065="NHS England", "NHS England", IFERROR(VLOOKUP(B1065,[1]Lookup!E:F,2,FALSE),"Requires a Council Assigning"))</f>
        <v>North Yorkshire County Council</v>
      </c>
      <c r="H1065" t="str">
        <f>IFERROR(VLOOKUP(C1065,[1]Lookup!A:B,2,FALSE),"Requires Category")</f>
        <v>Etonogestrel</v>
      </c>
      <c r="I1065" t="str">
        <f t="shared" si="16"/>
        <v>Yes</v>
      </c>
    </row>
    <row r="1066" spans="1:9" hidden="1" x14ac:dyDescent="0.25">
      <c r="A1066" s="53">
        <v>42552</v>
      </c>
      <c r="B1066" t="s">
        <v>46</v>
      </c>
      <c r="C1066" t="s">
        <v>164</v>
      </c>
      <c r="D1066">
        <v>3</v>
      </c>
      <c r="E1066" s="4">
        <v>14.49</v>
      </c>
      <c r="F1066" s="4" t="str">
        <f>VLOOKUP(C1066,[1]Lookup!A:C,3,FALSE)</f>
        <v>Local Authority</v>
      </c>
      <c r="G1066" t="str">
        <f>IF(F1066="NHS England", "NHS England", IFERROR(VLOOKUP(B1066,[1]Lookup!E:F,2,FALSE),"Requires a Council Assigning"))</f>
        <v>North Yorkshire County Council</v>
      </c>
      <c r="H1066" t="str">
        <f>IFERROR(VLOOKUP(C1066,[1]Lookup!A:B,2,FALSE),"Requires Category")</f>
        <v>Emergency Contraception</v>
      </c>
      <c r="I1066" t="str">
        <f t="shared" si="16"/>
        <v>No</v>
      </c>
    </row>
    <row r="1067" spans="1:9" hidden="1" x14ac:dyDescent="0.25">
      <c r="A1067" s="53">
        <v>42552</v>
      </c>
      <c r="B1067" t="s">
        <v>46</v>
      </c>
      <c r="C1067" t="s">
        <v>128</v>
      </c>
      <c r="D1067">
        <v>3</v>
      </c>
      <c r="E1067" s="4">
        <v>244.63</v>
      </c>
      <c r="F1067" s="4" t="str">
        <f>VLOOKUP(C1067,[1]Lookup!A:C,3,FALSE)</f>
        <v>Local Authority</v>
      </c>
      <c r="G1067" t="str">
        <f>IF(F1067="NHS England", "NHS England", IFERROR(VLOOKUP(B1067,[1]Lookup!E:F,2,FALSE),"Requires a Council Assigning"))</f>
        <v>North Yorkshire County Council</v>
      </c>
      <c r="H1067" t="str">
        <f>IFERROR(VLOOKUP(C1067,[1]Lookup!A:B,2,FALSE),"Requires Category")</f>
        <v>IUD Progestogen-only Device</v>
      </c>
      <c r="I1067" t="str">
        <f t="shared" si="16"/>
        <v>Yes</v>
      </c>
    </row>
    <row r="1068" spans="1:9" hidden="1" x14ac:dyDescent="0.25">
      <c r="A1068" s="53">
        <v>42552</v>
      </c>
      <c r="B1068" t="s">
        <v>46</v>
      </c>
      <c r="C1068" t="s">
        <v>129</v>
      </c>
      <c r="D1068">
        <v>4</v>
      </c>
      <c r="E1068" s="4">
        <v>309.27999999999997</v>
      </c>
      <c r="F1068" s="4" t="str">
        <f>VLOOKUP(C1068,[1]Lookup!A:C,3,FALSE)</f>
        <v>Local Authority</v>
      </c>
      <c r="G1068" t="str">
        <f>IF(F1068="NHS England", "NHS England", IFERROR(VLOOKUP(B1068,[1]Lookup!E:F,2,FALSE),"Requires a Council Assigning"))</f>
        <v>North Yorkshire County Council</v>
      </c>
      <c r="H1068" t="str">
        <f>IFERROR(VLOOKUP(C1068,[1]Lookup!A:B,2,FALSE),"Requires Category")</f>
        <v>Etonogestrel</v>
      </c>
      <c r="I1068" t="str">
        <f t="shared" si="16"/>
        <v>Yes</v>
      </c>
    </row>
    <row r="1069" spans="1:9" hidden="1" x14ac:dyDescent="0.25">
      <c r="A1069" s="53">
        <v>42552</v>
      </c>
      <c r="B1069" t="s">
        <v>46</v>
      </c>
      <c r="C1069" t="s">
        <v>148</v>
      </c>
      <c r="D1069">
        <v>1</v>
      </c>
      <c r="E1069" s="4">
        <v>19.23</v>
      </c>
      <c r="F1069" s="4" t="str">
        <f>VLOOKUP(C1069,[1]Lookup!A:C,3,FALSE)</f>
        <v>Local Authority</v>
      </c>
      <c r="G1069" t="str">
        <f>IF(F1069="NHS England", "NHS England", IFERROR(VLOOKUP(B1069,[1]Lookup!E:F,2,FALSE),"Requires a Council Assigning"))</f>
        <v>North Yorkshire County Council</v>
      </c>
      <c r="H1069" t="str">
        <f>IFERROR(VLOOKUP(C1069,[1]Lookup!A:B,2,FALSE),"Requires Category")</f>
        <v>Nicotine Dependence</v>
      </c>
      <c r="I1069" t="str">
        <f t="shared" si="16"/>
        <v>Yes</v>
      </c>
    </row>
    <row r="1070" spans="1:9" hidden="1" x14ac:dyDescent="0.25">
      <c r="A1070" s="53">
        <v>42552</v>
      </c>
      <c r="B1070" t="s">
        <v>46</v>
      </c>
      <c r="C1070" t="s">
        <v>153</v>
      </c>
      <c r="D1070">
        <v>3</v>
      </c>
      <c r="E1070" s="4">
        <v>267.24</v>
      </c>
      <c r="F1070" s="4" t="str">
        <f>VLOOKUP(C1070,[1]Lookup!A:C,3,FALSE)</f>
        <v>Local Authority</v>
      </c>
      <c r="G1070" t="str">
        <f>IF(F1070="NHS England", "NHS England", IFERROR(VLOOKUP(B1070,[1]Lookup!E:F,2,FALSE),"Requires a Council Assigning"))</f>
        <v>North Yorkshire County Council</v>
      </c>
      <c r="H1070" t="str">
        <f>IFERROR(VLOOKUP(C1070,[1]Lookup!A:B,2,FALSE),"Requires Category")</f>
        <v>Nicotine Dependence</v>
      </c>
      <c r="I1070" t="str">
        <f t="shared" si="16"/>
        <v>Yes</v>
      </c>
    </row>
    <row r="1071" spans="1:9" hidden="1" x14ac:dyDescent="0.25">
      <c r="A1071" s="53">
        <v>42552</v>
      </c>
      <c r="B1071" t="s">
        <v>46</v>
      </c>
      <c r="C1071" t="s">
        <v>161</v>
      </c>
      <c r="D1071">
        <v>2</v>
      </c>
      <c r="E1071" s="4">
        <v>22.49</v>
      </c>
      <c r="F1071" s="4" t="str">
        <f>VLOOKUP(C1071,[1]Lookup!A:C,3,FALSE)</f>
        <v>Local Authority</v>
      </c>
      <c r="G1071" t="str">
        <f>IF(F1071="NHS England", "NHS England", IFERROR(VLOOKUP(B1071,[1]Lookup!E:F,2,FALSE),"Requires a Council Assigning"))</f>
        <v>North Yorkshire County Council</v>
      </c>
      <c r="H1071" t="str">
        <f>IFERROR(VLOOKUP(C1071,[1]Lookup!A:B,2,FALSE),"Requires Category")</f>
        <v>Nicotine Dependence</v>
      </c>
      <c r="I1071" t="str">
        <f t="shared" si="16"/>
        <v>Yes</v>
      </c>
    </row>
    <row r="1072" spans="1:9" hidden="1" x14ac:dyDescent="0.25">
      <c r="A1072" s="53">
        <v>42552</v>
      </c>
      <c r="B1072" t="s">
        <v>46</v>
      </c>
      <c r="C1072" t="s">
        <v>165</v>
      </c>
      <c r="D1072">
        <v>1</v>
      </c>
      <c r="E1072" s="4">
        <v>9.6199999999999992</v>
      </c>
      <c r="F1072" s="4" t="str">
        <f>VLOOKUP(C1072,[1]Lookup!A:C,3,FALSE)</f>
        <v>Local Authority</v>
      </c>
      <c r="G1072" t="str">
        <f>IF(F1072="NHS England", "NHS England", IFERROR(VLOOKUP(B1072,[1]Lookup!E:F,2,FALSE),"Requires a Council Assigning"))</f>
        <v>North Yorkshire County Council</v>
      </c>
      <c r="H1072" t="str">
        <f>IFERROR(VLOOKUP(C1072,[1]Lookup!A:B,2,FALSE),"Requires Category")</f>
        <v>Nicotine Dependence</v>
      </c>
      <c r="I1072" t="str">
        <f t="shared" si="16"/>
        <v>Yes</v>
      </c>
    </row>
    <row r="1073" spans="1:9" hidden="1" x14ac:dyDescent="0.25">
      <c r="A1073" s="53">
        <v>42552</v>
      </c>
      <c r="B1073" t="s">
        <v>46</v>
      </c>
      <c r="C1073" t="s">
        <v>168</v>
      </c>
      <c r="D1073">
        <v>4</v>
      </c>
      <c r="E1073" s="4">
        <v>76.92</v>
      </c>
      <c r="F1073" s="4" t="str">
        <f>VLOOKUP(C1073,[1]Lookup!A:C,3,FALSE)</f>
        <v>Local Authority</v>
      </c>
      <c r="G1073" t="str">
        <f>IF(F1073="NHS England", "NHS England", IFERROR(VLOOKUP(B1073,[1]Lookup!E:F,2,FALSE),"Requires a Council Assigning"))</f>
        <v>North Yorkshire County Council</v>
      </c>
      <c r="H1073" t="str">
        <f>IFERROR(VLOOKUP(C1073,[1]Lookup!A:B,2,FALSE),"Requires Category")</f>
        <v>Nicotine Dependence</v>
      </c>
      <c r="I1073" t="str">
        <f t="shared" si="16"/>
        <v>Yes</v>
      </c>
    </row>
    <row r="1074" spans="1:9" hidden="1" x14ac:dyDescent="0.25">
      <c r="A1074" s="53">
        <v>42552</v>
      </c>
      <c r="B1074" t="s">
        <v>46</v>
      </c>
      <c r="C1074" t="s">
        <v>131</v>
      </c>
      <c r="D1074">
        <v>3</v>
      </c>
      <c r="E1074" s="4">
        <v>23.13</v>
      </c>
      <c r="F1074" s="4" t="str">
        <f>VLOOKUP(C1074,[1]Lookup!A:C,3,FALSE)</f>
        <v>NHS England</v>
      </c>
      <c r="G1074" t="str">
        <f>IF(F1074="NHS England", "NHS England", IFERROR(VLOOKUP(B1074,[1]Lookup!E:F,2,FALSE),"Requires a Council Assigning"))</f>
        <v>NHS England</v>
      </c>
      <c r="H1074" t="str">
        <f>IFERROR(VLOOKUP(C1074,[1]Lookup!A:B,2,FALSE),"Requires Category")</f>
        <v>Pneumococcal</v>
      </c>
      <c r="I1074" t="str">
        <f t="shared" si="16"/>
        <v>Yes</v>
      </c>
    </row>
    <row r="1075" spans="1:9" hidden="1" x14ac:dyDescent="0.25">
      <c r="A1075" s="53">
        <v>42552</v>
      </c>
      <c r="B1075" t="s">
        <v>46</v>
      </c>
      <c r="C1075" t="s">
        <v>145</v>
      </c>
      <c r="D1075">
        <v>3</v>
      </c>
      <c r="E1075" s="4">
        <v>75.959999999999994</v>
      </c>
      <c r="F1075" s="4" t="str">
        <f>VLOOKUP(C1075,[1]Lookup!A:C,3,FALSE)</f>
        <v>Local Authority</v>
      </c>
      <c r="G1075" t="str">
        <f>IF(F1075="NHS England", "NHS England", IFERROR(VLOOKUP(B1075,[1]Lookup!E:F,2,FALSE),"Requires a Council Assigning"))</f>
        <v>North Yorkshire County Council</v>
      </c>
      <c r="H1075" t="str">
        <f>IFERROR(VLOOKUP(C1075,[1]Lookup!A:B,2,FALSE),"Requires Category")</f>
        <v>Nicotine Dependence</v>
      </c>
      <c r="I1075" t="str">
        <f t="shared" si="16"/>
        <v>Yes</v>
      </c>
    </row>
    <row r="1076" spans="1:9" hidden="1" x14ac:dyDescent="0.25">
      <c r="A1076" s="53">
        <v>42552</v>
      </c>
      <c r="B1076" t="s">
        <v>46</v>
      </c>
      <c r="C1076" t="s">
        <v>146</v>
      </c>
      <c r="D1076">
        <v>4</v>
      </c>
      <c r="E1076" s="4">
        <v>101.24</v>
      </c>
      <c r="F1076" s="4" t="str">
        <f>VLOOKUP(C1076,[1]Lookup!A:C,3,FALSE)</f>
        <v>Local Authority</v>
      </c>
      <c r="G1076" t="str">
        <f>IF(F1076="NHS England", "NHS England", IFERROR(VLOOKUP(B1076,[1]Lookup!E:F,2,FALSE),"Requires a Council Assigning"))</f>
        <v>North Yorkshire County Council</v>
      </c>
      <c r="H1076" t="str">
        <f>IFERROR(VLOOKUP(C1076,[1]Lookup!A:B,2,FALSE),"Requires Category")</f>
        <v>Nicotine Dependence</v>
      </c>
      <c r="I1076" t="str">
        <f t="shared" si="16"/>
        <v>Yes</v>
      </c>
    </row>
    <row r="1077" spans="1:9" hidden="1" x14ac:dyDescent="0.25">
      <c r="A1077" s="53">
        <v>42552</v>
      </c>
      <c r="B1077" t="s">
        <v>42</v>
      </c>
      <c r="C1077" t="s">
        <v>177</v>
      </c>
      <c r="D1077">
        <v>1</v>
      </c>
      <c r="E1077" s="4">
        <v>25.32</v>
      </c>
      <c r="F1077" s="4" t="str">
        <f>VLOOKUP(C1077,[1]Lookup!A:C,3,FALSE)</f>
        <v>Local Authority</v>
      </c>
      <c r="G1077" t="str">
        <f>IF(F1077="NHS England", "NHS England", IFERROR(VLOOKUP(B1077,[1]Lookup!E:F,2,FALSE),"Requires a Council Assigning"))</f>
        <v>North Yorkshire County Council</v>
      </c>
      <c r="H1077" t="str">
        <f>IFERROR(VLOOKUP(C1077,[1]Lookup!A:B,2,FALSE),"Requires Category")</f>
        <v>Nicotine Dependence</v>
      </c>
      <c r="I1077" t="str">
        <f t="shared" si="16"/>
        <v>Yes</v>
      </c>
    </row>
    <row r="1078" spans="1:9" hidden="1" x14ac:dyDescent="0.25">
      <c r="A1078" s="53">
        <v>42552</v>
      </c>
      <c r="B1078" t="s">
        <v>42</v>
      </c>
      <c r="C1078" t="s">
        <v>135</v>
      </c>
      <c r="D1078">
        <v>1</v>
      </c>
      <c r="E1078" s="4">
        <v>47.71</v>
      </c>
      <c r="F1078" s="4" t="str">
        <f>VLOOKUP(C1078,[1]Lookup!A:C,3,FALSE)</f>
        <v>Local Authority</v>
      </c>
      <c r="G1078" t="str">
        <f>IF(F1078="NHS England", "NHS England", IFERROR(VLOOKUP(B1078,[1]Lookup!E:F,2,FALSE),"Requires a Council Assigning"))</f>
        <v>North Yorkshire County Council</v>
      </c>
      <c r="H1078" t="str">
        <f>IFERROR(VLOOKUP(C1078,[1]Lookup!A:B,2,FALSE),"Requires Category")</f>
        <v>Alcohol dependence</v>
      </c>
      <c r="I1078" t="str">
        <f t="shared" si="16"/>
        <v>Yes</v>
      </c>
    </row>
    <row r="1079" spans="1:9" hidden="1" x14ac:dyDescent="0.25">
      <c r="A1079" s="53">
        <v>42552</v>
      </c>
      <c r="B1079" t="s">
        <v>42</v>
      </c>
      <c r="C1079" t="s">
        <v>159</v>
      </c>
      <c r="D1079">
        <v>1</v>
      </c>
      <c r="E1079" s="4">
        <v>4.83</v>
      </c>
      <c r="F1079" s="4" t="str">
        <f>VLOOKUP(C1079,[1]Lookup!A:C,3,FALSE)</f>
        <v>Local Authority</v>
      </c>
      <c r="G1079" t="str">
        <f>IF(F1079="NHS England", "NHS England", IFERROR(VLOOKUP(B1079,[1]Lookup!E:F,2,FALSE),"Requires a Council Assigning"))</f>
        <v>North Yorkshire County Council</v>
      </c>
      <c r="H1079" t="str">
        <f>IFERROR(VLOOKUP(C1079,[1]Lookup!A:B,2,FALSE),"Requires Category")</f>
        <v>Emergency Contraception</v>
      </c>
      <c r="I1079" t="str">
        <f t="shared" si="16"/>
        <v>No</v>
      </c>
    </row>
    <row r="1080" spans="1:9" hidden="1" x14ac:dyDescent="0.25">
      <c r="A1080" s="53">
        <v>42552</v>
      </c>
      <c r="B1080" t="s">
        <v>42</v>
      </c>
      <c r="C1080" t="s">
        <v>128</v>
      </c>
      <c r="D1080">
        <v>1</v>
      </c>
      <c r="E1080" s="4">
        <v>81.540000000000006</v>
      </c>
      <c r="F1080" s="4" t="str">
        <f>VLOOKUP(C1080,[1]Lookup!A:C,3,FALSE)</f>
        <v>Local Authority</v>
      </c>
      <c r="G1080" t="str">
        <f>IF(F1080="NHS England", "NHS England", IFERROR(VLOOKUP(B1080,[1]Lookup!E:F,2,FALSE),"Requires a Council Assigning"))</f>
        <v>North Yorkshire County Council</v>
      </c>
      <c r="H1080" t="str">
        <f>IFERROR(VLOOKUP(C1080,[1]Lookup!A:B,2,FALSE),"Requires Category")</f>
        <v>IUD Progestogen-only Device</v>
      </c>
      <c r="I1080" t="str">
        <f t="shared" si="16"/>
        <v>Yes</v>
      </c>
    </row>
    <row r="1081" spans="1:9" hidden="1" x14ac:dyDescent="0.25">
      <c r="A1081" s="53">
        <v>42552</v>
      </c>
      <c r="B1081" t="s">
        <v>42</v>
      </c>
      <c r="C1081" t="s">
        <v>129</v>
      </c>
      <c r="D1081">
        <v>5</v>
      </c>
      <c r="E1081" s="4">
        <v>386.54</v>
      </c>
      <c r="F1081" s="4" t="str">
        <f>VLOOKUP(C1081,[1]Lookup!A:C,3,FALSE)</f>
        <v>Local Authority</v>
      </c>
      <c r="G1081" t="str">
        <f>IF(F1081="NHS England", "NHS England", IFERROR(VLOOKUP(B1081,[1]Lookup!E:F,2,FALSE),"Requires a Council Assigning"))</f>
        <v>North Yorkshire County Council</v>
      </c>
      <c r="H1081" t="str">
        <f>IFERROR(VLOOKUP(C1081,[1]Lookup!A:B,2,FALSE),"Requires Category")</f>
        <v>Etonogestrel</v>
      </c>
      <c r="I1081" t="str">
        <f t="shared" si="16"/>
        <v>Yes</v>
      </c>
    </row>
    <row r="1082" spans="1:9" hidden="1" x14ac:dyDescent="0.25">
      <c r="A1082" s="53">
        <v>42552</v>
      </c>
      <c r="B1082" t="s">
        <v>42</v>
      </c>
      <c r="C1082" t="s">
        <v>139</v>
      </c>
      <c r="D1082">
        <v>1</v>
      </c>
      <c r="E1082" s="4">
        <v>12.8</v>
      </c>
      <c r="F1082" s="4" t="str">
        <f>VLOOKUP(C1082,[1]Lookup!A:C,3,FALSE)</f>
        <v>Local Authority</v>
      </c>
      <c r="G1082" t="str">
        <f>IF(F1082="NHS England", "NHS England", IFERROR(VLOOKUP(B1082,[1]Lookup!E:F,2,FALSE),"Requires a Council Assigning"))</f>
        <v>North Yorkshire County Council</v>
      </c>
      <c r="H1082" t="str">
        <f>IFERROR(VLOOKUP(C1082,[1]Lookup!A:B,2,FALSE),"Requires Category")</f>
        <v>Nicotine Dependence</v>
      </c>
      <c r="I1082" t="str">
        <f t="shared" si="16"/>
        <v>Yes</v>
      </c>
    </row>
    <row r="1083" spans="1:9" hidden="1" x14ac:dyDescent="0.25">
      <c r="A1083" s="53">
        <v>42552</v>
      </c>
      <c r="B1083" t="s">
        <v>42</v>
      </c>
      <c r="C1083" t="s">
        <v>153</v>
      </c>
      <c r="D1083">
        <v>1</v>
      </c>
      <c r="E1083" s="4">
        <v>66.8</v>
      </c>
      <c r="F1083" s="4" t="str">
        <f>VLOOKUP(C1083,[1]Lookup!A:C,3,FALSE)</f>
        <v>Local Authority</v>
      </c>
      <c r="G1083" t="str">
        <f>IF(F1083="NHS England", "NHS England", IFERROR(VLOOKUP(B1083,[1]Lookup!E:F,2,FALSE),"Requires a Council Assigning"))</f>
        <v>North Yorkshire County Council</v>
      </c>
      <c r="H1083" t="str">
        <f>IFERROR(VLOOKUP(C1083,[1]Lookup!A:B,2,FALSE),"Requires Category")</f>
        <v>Nicotine Dependence</v>
      </c>
      <c r="I1083" t="str">
        <f t="shared" si="16"/>
        <v>Yes</v>
      </c>
    </row>
    <row r="1084" spans="1:9" hidden="1" x14ac:dyDescent="0.25">
      <c r="A1084" s="53">
        <v>42552</v>
      </c>
      <c r="B1084" t="s">
        <v>42</v>
      </c>
      <c r="C1084" t="s">
        <v>145</v>
      </c>
      <c r="D1084">
        <v>3</v>
      </c>
      <c r="E1084" s="4">
        <v>101.26</v>
      </c>
      <c r="F1084" s="4" t="str">
        <f>VLOOKUP(C1084,[1]Lookup!A:C,3,FALSE)</f>
        <v>Local Authority</v>
      </c>
      <c r="G1084" t="str">
        <f>IF(F1084="NHS England", "NHS England", IFERROR(VLOOKUP(B1084,[1]Lookup!E:F,2,FALSE),"Requires a Council Assigning"))</f>
        <v>North Yorkshire County Council</v>
      </c>
      <c r="H1084" t="str">
        <f>IFERROR(VLOOKUP(C1084,[1]Lookup!A:B,2,FALSE),"Requires Category")</f>
        <v>Nicotine Dependence</v>
      </c>
      <c r="I1084" t="str">
        <f t="shared" si="16"/>
        <v>Yes</v>
      </c>
    </row>
    <row r="1085" spans="1:9" hidden="1" x14ac:dyDescent="0.25">
      <c r="A1085" s="53">
        <v>42552</v>
      </c>
      <c r="B1085" t="s">
        <v>42</v>
      </c>
      <c r="C1085" t="s">
        <v>202</v>
      </c>
      <c r="D1085">
        <v>1</v>
      </c>
      <c r="E1085" s="4">
        <v>50.61</v>
      </c>
      <c r="F1085" s="4" t="str">
        <f>VLOOKUP(C1085,[1]Lookup!A:C,3,FALSE)</f>
        <v>Local Authority</v>
      </c>
      <c r="G1085" t="str">
        <f>IF(F1085="NHS England", "NHS England", IFERROR(VLOOKUP(B1085,[1]Lookup!E:F,2,FALSE),"Requires a Council Assigning"))</f>
        <v>North Yorkshire County Council</v>
      </c>
      <c r="H1085" t="str">
        <f>IFERROR(VLOOKUP(C1085,[1]Lookup!A:B,2,FALSE),"Requires Category")</f>
        <v>Nicotine Dependence</v>
      </c>
      <c r="I1085" t="str">
        <f t="shared" si="16"/>
        <v>Yes</v>
      </c>
    </row>
    <row r="1086" spans="1:9" hidden="1" x14ac:dyDescent="0.25">
      <c r="A1086" s="53">
        <v>42552</v>
      </c>
      <c r="B1086" t="s">
        <v>42</v>
      </c>
      <c r="C1086" t="s">
        <v>146</v>
      </c>
      <c r="D1086">
        <v>3</v>
      </c>
      <c r="E1086" s="4">
        <v>126.52</v>
      </c>
      <c r="F1086" s="4" t="str">
        <f>VLOOKUP(C1086,[1]Lookup!A:C,3,FALSE)</f>
        <v>Local Authority</v>
      </c>
      <c r="G1086" t="str">
        <f>IF(F1086="NHS England", "NHS England", IFERROR(VLOOKUP(B1086,[1]Lookup!E:F,2,FALSE),"Requires a Council Assigning"))</f>
        <v>North Yorkshire County Council</v>
      </c>
      <c r="H1086" t="str">
        <f>IFERROR(VLOOKUP(C1086,[1]Lookup!A:B,2,FALSE),"Requires Category")</f>
        <v>Nicotine Dependence</v>
      </c>
      <c r="I1086" t="str">
        <f t="shared" si="16"/>
        <v>Yes</v>
      </c>
    </row>
    <row r="1087" spans="1:9" hidden="1" x14ac:dyDescent="0.25">
      <c r="A1087" s="53">
        <v>42552</v>
      </c>
      <c r="B1087" t="s">
        <v>48</v>
      </c>
      <c r="C1087" t="s">
        <v>133</v>
      </c>
      <c r="D1087">
        <v>6</v>
      </c>
      <c r="E1087" s="4">
        <v>23.39</v>
      </c>
      <c r="F1087" s="4" t="str">
        <f>VLOOKUP(C1087,[1]Lookup!A:C,3,FALSE)</f>
        <v>Local Authority</v>
      </c>
      <c r="G1087" t="str">
        <f>IF(F1087="NHS England", "NHS England", IFERROR(VLOOKUP(B1087,[1]Lookup!E:F,2,FALSE),"Requires a Council Assigning"))</f>
        <v>North Yorkshire County Council</v>
      </c>
      <c r="H1087" t="str">
        <f>IFERROR(VLOOKUP(C1087,[1]Lookup!A:B,2,FALSE),"Requires Category")</f>
        <v>Opioid Dependence</v>
      </c>
      <c r="I1087" t="str">
        <f t="shared" si="16"/>
        <v>Yes</v>
      </c>
    </row>
    <row r="1088" spans="1:9" hidden="1" x14ac:dyDescent="0.25">
      <c r="A1088" s="53">
        <v>42552</v>
      </c>
      <c r="B1088" t="s">
        <v>48</v>
      </c>
      <c r="C1088" t="s">
        <v>182</v>
      </c>
      <c r="D1088">
        <v>3</v>
      </c>
      <c r="E1088" s="4">
        <v>17.829999999999998</v>
      </c>
      <c r="F1088" s="4" t="str">
        <f>VLOOKUP(C1088,[1]Lookup!A:C,3,FALSE)</f>
        <v>Local Authority</v>
      </c>
      <c r="G1088" t="str">
        <f>IF(F1088="NHS England", "NHS England", IFERROR(VLOOKUP(B1088,[1]Lookup!E:F,2,FALSE),"Requires a Council Assigning"))</f>
        <v>North Yorkshire County Council</v>
      </c>
      <c r="H1088" t="str">
        <f>IFERROR(VLOOKUP(C1088,[1]Lookup!A:B,2,FALSE),"Requires Category")</f>
        <v>Opioid Dependence</v>
      </c>
      <c r="I1088" t="str">
        <f t="shared" si="16"/>
        <v>Yes</v>
      </c>
    </row>
    <row r="1089" spans="1:9" hidden="1" x14ac:dyDescent="0.25">
      <c r="A1089" s="53">
        <v>42552</v>
      </c>
      <c r="B1089" t="s">
        <v>48</v>
      </c>
      <c r="C1089" t="s">
        <v>127</v>
      </c>
      <c r="D1089">
        <v>1</v>
      </c>
      <c r="E1089" s="4">
        <v>13.03</v>
      </c>
      <c r="F1089" s="4" t="str">
        <f>VLOOKUP(C1089,[1]Lookup!A:C,3,FALSE)</f>
        <v>Local Authority</v>
      </c>
      <c r="G1089" t="str">
        <f>IF(F1089="NHS England", "NHS England", IFERROR(VLOOKUP(B1089,[1]Lookup!E:F,2,FALSE),"Requires a Council Assigning"))</f>
        <v>North Yorkshire County Council</v>
      </c>
      <c r="H1089" t="str">
        <f>IFERROR(VLOOKUP(C1089,[1]Lookup!A:B,2,FALSE),"Requires Category")</f>
        <v>Emergency Contraception</v>
      </c>
      <c r="I1089" t="str">
        <f t="shared" si="16"/>
        <v>No</v>
      </c>
    </row>
    <row r="1090" spans="1:9" hidden="1" x14ac:dyDescent="0.25">
      <c r="A1090" s="53">
        <v>42552</v>
      </c>
      <c r="B1090" t="s">
        <v>48</v>
      </c>
      <c r="C1090" t="s">
        <v>164</v>
      </c>
      <c r="D1090">
        <v>1</v>
      </c>
      <c r="E1090" s="4">
        <v>4.83</v>
      </c>
      <c r="F1090" s="4" t="str">
        <f>VLOOKUP(C1090,[1]Lookup!A:C,3,FALSE)</f>
        <v>Local Authority</v>
      </c>
      <c r="G1090" t="str">
        <f>IF(F1090="NHS England", "NHS England", IFERROR(VLOOKUP(B1090,[1]Lookup!E:F,2,FALSE),"Requires a Council Assigning"))</f>
        <v>North Yorkshire County Council</v>
      </c>
      <c r="H1090" t="str">
        <f>IFERROR(VLOOKUP(C1090,[1]Lookup!A:B,2,FALSE),"Requires Category")</f>
        <v>Emergency Contraception</v>
      </c>
      <c r="I1090" t="str">
        <f t="shared" si="16"/>
        <v>No</v>
      </c>
    </row>
    <row r="1091" spans="1:9" hidden="1" x14ac:dyDescent="0.25">
      <c r="A1091" s="53">
        <v>42552</v>
      </c>
      <c r="B1091" t="s">
        <v>48</v>
      </c>
      <c r="C1091" t="s">
        <v>189</v>
      </c>
      <c r="D1091">
        <v>5</v>
      </c>
      <c r="E1091" s="4">
        <v>17.53</v>
      </c>
      <c r="F1091" s="4" t="str">
        <f>VLOOKUP(C1091,[1]Lookup!A:C,3,FALSE)</f>
        <v>Local Authority</v>
      </c>
      <c r="G1091" t="str">
        <f>IF(F1091="NHS England", "NHS England", IFERROR(VLOOKUP(B1091,[1]Lookup!E:F,2,FALSE),"Requires a Council Assigning"))</f>
        <v>North Yorkshire County Council</v>
      </c>
      <c r="H1091" t="str">
        <f>IFERROR(VLOOKUP(C1091,[1]Lookup!A:B,2,FALSE),"Requires Category")</f>
        <v>Opioid Dependence</v>
      </c>
      <c r="I1091" t="str">
        <f t="shared" si="16"/>
        <v>Yes</v>
      </c>
    </row>
    <row r="1092" spans="1:9" hidden="1" x14ac:dyDescent="0.25">
      <c r="A1092" s="53">
        <v>42552</v>
      </c>
      <c r="B1092" t="s">
        <v>48</v>
      </c>
      <c r="C1092" t="s">
        <v>138</v>
      </c>
      <c r="D1092">
        <v>10</v>
      </c>
      <c r="E1092" s="4">
        <v>61.53</v>
      </c>
      <c r="F1092" s="4" t="str">
        <f>VLOOKUP(C1092,[1]Lookup!A:C,3,FALSE)</f>
        <v>Local Authority</v>
      </c>
      <c r="G1092" t="str">
        <f>IF(F1092="NHS England", "NHS England", IFERROR(VLOOKUP(B1092,[1]Lookup!E:F,2,FALSE),"Requires a Council Assigning"))</f>
        <v>North Yorkshire County Council</v>
      </c>
      <c r="H1092" t="str">
        <f>IFERROR(VLOOKUP(C1092,[1]Lookup!A:B,2,FALSE),"Requires Category")</f>
        <v>Opioid Dependence</v>
      </c>
      <c r="I1092" t="str">
        <f t="shared" si="16"/>
        <v>Yes</v>
      </c>
    </row>
    <row r="1093" spans="1:9" hidden="1" x14ac:dyDescent="0.25">
      <c r="A1093" s="53">
        <v>42552</v>
      </c>
      <c r="B1093" t="s">
        <v>48</v>
      </c>
      <c r="C1093" t="s">
        <v>128</v>
      </c>
      <c r="D1093">
        <v>6</v>
      </c>
      <c r="E1093" s="4">
        <v>489.26</v>
      </c>
      <c r="F1093" s="4" t="str">
        <f>VLOOKUP(C1093,[1]Lookup!A:C,3,FALSE)</f>
        <v>Local Authority</v>
      </c>
      <c r="G1093" t="str">
        <f>IF(F1093="NHS England", "NHS England", IFERROR(VLOOKUP(B1093,[1]Lookup!E:F,2,FALSE),"Requires a Council Assigning"))</f>
        <v>North Yorkshire County Council</v>
      </c>
      <c r="H1093" t="str">
        <f>IFERROR(VLOOKUP(C1093,[1]Lookup!A:B,2,FALSE),"Requires Category")</f>
        <v>IUD Progestogen-only Device</v>
      </c>
      <c r="I1093" t="str">
        <f t="shared" ref="I1093:I1156" si="17">INDEX($R$7:$AB$11,MATCH(G1093,$Q$7:$Q$11,0),MATCH(H1093,$R$6:$AB$6,0))</f>
        <v>Yes</v>
      </c>
    </row>
    <row r="1094" spans="1:9" hidden="1" x14ac:dyDescent="0.25">
      <c r="A1094" s="53">
        <v>42552</v>
      </c>
      <c r="B1094" t="s">
        <v>48</v>
      </c>
      <c r="C1094" t="s">
        <v>129</v>
      </c>
      <c r="D1094">
        <v>2</v>
      </c>
      <c r="E1094" s="4">
        <v>154.62</v>
      </c>
      <c r="F1094" s="4" t="str">
        <f>VLOOKUP(C1094,[1]Lookup!A:C,3,FALSE)</f>
        <v>Local Authority</v>
      </c>
      <c r="G1094" t="str">
        <f>IF(F1094="NHS England", "NHS England", IFERROR(VLOOKUP(B1094,[1]Lookup!E:F,2,FALSE),"Requires a Council Assigning"))</f>
        <v>North Yorkshire County Council</v>
      </c>
      <c r="H1094" t="str">
        <f>IFERROR(VLOOKUP(C1094,[1]Lookup!A:B,2,FALSE),"Requires Category")</f>
        <v>Etonogestrel</v>
      </c>
      <c r="I1094" t="str">
        <f t="shared" si="17"/>
        <v>Yes</v>
      </c>
    </row>
    <row r="1095" spans="1:9" hidden="1" x14ac:dyDescent="0.25">
      <c r="A1095" s="53">
        <v>42552</v>
      </c>
      <c r="B1095" t="s">
        <v>48</v>
      </c>
      <c r="C1095" t="s">
        <v>131</v>
      </c>
      <c r="D1095">
        <v>1</v>
      </c>
      <c r="E1095" s="4">
        <v>7.71</v>
      </c>
      <c r="F1095" s="4" t="str">
        <f>VLOOKUP(C1095,[1]Lookup!A:C,3,FALSE)</f>
        <v>NHS England</v>
      </c>
      <c r="G1095" t="str">
        <f>IF(F1095="NHS England", "NHS England", IFERROR(VLOOKUP(B1095,[1]Lookup!E:F,2,FALSE),"Requires a Council Assigning"))</f>
        <v>NHS England</v>
      </c>
      <c r="H1095" t="str">
        <f>IFERROR(VLOOKUP(C1095,[1]Lookup!A:B,2,FALSE),"Requires Category")</f>
        <v>Pneumococcal</v>
      </c>
      <c r="I1095" t="str">
        <f t="shared" si="17"/>
        <v>Yes</v>
      </c>
    </row>
    <row r="1096" spans="1:9" hidden="1" x14ac:dyDescent="0.25">
      <c r="A1096" s="53">
        <v>42552</v>
      </c>
      <c r="B1096" t="s">
        <v>48</v>
      </c>
      <c r="C1096" t="s">
        <v>145</v>
      </c>
      <c r="D1096">
        <v>1</v>
      </c>
      <c r="E1096" s="4">
        <v>25.32</v>
      </c>
      <c r="F1096" s="4" t="str">
        <f>VLOOKUP(C1096,[1]Lookup!A:C,3,FALSE)</f>
        <v>Local Authority</v>
      </c>
      <c r="G1096" t="str">
        <f>IF(F1096="NHS England", "NHS England", IFERROR(VLOOKUP(B1096,[1]Lookup!E:F,2,FALSE),"Requires a Council Assigning"))</f>
        <v>North Yorkshire County Council</v>
      </c>
      <c r="H1096" t="str">
        <f>IFERROR(VLOOKUP(C1096,[1]Lookup!A:B,2,FALSE),"Requires Category")</f>
        <v>Nicotine Dependence</v>
      </c>
      <c r="I1096" t="str">
        <f t="shared" si="17"/>
        <v>Yes</v>
      </c>
    </row>
    <row r="1097" spans="1:9" hidden="1" x14ac:dyDescent="0.25">
      <c r="A1097" s="53">
        <v>42552</v>
      </c>
      <c r="B1097" t="s">
        <v>48</v>
      </c>
      <c r="C1097" t="s">
        <v>146</v>
      </c>
      <c r="D1097">
        <v>2</v>
      </c>
      <c r="E1097" s="4">
        <v>101.21</v>
      </c>
      <c r="F1097" s="4" t="str">
        <f>VLOOKUP(C1097,[1]Lookup!A:C,3,FALSE)</f>
        <v>Local Authority</v>
      </c>
      <c r="G1097" t="str">
        <f>IF(F1097="NHS England", "NHS England", IFERROR(VLOOKUP(B1097,[1]Lookup!E:F,2,FALSE),"Requires a Council Assigning"))</f>
        <v>North Yorkshire County Council</v>
      </c>
      <c r="H1097" t="str">
        <f>IFERROR(VLOOKUP(C1097,[1]Lookup!A:B,2,FALSE),"Requires Category")</f>
        <v>Nicotine Dependence</v>
      </c>
      <c r="I1097" t="str">
        <f t="shared" si="17"/>
        <v>Yes</v>
      </c>
    </row>
    <row r="1098" spans="1:9" hidden="1" x14ac:dyDescent="0.25">
      <c r="A1098" s="53">
        <v>42552</v>
      </c>
      <c r="B1098" t="s">
        <v>14</v>
      </c>
      <c r="C1098" t="s">
        <v>187</v>
      </c>
      <c r="D1098">
        <v>1</v>
      </c>
      <c r="E1098" s="4">
        <v>12.82</v>
      </c>
      <c r="F1098" s="4" t="str">
        <f>VLOOKUP(C1098,[1]Lookup!A:C,3,FALSE)</f>
        <v>Local Authority</v>
      </c>
      <c r="G1098" t="str">
        <f>IF(F1098="NHS England", "NHS England", IFERROR(VLOOKUP(B1098,[1]Lookup!E:F,2,FALSE),"Requires a Council Assigning"))</f>
        <v>North Yorkshire County Council</v>
      </c>
      <c r="H1098" t="str">
        <f>IFERROR(VLOOKUP(C1098,[1]Lookup!A:B,2,FALSE),"Requires Category")</f>
        <v>Emergency Contraception</v>
      </c>
      <c r="I1098" t="str">
        <f t="shared" si="17"/>
        <v>No</v>
      </c>
    </row>
    <row r="1099" spans="1:9" hidden="1" x14ac:dyDescent="0.25">
      <c r="A1099" s="53">
        <v>42552</v>
      </c>
      <c r="B1099" t="s">
        <v>14</v>
      </c>
      <c r="C1099" t="s">
        <v>161</v>
      </c>
      <c r="D1099">
        <v>2</v>
      </c>
      <c r="E1099" s="4">
        <v>22.46</v>
      </c>
      <c r="F1099" s="4" t="str">
        <f>VLOOKUP(C1099,[1]Lookup!A:C,3,FALSE)</f>
        <v>Local Authority</v>
      </c>
      <c r="G1099" t="str">
        <f>IF(F1099="NHS England", "NHS England", IFERROR(VLOOKUP(B1099,[1]Lookup!E:F,2,FALSE),"Requires a Council Assigning"))</f>
        <v>North Yorkshire County Council</v>
      </c>
      <c r="H1099" t="str">
        <f>IFERROR(VLOOKUP(C1099,[1]Lookup!A:B,2,FALSE),"Requires Category")</f>
        <v>Nicotine Dependence</v>
      </c>
      <c r="I1099" t="str">
        <f t="shared" si="17"/>
        <v>Yes</v>
      </c>
    </row>
    <row r="1100" spans="1:9" hidden="1" x14ac:dyDescent="0.25">
      <c r="A1100" s="53">
        <v>42552</v>
      </c>
      <c r="B1100" t="s">
        <v>14</v>
      </c>
      <c r="C1100" t="s">
        <v>162</v>
      </c>
      <c r="D1100">
        <v>1</v>
      </c>
      <c r="E1100" s="4">
        <v>19.22</v>
      </c>
      <c r="F1100" s="4" t="str">
        <f>VLOOKUP(C1100,[1]Lookup!A:C,3,FALSE)</f>
        <v>Local Authority</v>
      </c>
      <c r="G1100" t="str">
        <f>IF(F1100="NHS England", "NHS England", IFERROR(VLOOKUP(B1100,[1]Lookup!E:F,2,FALSE),"Requires a Council Assigning"))</f>
        <v>North Yorkshire County Council</v>
      </c>
      <c r="H1100" t="str">
        <f>IFERROR(VLOOKUP(C1100,[1]Lookup!A:B,2,FALSE),"Requires Category")</f>
        <v>Nicotine Dependence</v>
      </c>
      <c r="I1100" t="str">
        <f t="shared" si="17"/>
        <v>Yes</v>
      </c>
    </row>
    <row r="1101" spans="1:9" hidden="1" x14ac:dyDescent="0.25">
      <c r="A1101" s="53">
        <v>42552</v>
      </c>
      <c r="B1101" t="s">
        <v>14</v>
      </c>
      <c r="C1101" t="s">
        <v>165</v>
      </c>
      <c r="D1101">
        <v>1</v>
      </c>
      <c r="E1101" s="4">
        <v>19.22</v>
      </c>
      <c r="F1101" s="4" t="str">
        <f>VLOOKUP(C1101,[1]Lookup!A:C,3,FALSE)</f>
        <v>Local Authority</v>
      </c>
      <c r="G1101" t="str">
        <f>IF(F1101="NHS England", "NHS England", IFERROR(VLOOKUP(B1101,[1]Lookup!E:F,2,FALSE),"Requires a Council Assigning"))</f>
        <v>North Yorkshire County Council</v>
      </c>
      <c r="H1101" t="str">
        <f>IFERROR(VLOOKUP(C1101,[1]Lookup!A:B,2,FALSE),"Requires Category")</f>
        <v>Nicotine Dependence</v>
      </c>
      <c r="I1101" t="str">
        <f t="shared" si="17"/>
        <v>Yes</v>
      </c>
    </row>
    <row r="1102" spans="1:9" hidden="1" x14ac:dyDescent="0.25">
      <c r="A1102" s="53">
        <v>42552</v>
      </c>
      <c r="B1102" t="s">
        <v>14</v>
      </c>
      <c r="C1102" t="s">
        <v>145</v>
      </c>
      <c r="D1102">
        <v>2</v>
      </c>
      <c r="E1102" s="4">
        <v>50.62</v>
      </c>
      <c r="F1102" s="4" t="str">
        <f>VLOOKUP(C1102,[1]Lookup!A:C,3,FALSE)</f>
        <v>Local Authority</v>
      </c>
      <c r="G1102" t="str">
        <f>IF(F1102="NHS England", "NHS England", IFERROR(VLOOKUP(B1102,[1]Lookup!E:F,2,FALSE),"Requires a Council Assigning"))</f>
        <v>North Yorkshire County Council</v>
      </c>
      <c r="H1102" t="str">
        <f>IFERROR(VLOOKUP(C1102,[1]Lookup!A:B,2,FALSE),"Requires Category")</f>
        <v>Nicotine Dependence</v>
      </c>
      <c r="I1102" t="str">
        <f t="shared" si="17"/>
        <v>Yes</v>
      </c>
    </row>
    <row r="1103" spans="1:9" hidden="1" x14ac:dyDescent="0.25">
      <c r="A1103" s="53">
        <v>42552</v>
      </c>
      <c r="B1103" t="s">
        <v>14</v>
      </c>
      <c r="C1103" t="s">
        <v>146</v>
      </c>
      <c r="D1103">
        <v>3</v>
      </c>
      <c r="E1103" s="4">
        <v>101.22</v>
      </c>
      <c r="F1103" s="4" t="str">
        <f>VLOOKUP(C1103,[1]Lookup!A:C,3,FALSE)</f>
        <v>Local Authority</v>
      </c>
      <c r="G1103" t="str">
        <f>IF(F1103="NHS England", "NHS England", IFERROR(VLOOKUP(B1103,[1]Lookup!E:F,2,FALSE),"Requires a Council Assigning"))</f>
        <v>North Yorkshire County Council</v>
      </c>
      <c r="H1103" t="str">
        <f>IFERROR(VLOOKUP(C1103,[1]Lookup!A:B,2,FALSE),"Requires Category")</f>
        <v>Nicotine Dependence</v>
      </c>
      <c r="I1103" t="str">
        <f t="shared" si="17"/>
        <v>Yes</v>
      </c>
    </row>
    <row r="1104" spans="1:9" hidden="1" x14ac:dyDescent="0.25">
      <c r="A1104" s="53">
        <v>42552</v>
      </c>
      <c r="B1104" t="s">
        <v>44</v>
      </c>
      <c r="C1104" t="s">
        <v>166</v>
      </c>
      <c r="D1104">
        <v>1</v>
      </c>
      <c r="E1104" s="4">
        <v>26.7</v>
      </c>
      <c r="F1104" s="4" t="str">
        <f>VLOOKUP(C1104,[1]Lookup!A:C,3,FALSE)</f>
        <v>Local Authority</v>
      </c>
      <c r="G1104" t="str">
        <f>IF(F1104="NHS England", "NHS England", IFERROR(VLOOKUP(B1104,[1]Lookup!E:F,2,FALSE),"Requires a Council Assigning"))</f>
        <v>North Yorkshire County Council</v>
      </c>
      <c r="H1104" t="str">
        <f>IFERROR(VLOOKUP(C1104,[1]Lookup!A:B,2,FALSE),"Requires Category")</f>
        <v>Alcohol dependence</v>
      </c>
      <c r="I1104" t="str">
        <f t="shared" si="17"/>
        <v>Yes</v>
      </c>
    </row>
    <row r="1105" spans="1:9" hidden="1" x14ac:dyDescent="0.25">
      <c r="A1105" s="53">
        <v>42552</v>
      </c>
      <c r="B1105" t="s">
        <v>44</v>
      </c>
      <c r="C1105" t="s">
        <v>133</v>
      </c>
      <c r="D1105">
        <v>2</v>
      </c>
      <c r="E1105" s="4">
        <v>16.510000000000002</v>
      </c>
      <c r="F1105" s="4" t="str">
        <f>VLOOKUP(C1105,[1]Lookup!A:C,3,FALSE)</f>
        <v>Local Authority</v>
      </c>
      <c r="G1105" t="str">
        <f>IF(F1105="NHS England", "NHS England", IFERROR(VLOOKUP(B1105,[1]Lookup!E:F,2,FALSE),"Requires a Council Assigning"))</f>
        <v>North Yorkshire County Council</v>
      </c>
      <c r="H1105" t="str">
        <f>IFERROR(VLOOKUP(C1105,[1]Lookup!A:B,2,FALSE),"Requires Category")</f>
        <v>Opioid Dependence</v>
      </c>
      <c r="I1105" t="str">
        <f t="shared" si="17"/>
        <v>Yes</v>
      </c>
    </row>
    <row r="1106" spans="1:9" hidden="1" x14ac:dyDescent="0.25">
      <c r="A1106" s="53">
        <v>42552</v>
      </c>
      <c r="B1106" t="s">
        <v>44</v>
      </c>
      <c r="C1106" t="s">
        <v>135</v>
      </c>
      <c r="D1106">
        <v>3</v>
      </c>
      <c r="E1106" s="4">
        <v>217.74</v>
      </c>
      <c r="F1106" s="4" t="str">
        <f>VLOOKUP(C1106,[1]Lookup!A:C,3,FALSE)</f>
        <v>Local Authority</v>
      </c>
      <c r="G1106" t="str">
        <f>IF(F1106="NHS England", "NHS England", IFERROR(VLOOKUP(B1106,[1]Lookup!E:F,2,FALSE),"Requires a Council Assigning"))</f>
        <v>North Yorkshire County Council</v>
      </c>
      <c r="H1106" t="str">
        <f>IFERROR(VLOOKUP(C1106,[1]Lookup!A:B,2,FALSE),"Requires Category")</f>
        <v>Alcohol dependence</v>
      </c>
      <c r="I1106" t="str">
        <f t="shared" si="17"/>
        <v>Yes</v>
      </c>
    </row>
    <row r="1107" spans="1:9" hidden="1" x14ac:dyDescent="0.25">
      <c r="A1107" s="53">
        <v>42552</v>
      </c>
      <c r="B1107" t="s">
        <v>44</v>
      </c>
      <c r="C1107" t="s">
        <v>159</v>
      </c>
      <c r="D1107">
        <v>1</v>
      </c>
      <c r="E1107" s="4">
        <v>4.83</v>
      </c>
      <c r="F1107" s="4" t="str">
        <f>VLOOKUP(C1107,[1]Lookup!A:C,3,FALSE)</f>
        <v>Local Authority</v>
      </c>
      <c r="G1107" t="str">
        <f>IF(F1107="NHS England", "NHS England", IFERROR(VLOOKUP(B1107,[1]Lookup!E:F,2,FALSE),"Requires a Council Assigning"))</f>
        <v>North Yorkshire County Council</v>
      </c>
      <c r="H1107" t="str">
        <f>IFERROR(VLOOKUP(C1107,[1]Lookup!A:B,2,FALSE),"Requires Category")</f>
        <v>Emergency Contraception</v>
      </c>
      <c r="I1107" t="str">
        <f t="shared" si="17"/>
        <v>No</v>
      </c>
    </row>
    <row r="1108" spans="1:9" hidden="1" x14ac:dyDescent="0.25">
      <c r="A1108" s="53">
        <v>42552</v>
      </c>
      <c r="B1108" t="s">
        <v>44</v>
      </c>
      <c r="C1108" t="s">
        <v>138</v>
      </c>
      <c r="D1108">
        <v>18</v>
      </c>
      <c r="E1108" s="4">
        <v>135.47</v>
      </c>
      <c r="F1108" s="4" t="str">
        <f>VLOOKUP(C1108,[1]Lookup!A:C,3,FALSE)</f>
        <v>Local Authority</v>
      </c>
      <c r="G1108" t="str">
        <f>IF(F1108="NHS England", "NHS England", IFERROR(VLOOKUP(B1108,[1]Lookup!E:F,2,FALSE),"Requires a Council Assigning"))</f>
        <v>North Yorkshire County Council</v>
      </c>
      <c r="H1108" t="str">
        <f>IFERROR(VLOOKUP(C1108,[1]Lookup!A:B,2,FALSE),"Requires Category")</f>
        <v>Opioid Dependence</v>
      </c>
      <c r="I1108" t="str">
        <f t="shared" si="17"/>
        <v>Yes</v>
      </c>
    </row>
    <row r="1109" spans="1:9" hidden="1" x14ac:dyDescent="0.25">
      <c r="A1109" s="53">
        <v>42552</v>
      </c>
      <c r="B1109" t="s">
        <v>44</v>
      </c>
      <c r="C1109" t="s">
        <v>128</v>
      </c>
      <c r="D1109">
        <v>1</v>
      </c>
      <c r="E1109" s="4">
        <v>81.540000000000006</v>
      </c>
      <c r="F1109" s="4" t="str">
        <f>VLOOKUP(C1109,[1]Lookup!A:C,3,FALSE)</f>
        <v>Local Authority</v>
      </c>
      <c r="G1109" t="str">
        <f>IF(F1109="NHS England", "NHS England", IFERROR(VLOOKUP(B1109,[1]Lookup!E:F,2,FALSE),"Requires a Council Assigning"))</f>
        <v>North Yorkshire County Council</v>
      </c>
      <c r="H1109" t="str">
        <f>IFERROR(VLOOKUP(C1109,[1]Lookup!A:B,2,FALSE),"Requires Category")</f>
        <v>IUD Progestogen-only Device</v>
      </c>
      <c r="I1109" t="str">
        <f t="shared" si="17"/>
        <v>Yes</v>
      </c>
    </row>
    <row r="1110" spans="1:9" hidden="1" x14ac:dyDescent="0.25">
      <c r="A1110" s="53">
        <v>42552</v>
      </c>
      <c r="B1110" t="s">
        <v>44</v>
      </c>
      <c r="C1110" t="s">
        <v>171</v>
      </c>
      <c r="D1110">
        <v>1</v>
      </c>
      <c r="E1110" s="4">
        <v>17.420000000000002</v>
      </c>
      <c r="F1110" s="4" t="str">
        <f>VLOOKUP(C1110,[1]Lookup!A:C,3,FALSE)</f>
        <v>Local Authority</v>
      </c>
      <c r="G1110" t="str">
        <f>IF(F1110="NHS England", "NHS England", IFERROR(VLOOKUP(B1110,[1]Lookup!E:F,2,FALSE),"Requires a Council Assigning"))</f>
        <v>North Yorkshire County Council</v>
      </c>
      <c r="H1110" t="str">
        <f>IFERROR(VLOOKUP(C1110,[1]Lookup!A:B,2,FALSE),"Requires Category")</f>
        <v>Nicotine Dependence</v>
      </c>
      <c r="I1110" t="str">
        <f t="shared" si="17"/>
        <v>Yes</v>
      </c>
    </row>
    <row r="1111" spans="1:9" hidden="1" x14ac:dyDescent="0.25">
      <c r="A1111" s="53">
        <v>42552</v>
      </c>
      <c r="B1111" t="s">
        <v>44</v>
      </c>
      <c r="C1111" t="s">
        <v>153</v>
      </c>
      <c r="D1111">
        <v>3</v>
      </c>
      <c r="E1111" s="4">
        <v>89.1</v>
      </c>
      <c r="F1111" s="4" t="str">
        <f>VLOOKUP(C1111,[1]Lookup!A:C,3,FALSE)</f>
        <v>Local Authority</v>
      </c>
      <c r="G1111" t="str">
        <f>IF(F1111="NHS England", "NHS England", IFERROR(VLOOKUP(B1111,[1]Lookup!E:F,2,FALSE),"Requires a Council Assigning"))</f>
        <v>North Yorkshire County Council</v>
      </c>
      <c r="H1111" t="str">
        <f>IFERROR(VLOOKUP(C1111,[1]Lookup!A:B,2,FALSE),"Requires Category")</f>
        <v>Nicotine Dependence</v>
      </c>
      <c r="I1111" t="str">
        <f t="shared" si="17"/>
        <v>Yes</v>
      </c>
    </row>
    <row r="1112" spans="1:9" hidden="1" x14ac:dyDescent="0.25">
      <c r="A1112" s="53">
        <v>42552</v>
      </c>
      <c r="B1112" t="s">
        <v>44</v>
      </c>
      <c r="C1112" t="s">
        <v>161</v>
      </c>
      <c r="D1112">
        <v>1</v>
      </c>
      <c r="E1112" s="4">
        <v>22.47</v>
      </c>
      <c r="F1112" s="4" t="str">
        <f>VLOOKUP(C1112,[1]Lookup!A:C,3,FALSE)</f>
        <v>Local Authority</v>
      </c>
      <c r="G1112" t="str">
        <f>IF(F1112="NHS England", "NHS England", IFERROR(VLOOKUP(B1112,[1]Lookup!E:F,2,FALSE),"Requires a Council Assigning"))</f>
        <v>North Yorkshire County Council</v>
      </c>
      <c r="H1112" t="str">
        <f>IFERROR(VLOOKUP(C1112,[1]Lookup!A:B,2,FALSE),"Requires Category")</f>
        <v>Nicotine Dependence</v>
      </c>
      <c r="I1112" t="str">
        <f t="shared" si="17"/>
        <v>Yes</v>
      </c>
    </row>
    <row r="1113" spans="1:9" hidden="1" x14ac:dyDescent="0.25">
      <c r="A1113" s="53">
        <v>42552</v>
      </c>
      <c r="B1113" t="s">
        <v>44</v>
      </c>
      <c r="C1113" t="s">
        <v>165</v>
      </c>
      <c r="D1113">
        <v>1</v>
      </c>
      <c r="E1113" s="4">
        <v>19.23</v>
      </c>
      <c r="F1113" s="4" t="str">
        <f>VLOOKUP(C1113,[1]Lookup!A:C,3,FALSE)</f>
        <v>Local Authority</v>
      </c>
      <c r="G1113" t="str">
        <f>IF(F1113="NHS England", "NHS England", IFERROR(VLOOKUP(B1113,[1]Lookup!E:F,2,FALSE),"Requires a Council Assigning"))</f>
        <v>North Yorkshire County Council</v>
      </c>
      <c r="H1113" t="str">
        <f>IFERROR(VLOOKUP(C1113,[1]Lookup!A:B,2,FALSE),"Requires Category")</f>
        <v>Nicotine Dependence</v>
      </c>
      <c r="I1113" t="str">
        <f t="shared" si="17"/>
        <v>Yes</v>
      </c>
    </row>
    <row r="1114" spans="1:9" hidden="1" x14ac:dyDescent="0.25">
      <c r="A1114" s="53">
        <v>42552</v>
      </c>
      <c r="B1114" t="s">
        <v>44</v>
      </c>
      <c r="C1114" t="s">
        <v>131</v>
      </c>
      <c r="D1114">
        <v>1</v>
      </c>
      <c r="E1114" s="4">
        <v>7.71</v>
      </c>
      <c r="F1114" s="4" t="str">
        <f>VLOOKUP(C1114,[1]Lookup!A:C,3,FALSE)</f>
        <v>NHS England</v>
      </c>
      <c r="G1114" t="str">
        <f>IF(F1114="NHS England", "NHS England", IFERROR(VLOOKUP(B1114,[1]Lookup!E:F,2,FALSE),"Requires a Council Assigning"))</f>
        <v>NHS England</v>
      </c>
      <c r="H1114" t="str">
        <f>IFERROR(VLOOKUP(C1114,[1]Lookup!A:B,2,FALSE),"Requires Category")</f>
        <v>Pneumococcal</v>
      </c>
      <c r="I1114" t="str">
        <f t="shared" si="17"/>
        <v>Yes</v>
      </c>
    </row>
    <row r="1115" spans="1:9" hidden="1" x14ac:dyDescent="0.25">
      <c r="A1115" s="53">
        <v>42552</v>
      </c>
      <c r="B1115" t="s">
        <v>44</v>
      </c>
      <c r="C1115" t="s">
        <v>155</v>
      </c>
      <c r="D1115">
        <v>2</v>
      </c>
      <c r="E1115" s="4">
        <v>23.64</v>
      </c>
      <c r="F1115" s="4" t="str">
        <f>VLOOKUP(C1115,[1]Lookup!A:C,3,FALSE)</f>
        <v>Local Authority</v>
      </c>
      <c r="G1115" t="str">
        <f>IF(F1115="NHS England", "NHS England", IFERROR(VLOOKUP(B1115,[1]Lookup!E:F,2,FALSE),"Requires a Council Assigning"))</f>
        <v>North Yorkshire County Council</v>
      </c>
      <c r="H1115" t="str">
        <f>IFERROR(VLOOKUP(C1115,[1]Lookup!A:B,2,FALSE),"Requires Category")</f>
        <v>Opioid Dependence</v>
      </c>
      <c r="I1115" t="str">
        <f t="shared" si="17"/>
        <v>Yes</v>
      </c>
    </row>
    <row r="1116" spans="1:9" hidden="1" x14ac:dyDescent="0.25">
      <c r="A1116" s="53">
        <v>42552</v>
      </c>
      <c r="B1116" t="s">
        <v>44</v>
      </c>
      <c r="C1116" t="s">
        <v>174</v>
      </c>
      <c r="D1116">
        <v>4</v>
      </c>
      <c r="E1116" s="4">
        <v>282.56</v>
      </c>
      <c r="F1116" s="4" t="str">
        <f>VLOOKUP(C1116,[1]Lookup!A:C,3,FALSE)</f>
        <v>Local Authority</v>
      </c>
      <c r="G1116" t="str">
        <f>IF(F1116="NHS England", "NHS England", IFERROR(VLOOKUP(B1116,[1]Lookup!E:F,2,FALSE),"Requires a Council Assigning"))</f>
        <v>North Yorkshire County Council</v>
      </c>
      <c r="H1116" t="str">
        <f>IFERROR(VLOOKUP(C1116,[1]Lookup!A:B,2,FALSE),"Requires Category")</f>
        <v>Opioid Dependence</v>
      </c>
      <c r="I1116" t="str">
        <f t="shared" si="17"/>
        <v>Yes</v>
      </c>
    </row>
    <row r="1117" spans="1:9" hidden="1" x14ac:dyDescent="0.25">
      <c r="A1117" s="53">
        <v>42552</v>
      </c>
      <c r="B1117" t="s">
        <v>44</v>
      </c>
      <c r="C1117" t="s">
        <v>145</v>
      </c>
      <c r="D1117">
        <v>1</v>
      </c>
      <c r="E1117" s="4">
        <v>25.32</v>
      </c>
      <c r="F1117" s="4" t="str">
        <f>VLOOKUP(C1117,[1]Lookup!A:C,3,FALSE)</f>
        <v>Local Authority</v>
      </c>
      <c r="G1117" t="str">
        <f>IF(F1117="NHS England", "NHS England", IFERROR(VLOOKUP(B1117,[1]Lookup!E:F,2,FALSE),"Requires a Council Assigning"))</f>
        <v>North Yorkshire County Council</v>
      </c>
      <c r="H1117" t="str">
        <f>IFERROR(VLOOKUP(C1117,[1]Lookup!A:B,2,FALSE),"Requires Category")</f>
        <v>Nicotine Dependence</v>
      </c>
      <c r="I1117" t="str">
        <f t="shared" si="17"/>
        <v>Yes</v>
      </c>
    </row>
    <row r="1118" spans="1:9" hidden="1" x14ac:dyDescent="0.25">
      <c r="A1118" s="53">
        <v>42552</v>
      </c>
      <c r="B1118" t="s">
        <v>44</v>
      </c>
      <c r="C1118" t="s">
        <v>146</v>
      </c>
      <c r="D1118">
        <v>1</v>
      </c>
      <c r="E1118" s="4">
        <v>25.31</v>
      </c>
      <c r="F1118" s="4" t="str">
        <f>VLOOKUP(C1118,[1]Lookup!A:C,3,FALSE)</f>
        <v>Local Authority</v>
      </c>
      <c r="G1118" t="str">
        <f>IF(F1118="NHS England", "NHS England", IFERROR(VLOOKUP(B1118,[1]Lookup!E:F,2,FALSE),"Requires a Council Assigning"))</f>
        <v>North Yorkshire County Council</v>
      </c>
      <c r="H1118" t="str">
        <f>IFERROR(VLOOKUP(C1118,[1]Lookup!A:B,2,FALSE),"Requires Category")</f>
        <v>Nicotine Dependence</v>
      </c>
      <c r="I1118" t="str">
        <f t="shared" si="17"/>
        <v>Yes</v>
      </c>
    </row>
    <row r="1119" spans="1:9" hidden="1" x14ac:dyDescent="0.25">
      <c r="A1119" s="53">
        <v>42552</v>
      </c>
      <c r="B1119" t="s">
        <v>10</v>
      </c>
      <c r="C1119" t="s">
        <v>135</v>
      </c>
      <c r="D1119">
        <v>1</v>
      </c>
      <c r="E1119" s="4">
        <v>85</v>
      </c>
      <c r="F1119" s="4" t="str">
        <f>VLOOKUP(C1119,[1]Lookup!A:C,3,FALSE)</f>
        <v>Local Authority</v>
      </c>
      <c r="G1119" t="str">
        <f>IF(F1119="NHS England", "NHS England", IFERROR(VLOOKUP(B1119,[1]Lookup!E:F,2,FALSE),"Requires a Council Assigning"))</f>
        <v>North Yorkshire County Council</v>
      </c>
      <c r="H1119" t="str">
        <f>IFERROR(VLOOKUP(C1119,[1]Lookup!A:B,2,FALSE),"Requires Category")</f>
        <v>Alcohol dependence</v>
      </c>
      <c r="I1119" t="str">
        <f t="shared" si="17"/>
        <v>Yes</v>
      </c>
    </row>
    <row r="1120" spans="1:9" hidden="1" x14ac:dyDescent="0.25">
      <c r="A1120" s="53">
        <v>42552</v>
      </c>
      <c r="B1120" t="s">
        <v>10</v>
      </c>
      <c r="C1120" t="s">
        <v>159</v>
      </c>
      <c r="D1120">
        <v>1</v>
      </c>
      <c r="E1120" s="4">
        <v>4.82</v>
      </c>
      <c r="F1120" s="4" t="str">
        <f>VLOOKUP(C1120,[1]Lookup!A:C,3,FALSE)</f>
        <v>Local Authority</v>
      </c>
      <c r="G1120" t="str">
        <f>IF(F1120="NHS England", "NHS England", IFERROR(VLOOKUP(B1120,[1]Lookup!E:F,2,FALSE),"Requires a Council Assigning"))</f>
        <v>North Yorkshire County Council</v>
      </c>
      <c r="H1120" t="str">
        <f>IFERROR(VLOOKUP(C1120,[1]Lookup!A:B,2,FALSE),"Requires Category")</f>
        <v>Emergency Contraception</v>
      </c>
      <c r="I1120" t="str">
        <f t="shared" si="17"/>
        <v>No</v>
      </c>
    </row>
    <row r="1121" spans="1:9" hidden="1" x14ac:dyDescent="0.25">
      <c r="A1121" s="53">
        <v>42552</v>
      </c>
      <c r="B1121" t="s">
        <v>10</v>
      </c>
      <c r="C1121" t="s">
        <v>146</v>
      </c>
      <c r="D1121">
        <v>1</v>
      </c>
      <c r="E1121" s="4">
        <v>25.3</v>
      </c>
      <c r="F1121" s="4" t="str">
        <f>VLOOKUP(C1121,[1]Lookup!A:C,3,FALSE)</f>
        <v>Local Authority</v>
      </c>
      <c r="G1121" t="str">
        <f>IF(F1121="NHS England", "NHS England", IFERROR(VLOOKUP(B1121,[1]Lookup!E:F,2,FALSE),"Requires a Council Assigning"))</f>
        <v>North Yorkshire County Council</v>
      </c>
      <c r="H1121" t="str">
        <f>IFERROR(VLOOKUP(C1121,[1]Lookup!A:B,2,FALSE),"Requires Category")</f>
        <v>Nicotine Dependence</v>
      </c>
      <c r="I1121" t="str">
        <f t="shared" si="17"/>
        <v>Yes</v>
      </c>
    </row>
    <row r="1122" spans="1:9" hidden="1" x14ac:dyDescent="0.25">
      <c r="A1122" s="53">
        <v>42552</v>
      </c>
      <c r="B1122" t="s">
        <v>30</v>
      </c>
      <c r="C1122" t="s">
        <v>136</v>
      </c>
      <c r="D1122">
        <v>2</v>
      </c>
      <c r="E1122" s="4">
        <v>154.63999999999999</v>
      </c>
      <c r="F1122" s="4" t="str">
        <f>VLOOKUP(C1122,[1]Lookup!A:C,3,FALSE)</f>
        <v>Local Authority</v>
      </c>
      <c r="G1122" t="str">
        <f>IF(F1122="NHS England", "NHS England", IFERROR(VLOOKUP(B1122,[1]Lookup!E:F,2,FALSE),"Requires a Council Assigning"))</f>
        <v>City of York</v>
      </c>
      <c r="H1122" t="str">
        <f>IFERROR(VLOOKUP(C1122,[1]Lookup!A:B,2,FALSE),"Requires Category")</f>
        <v>Etonogestrel</v>
      </c>
      <c r="I1122" t="str">
        <f t="shared" si="17"/>
        <v>No</v>
      </c>
    </row>
    <row r="1123" spans="1:9" hidden="1" x14ac:dyDescent="0.25">
      <c r="A1123" s="53">
        <v>42552</v>
      </c>
      <c r="B1123" t="s">
        <v>30</v>
      </c>
      <c r="C1123" t="s">
        <v>128</v>
      </c>
      <c r="D1123">
        <v>1</v>
      </c>
      <c r="E1123" s="4">
        <v>81.540000000000006</v>
      </c>
      <c r="F1123" s="4" t="str">
        <f>VLOOKUP(C1123,[1]Lookup!A:C,3,FALSE)</f>
        <v>Local Authority</v>
      </c>
      <c r="G1123" t="str">
        <f>IF(F1123="NHS England", "NHS England", IFERROR(VLOOKUP(B1123,[1]Lookup!E:F,2,FALSE),"Requires a Council Assigning"))</f>
        <v>City of York</v>
      </c>
      <c r="H1123" t="str">
        <f>IFERROR(VLOOKUP(C1123,[1]Lookup!A:B,2,FALSE),"Requires Category")</f>
        <v>IUD Progestogen-only Device</v>
      </c>
      <c r="I1123" t="str">
        <f t="shared" si="17"/>
        <v>No</v>
      </c>
    </row>
    <row r="1124" spans="1:9" hidden="1" x14ac:dyDescent="0.25">
      <c r="A1124" s="53">
        <v>42552</v>
      </c>
      <c r="B1124" t="s">
        <v>30</v>
      </c>
      <c r="C1124" t="s">
        <v>157</v>
      </c>
      <c r="D1124">
        <v>1</v>
      </c>
      <c r="E1124" s="4">
        <v>9.25</v>
      </c>
      <c r="F1124" s="4" t="str">
        <f>VLOOKUP(C1124,[1]Lookup!A:C,3,FALSE)</f>
        <v>Local Authority</v>
      </c>
      <c r="G1124" t="str">
        <f>IF(F1124="NHS England", "NHS England", IFERROR(VLOOKUP(B1124,[1]Lookup!E:F,2,FALSE),"Requires a Council Assigning"))</f>
        <v>City of York</v>
      </c>
      <c r="H1124" t="str">
        <f>IFERROR(VLOOKUP(C1124,[1]Lookup!A:B,2,FALSE),"Requires Category")</f>
        <v>Nicotine Dependence</v>
      </c>
      <c r="I1124" t="str">
        <f t="shared" si="17"/>
        <v>No</v>
      </c>
    </row>
    <row r="1125" spans="1:9" hidden="1" x14ac:dyDescent="0.25">
      <c r="A1125" s="53">
        <v>42552</v>
      </c>
      <c r="B1125" t="s">
        <v>30</v>
      </c>
      <c r="C1125" t="s">
        <v>152</v>
      </c>
      <c r="D1125">
        <v>1</v>
      </c>
      <c r="E1125" s="4">
        <v>7.71</v>
      </c>
      <c r="F1125" s="4" t="str">
        <f>VLOOKUP(C1125,[1]Lookup!A:C,3,FALSE)</f>
        <v>NHS England</v>
      </c>
      <c r="G1125" t="str">
        <f>IF(F1125="NHS England", "NHS England", IFERROR(VLOOKUP(B1125,[1]Lookup!E:F,2,FALSE),"Requires a Council Assigning"))</f>
        <v>NHS England</v>
      </c>
      <c r="H1125" t="str">
        <f>IFERROR(VLOOKUP(C1125,[1]Lookup!A:B,2,FALSE),"Requires Category")</f>
        <v>Pneumococcal</v>
      </c>
      <c r="I1125" t="str">
        <f t="shared" si="17"/>
        <v>Yes</v>
      </c>
    </row>
    <row r="1126" spans="1:9" hidden="1" x14ac:dyDescent="0.25">
      <c r="A1126" s="53">
        <v>42552</v>
      </c>
      <c r="B1126" t="s">
        <v>30</v>
      </c>
      <c r="C1126" t="s">
        <v>146</v>
      </c>
      <c r="D1126">
        <v>1</v>
      </c>
      <c r="E1126" s="4">
        <v>50.61</v>
      </c>
      <c r="F1126" s="4" t="str">
        <f>VLOOKUP(C1126,[1]Lookup!A:C,3,FALSE)</f>
        <v>Local Authority</v>
      </c>
      <c r="G1126" t="str">
        <f>IF(F1126="NHS England", "NHS England", IFERROR(VLOOKUP(B1126,[1]Lookup!E:F,2,FALSE),"Requires a Council Assigning"))</f>
        <v>City of York</v>
      </c>
      <c r="H1126" t="str">
        <f>IFERROR(VLOOKUP(C1126,[1]Lookup!A:B,2,FALSE),"Requires Category")</f>
        <v>Nicotine Dependence</v>
      </c>
      <c r="I1126" t="str">
        <f t="shared" si="17"/>
        <v>No</v>
      </c>
    </row>
    <row r="1127" spans="1:9" hidden="1" x14ac:dyDescent="0.25">
      <c r="A1127" s="53">
        <v>42552</v>
      </c>
      <c r="B1127" t="s">
        <v>18</v>
      </c>
      <c r="C1127" t="s">
        <v>166</v>
      </c>
      <c r="D1127">
        <v>2</v>
      </c>
      <c r="E1127" s="4">
        <v>53.39</v>
      </c>
      <c r="F1127" s="4" t="str">
        <f>VLOOKUP(C1127,[1]Lookup!A:C,3,FALSE)</f>
        <v>Local Authority</v>
      </c>
      <c r="G1127" t="str">
        <f>IF(F1127="NHS England", "NHS England", IFERROR(VLOOKUP(B1127,[1]Lookup!E:F,2,FALSE),"Requires a Council Assigning"))</f>
        <v>North Yorkshire County Council</v>
      </c>
      <c r="H1127" t="str">
        <f>IFERROR(VLOOKUP(C1127,[1]Lookup!A:B,2,FALSE),"Requires Category")</f>
        <v>Alcohol dependence</v>
      </c>
      <c r="I1127" t="str">
        <f t="shared" si="17"/>
        <v>Yes</v>
      </c>
    </row>
    <row r="1128" spans="1:9" hidden="1" x14ac:dyDescent="0.25">
      <c r="A1128" s="53">
        <v>42552</v>
      </c>
      <c r="B1128" t="s">
        <v>18</v>
      </c>
      <c r="C1128" t="s">
        <v>153</v>
      </c>
      <c r="D1128">
        <v>1</v>
      </c>
      <c r="E1128" s="4">
        <v>22.27</v>
      </c>
      <c r="F1128" s="4" t="str">
        <f>VLOOKUP(C1128,[1]Lookup!A:C,3,FALSE)</f>
        <v>Local Authority</v>
      </c>
      <c r="G1128" t="str">
        <f>IF(F1128="NHS England", "NHS England", IFERROR(VLOOKUP(B1128,[1]Lookup!E:F,2,FALSE),"Requires a Council Assigning"))</f>
        <v>North Yorkshire County Council</v>
      </c>
      <c r="H1128" t="str">
        <f>IFERROR(VLOOKUP(C1128,[1]Lookup!A:B,2,FALSE),"Requires Category")</f>
        <v>Nicotine Dependence</v>
      </c>
      <c r="I1128" t="str">
        <f t="shared" si="17"/>
        <v>Yes</v>
      </c>
    </row>
    <row r="1129" spans="1:9" hidden="1" x14ac:dyDescent="0.25">
      <c r="A1129" s="53">
        <v>42552</v>
      </c>
      <c r="B1129" t="s">
        <v>18</v>
      </c>
      <c r="C1129" t="s">
        <v>152</v>
      </c>
      <c r="D1129">
        <v>2</v>
      </c>
      <c r="E1129" s="4">
        <v>15.42</v>
      </c>
      <c r="F1129" s="4" t="str">
        <f>VLOOKUP(C1129,[1]Lookup!A:C,3,FALSE)</f>
        <v>NHS England</v>
      </c>
      <c r="G1129" t="str">
        <f>IF(F1129="NHS England", "NHS England", IFERROR(VLOOKUP(B1129,[1]Lookup!E:F,2,FALSE),"Requires a Council Assigning"))</f>
        <v>NHS England</v>
      </c>
      <c r="H1129" t="str">
        <f>IFERROR(VLOOKUP(C1129,[1]Lookup!A:B,2,FALSE),"Requires Category")</f>
        <v>Pneumococcal</v>
      </c>
      <c r="I1129" t="str">
        <f t="shared" si="17"/>
        <v>Yes</v>
      </c>
    </row>
    <row r="1130" spans="1:9" hidden="1" x14ac:dyDescent="0.25">
      <c r="A1130" s="53">
        <v>42552</v>
      </c>
      <c r="B1130" t="s">
        <v>18</v>
      </c>
      <c r="C1130" t="s">
        <v>145</v>
      </c>
      <c r="D1130">
        <v>1</v>
      </c>
      <c r="E1130" s="4">
        <v>25.3</v>
      </c>
      <c r="F1130" s="4" t="str">
        <f>VLOOKUP(C1130,[1]Lookup!A:C,3,FALSE)</f>
        <v>Local Authority</v>
      </c>
      <c r="G1130" t="str">
        <f>IF(F1130="NHS England", "NHS England", IFERROR(VLOOKUP(B1130,[1]Lookup!E:F,2,FALSE),"Requires a Council Assigning"))</f>
        <v>North Yorkshire County Council</v>
      </c>
      <c r="H1130" t="str">
        <f>IFERROR(VLOOKUP(C1130,[1]Lookup!A:B,2,FALSE),"Requires Category")</f>
        <v>Nicotine Dependence</v>
      </c>
      <c r="I1130" t="str">
        <f t="shared" si="17"/>
        <v>Yes</v>
      </c>
    </row>
    <row r="1131" spans="1:9" hidden="1" x14ac:dyDescent="0.25">
      <c r="A1131" s="53">
        <v>42552</v>
      </c>
      <c r="B1131" t="s">
        <v>18</v>
      </c>
      <c r="C1131" t="s">
        <v>146</v>
      </c>
      <c r="D1131">
        <v>3</v>
      </c>
      <c r="E1131" s="4">
        <v>151.78</v>
      </c>
      <c r="F1131" s="4" t="str">
        <f>VLOOKUP(C1131,[1]Lookup!A:C,3,FALSE)</f>
        <v>Local Authority</v>
      </c>
      <c r="G1131" t="str">
        <f>IF(F1131="NHS England", "NHS England", IFERROR(VLOOKUP(B1131,[1]Lookup!E:F,2,FALSE),"Requires a Council Assigning"))</f>
        <v>North Yorkshire County Council</v>
      </c>
      <c r="H1131" t="str">
        <f>IFERROR(VLOOKUP(C1131,[1]Lookup!A:B,2,FALSE),"Requires Category")</f>
        <v>Nicotine Dependence</v>
      </c>
      <c r="I1131" t="str">
        <f t="shared" si="17"/>
        <v>Yes</v>
      </c>
    </row>
    <row r="1132" spans="1:9" hidden="1" x14ac:dyDescent="0.25">
      <c r="A1132" s="53">
        <v>42552</v>
      </c>
      <c r="B1132" t="s">
        <v>38</v>
      </c>
      <c r="C1132" t="s">
        <v>130</v>
      </c>
      <c r="D1132">
        <v>4</v>
      </c>
      <c r="E1132" s="4">
        <v>189.85</v>
      </c>
      <c r="F1132" s="4" t="str">
        <f>VLOOKUP(C1132,[1]Lookup!A:C,3,FALSE)</f>
        <v>Local Authority</v>
      </c>
      <c r="G1132" t="str">
        <f>IF(F1132="NHS England", "NHS England", IFERROR(VLOOKUP(B1132,[1]Lookup!E:F,2,FALSE),"Requires a Council Assigning"))</f>
        <v>City of York</v>
      </c>
      <c r="H1132" t="str">
        <f>IFERROR(VLOOKUP(C1132,[1]Lookup!A:B,2,FALSE),"Requires Category")</f>
        <v>Nicotine Dependence</v>
      </c>
      <c r="I1132" t="str">
        <f t="shared" si="17"/>
        <v>No</v>
      </c>
    </row>
    <row r="1133" spans="1:9" hidden="1" x14ac:dyDescent="0.25">
      <c r="A1133" s="53">
        <v>42552</v>
      </c>
      <c r="B1133" t="s">
        <v>38</v>
      </c>
      <c r="C1133" t="s">
        <v>127</v>
      </c>
      <c r="D1133">
        <v>1</v>
      </c>
      <c r="E1133" s="4">
        <v>13.03</v>
      </c>
      <c r="F1133" s="4" t="str">
        <f>VLOOKUP(C1133,[1]Lookup!A:C,3,FALSE)</f>
        <v>Local Authority</v>
      </c>
      <c r="G1133" t="str">
        <f>IF(F1133="NHS England", "NHS England", IFERROR(VLOOKUP(B1133,[1]Lookup!E:F,2,FALSE),"Requires a Council Assigning"))</f>
        <v>City of York</v>
      </c>
      <c r="H1133" t="str">
        <f>IFERROR(VLOOKUP(C1133,[1]Lookup!A:B,2,FALSE),"Requires Category")</f>
        <v>Emergency Contraception</v>
      </c>
      <c r="I1133" t="str">
        <f t="shared" si="17"/>
        <v>No</v>
      </c>
    </row>
    <row r="1134" spans="1:9" hidden="1" x14ac:dyDescent="0.25">
      <c r="A1134" s="53">
        <v>42552</v>
      </c>
      <c r="B1134" t="s">
        <v>38</v>
      </c>
      <c r="C1134" t="s">
        <v>136</v>
      </c>
      <c r="D1134">
        <v>8</v>
      </c>
      <c r="E1134" s="4">
        <v>618.55999999999995</v>
      </c>
      <c r="F1134" s="4" t="str">
        <f>VLOOKUP(C1134,[1]Lookup!A:C,3,FALSE)</f>
        <v>Local Authority</v>
      </c>
      <c r="G1134" t="str">
        <f>IF(F1134="NHS England", "NHS England", IFERROR(VLOOKUP(B1134,[1]Lookup!E:F,2,FALSE),"Requires a Council Assigning"))</f>
        <v>City of York</v>
      </c>
      <c r="H1134" t="str">
        <f>IFERROR(VLOOKUP(C1134,[1]Lookup!A:B,2,FALSE),"Requires Category")</f>
        <v>Etonogestrel</v>
      </c>
      <c r="I1134" t="str">
        <f t="shared" si="17"/>
        <v>No</v>
      </c>
    </row>
    <row r="1135" spans="1:9" hidden="1" x14ac:dyDescent="0.25">
      <c r="A1135" s="53">
        <v>42552</v>
      </c>
      <c r="B1135" t="s">
        <v>38</v>
      </c>
      <c r="C1135" t="s">
        <v>159</v>
      </c>
      <c r="D1135">
        <v>2</v>
      </c>
      <c r="E1135" s="4">
        <v>9.66</v>
      </c>
      <c r="F1135" s="4" t="str">
        <f>VLOOKUP(C1135,[1]Lookup!A:C,3,FALSE)</f>
        <v>Local Authority</v>
      </c>
      <c r="G1135" t="str">
        <f>IF(F1135="NHS England", "NHS England", IFERROR(VLOOKUP(B1135,[1]Lookup!E:F,2,FALSE),"Requires a Council Assigning"))</f>
        <v>City of York</v>
      </c>
      <c r="H1135" t="str">
        <f>IFERROR(VLOOKUP(C1135,[1]Lookup!A:B,2,FALSE),"Requires Category")</f>
        <v>Emergency Contraception</v>
      </c>
      <c r="I1135" t="str">
        <f t="shared" si="17"/>
        <v>No</v>
      </c>
    </row>
    <row r="1136" spans="1:9" hidden="1" x14ac:dyDescent="0.25">
      <c r="A1136" s="53">
        <v>42552</v>
      </c>
      <c r="B1136" t="s">
        <v>38</v>
      </c>
      <c r="C1136" t="s">
        <v>128</v>
      </c>
      <c r="D1136">
        <v>1</v>
      </c>
      <c r="E1136" s="4">
        <v>81.540000000000006</v>
      </c>
      <c r="F1136" s="4" t="str">
        <f>VLOOKUP(C1136,[1]Lookup!A:C,3,FALSE)</f>
        <v>Local Authority</v>
      </c>
      <c r="G1136" t="str">
        <f>IF(F1136="NHS England", "NHS England", IFERROR(VLOOKUP(B1136,[1]Lookup!E:F,2,FALSE),"Requires a Council Assigning"))</f>
        <v>City of York</v>
      </c>
      <c r="H1136" t="str">
        <f>IFERROR(VLOOKUP(C1136,[1]Lookup!A:B,2,FALSE),"Requires Category")</f>
        <v>IUD Progestogen-only Device</v>
      </c>
      <c r="I1136" t="str">
        <f t="shared" si="17"/>
        <v>No</v>
      </c>
    </row>
    <row r="1137" spans="1:9" hidden="1" x14ac:dyDescent="0.25">
      <c r="A1137" s="53">
        <v>42552</v>
      </c>
      <c r="B1137" t="s">
        <v>38</v>
      </c>
      <c r="C1137" t="s">
        <v>129</v>
      </c>
      <c r="D1137">
        <v>3</v>
      </c>
      <c r="E1137" s="4">
        <v>231.96</v>
      </c>
      <c r="F1137" s="4" t="str">
        <f>VLOOKUP(C1137,[1]Lookup!A:C,3,FALSE)</f>
        <v>Local Authority</v>
      </c>
      <c r="G1137" t="str">
        <f>IF(F1137="NHS England", "NHS England", IFERROR(VLOOKUP(B1137,[1]Lookup!E:F,2,FALSE),"Requires a Council Assigning"))</f>
        <v>City of York</v>
      </c>
      <c r="H1137" t="str">
        <f>IFERROR(VLOOKUP(C1137,[1]Lookup!A:B,2,FALSE),"Requires Category")</f>
        <v>Etonogestrel</v>
      </c>
      <c r="I1137" t="str">
        <f t="shared" si="17"/>
        <v>No</v>
      </c>
    </row>
    <row r="1138" spans="1:9" hidden="1" x14ac:dyDescent="0.25">
      <c r="A1138" s="53">
        <v>42552</v>
      </c>
      <c r="B1138" t="s">
        <v>38</v>
      </c>
      <c r="C1138" t="s">
        <v>153</v>
      </c>
      <c r="D1138">
        <v>1</v>
      </c>
      <c r="E1138" s="4">
        <v>79.150000000000006</v>
      </c>
      <c r="F1138" s="4" t="str">
        <f>VLOOKUP(C1138,[1]Lookup!A:C,3,FALSE)</f>
        <v>Local Authority</v>
      </c>
      <c r="G1138" t="str">
        <f>IF(F1138="NHS England", "NHS England", IFERROR(VLOOKUP(B1138,[1]Lookup!E:F,2,FALSE),"Requires a Council Assigning"))</f>
        <v>City of York</v>
      </c>
      <c r="H1138" t="str">
        <f>IFERROR(VLOOKUP(C1138,[1]Lookup!A:B,2,FALSE),"Requires Category")</f>
        <v>Nicotine Dependence</v>
      </c>
      <c r="I1138" t="str">
        <f t="shared" si="17"/>
        <v>No</v>
      </c>
    </row>
    <row r="1139" spans="1:9" hidden="1" x14ac:dyDescent="0.25">
      <c r="A1139" s="53">
        <v>42552</v>
      </c>
      <c r="B1139" t="s">
        <v>38</v>
      </c>
      <c r="C1139" t="s">
        <v>167</v>
      </c>
      <c r="D1139">
        <v>1</v>
      </c>
      <c r="E1139" s="4">
        <v>36.97</v>
      </c>
      <c r="F1139" s="4" t="str">
        <f>VLOOKUP(C1139,[1]Lookup!A:C,3,FALSE)</f>
        <v>Local Authority</v>
      </c>
      <c r="G1139" t="str">
        <f>IF(F1139="NHS England", "NHS England", IFERROR(VLOOKUP(B1139,[1]Lookup!E:F,2,FALSE),"Requires a Council Assigning"))</f>
        <v>City of York</v>
      </c>
      <c r="H1139" t="str">
        <f>IFERROR(VLOOKUP(C1139,[1]Lookup!A:B,2,FALSE),"Requires Category")</f>
        <v>Nicotine Dependence</v>
      </c>
      <c r="I1139" t="str">
        <f t="shared" si="17"/>
        <v>No</v>
      </c>
    </row>
    <row r="1140" spans="1:9" hidden="1" x14ac:dyDescent="0.25">
      <c r="A1140" s="53">
        <v>42552</v>
      </c>
      <c r="B1140" t="s">
        <v>38</v>
      </c>
      <c r="C1140" t="s">
        <v>144</v>
      </c>
      <c r="D1140">
        <v>2</v>
      </c>
      <c r="E1140" s="4">
        <v>26.06</v>
      </c>
      <c r="F1140" s="4" t="str">
        <f>VLOOKUP(C1140,[1]Lookup!A:C,3,FALSE)</f>
        <v>Local Authority</v>
      </c>
      <c r="G1140" t="str">
        <f>IF(F1140="NHS England", "NHS England", IFERROR(VLOOKUP(B1140,[1]Lookup!E:F,2,FALSE),"Requires a Council Assigning"))</f>
        <v>City of York</v>
      </c>
      <c r="H1140" t="str">
        <f>IFERROR(VLOOKUP(C1140,[1]Lookup!A:B,2,FALSE),"Requires Category")</f>
        <v>Emergency Contraception</v>
      </c>
      <c r="I1140" t="str">
        <f t="shared" si="17"/>
        <v>No</v>
      </c>
    </row>
    <row r="1141" spans="1:9" hidden="1" x14ac:dyDescent="0.25">
      <c r="A1141" s="53">
        <v>42552</v>
      </c>
      <c r="B1141" t="s">
        <v>54</v>
      </c>
      <c r="C1141" t="s">
        <v>166</v>
      </c>
      <c r="D1141">
        <v>4</v>
      </c>
      <c r="E1141" s="4">
        <v>89.21</v>
      </c>
      <c r="F1141" s="4" t="str">
        <f>VLOOKUP(C1141,[1]Lookup!A:C,3,FALSE)</f>
        <v>Local Authority</v>
      </c>
      <c r="G1141" t="str">
        <f>IF(F1141="NHS England", "NHS England", IFERROR(VLOOKUP(B1141,[1]Lookup!E:F,2,FALSE),"Requires a Council Assigning"))</f>
        <v>City of York</v>
      </c>
      <c r="H1141" t="str">
        <f>IFERROR(VLOOKUP(C1141,[1]Lookup!A:B,2,FALSE),"Requires Category")</f>
        <v>Alcohol dependence</v>
      </c>
      <c r="I1141" t="str">
        <f t="shared" si="17"/>
        <v>No</v>
      </c>
    </row>
    <row r="1142" spans="1:9" hidden="1" x14ac:dyDescent="0.25">
      <c r="A1142" s="53">
        <v>42552</v>
      </c>
      <c r="B1142" t="s">
        <v>54</v>
      </c>
      <c r="C1142" t="s">
        <v>133</v>
      </c>
      <c r="D1142">
        <v>1</v>
      </c>
      <c r="E1142" s="4">
        <v>2.89</v>
      </c>
      <c r="F1142" s="4" t="str">
        <f>VLOOKUP(C1142,[1]Lookup!A:C,3,FALSE)</f>
        <v>Local Authority</v>
      </c>
      <c r="G1142" t="str">
        <f>IF(F1142="NHS England", "NHS England", IFERROR(VLOOKUP(B1142,[1]Lookup!E:F,2,FALSE),"Requires a Council Assigning"))</f>
        <v>City of York</v>
      </c>
      <c r="H1142" t="str">
        <f>IFERROR(VLOOKUP(C1142,[1]Lookup!A:B,2,FALSE),"Requires Category")</f>
        <v>Opioid Dependence</v>
      </c>
      <c r="I1142" t="str">
        <f t="shared" si="17"/>
        <v>Yes</v>
      </c>
    </row>
    <row r="1143" spans="1:9" hidden="1" x14ac:dyDescent="0.25">
      <c r="A1143" s="53">
        <v>42552</v>
      </c>
      <c r="B1143" t="s">
        <v>54</v>
      </c>
      <c r="C1143" t="s">
        <v>182</v>
      </c>
      <c r="D1143">
        <v>2</v>
      </c>
      <c r="E1143" s="4">
        <v>35.61</v>
      </c>
      <c r="F1143" s="4" t="str">
        <f>VLOOKUP(C1143,[1]Lookup!A:C,3,FALSE)</f>
        <v>Local Authority</v>
      </c>
      <c r="G1143" t="str">
        <f>IF(F1143="NHS England", "NHS England", IFERROR(VLOOKUP(B1143,[1]Lookup!E:F,2,FALSE),"Requires a Council Assigning"))</f>
        <v>City of York</v>
      </c>
      <c r="H1143" t="str">
        <f>IFERROR(VLOOKUP(C1143,[1]Lookup!A:B,2,FALSE),"Requires Category")</f>
        <v>Opioid Dependence</v>
      </c>
      <c r="I1143" t="str">
        <f t="shared" si="17"/>
        <v>Yes</v>
      </c>
    </row>
    <row r="1144" spans="1:9" hidden="1" x14ac:dyDescent="0.25">
      <c r="A1144" s="53">
        <v>42552</v>
      </c>
      <c r="B1144" t="s">
        <v>54</v>
      </c>
      <c r="C1144" t="s">
        <v>134</v>
      </c>
      <c r="D1144">
        <v>2</v>
      </c>
      <c r="E1144" s="4">
        <v>21.72</v>
      </c>
      <c r="F1144" s="4" t="str">
        <f>VLOOKUP(C1144,[1]Lookup!A:C,3,FALSE)</f>
        <v>Local Authority</v>
      </c>
      <c r="G1144" t="str">
        <f>IF(F1144="NHS England", "NHS England", IFERROR(VLOOKUP(B1144,[1]Lookup!E:F,2,FALSE),"Requires a Council Assigning"))</f>
        <v>City of York</v>
      </c>
      <c r="H1144" t="str">
        <f>IFERROR(VLOOKUP(C1144,[1]Lookup!A:B,2,FALSE),"Requires Category")</f>
        <v>Opioid Dependence</v>
      </c>
      <c r="I1144" t="str">
        <f t="shared" si="17"/>
        <v>Yes</v>
      </c>
    </row>
    <row r="1145" spans="1:9" hidden="1" x14ac:dyDescent="0.25">
      <c r="A1145" s="53">
        <v>42552</v>
      </c>
      <c r="B1145" t="s">
        <v>54</v>
      </c>
      <c r="C1145" t="s">
        <v>135</v>
      </c>
      <c r="D1145">
        <v>2</v>
      </c>
      <c r="E1145" s="4">
        <v>132.72</v>
      </c>
      <c r="F1145" s="4" t="str">
        <f>VLOOKUP(C1145,[1]Lookup!A:C,3,FALSE)</f>
        <v>Local Authority</v>
      </c>
      <c r="G1145" t="str">
        <f>IF(F1145="NHS England", "NHS England", IFERROR(VLOOKUP(B1145,[1]Lookup!E:F,2,FALSE),"Requires a Council Assigning"))</f>
        <v>City of York</v>
      </c>
      <c r="H1145" t="str">
        <f>IFERROR(VLOOKUP(C1145,[1]Lookup!A:B,2,FALSE),"Requires Category")</f>
        <v>Alcohol dependence</v>
      </c>
      <c r="I1145" t="str">
        <f t="shared" si="17"/>
        <v>No</v>
      </c>
    </row>
    <row r="1146" spans="1:9" hidden="1" x14ac:dyDescent="0.25">
      <c r="A1146" s="53">
        <v>42552</v>
      </c>
      <c r="B1146" t="s">
        <v>54</v>
      </c>
      <c r="C1146" t="s">
        <v>136</v>
      </c>
      <c r="D1146">
        <v>5</v>
      </c>
      <c r="E1146" s="4">
        <v>386.6</v>
      </c>
      <c r="F1146" s="4" t="str">
        <f>VLOOKUP(C1146,[1]Lookup!A:C,3,FALSE)</f>
        <v>Local Authority</v>
      </c>
      <c r="G1146" t="str">
        <f>IF(F1146="NHS England", "NHS England", IFERROR(VLOOKUP(B1146,[1]Lookup!E:F,2,FALSE),"Requires a Council Assigning"))</f>
        <v>City of York</v>
      </c>
      <c r="H1146" t="str">
        <f>IFERROR(VLOOKUP(C1146,[1]Lookup!A:B,2,FALSE),"Requires Category")</f>
        <v>Etonogestrel</v>
      </c>
      <c r="I1146" t="str">
        <f t="shared" si="17"/>
        <v>No</v>
      </c>
    </row>
    <row r="1147" spans="1:9" hidden="1" x14ac:dyDescent="0.25">
      <c r="A1147" s="53">
        <v>42552</v>
      </c>
      <c r="B1147" t="s">
        <v>54</v>
      </c>
      <c r="C1147" t="s">
        <v>158</v>
      </c>
      <c r="D1147">
        <v>2</v>
      </c>
      <c r="E1147" s="4">
        <v>163.09</v>
      </c>
      <c r="F1147" s="4" t="str">
        <f>VLOOKUP(C1147,[1]Lookup!A:C,3,FALSE)</f>
        <v>Local Authority</v>
      </c>
      <c r="G1147" t="str">
        <f>IF(F1147="NHS England", "NHS England", IFERROR(VLOOKUP(B1147,[1]Lookup!E:F,2,FALSE),"Requires a Council Assigning"))</f>
        <v>City of York</v>
      </c>
      <c r="H1147" t="str">
        <f>IFERROR(VLOOKUP(C1147,[1]Lookup!A:B,2,FALSE),"Requires Category")</f>
        <v>IUD Progestogen-only Device</v>
      </c>
      <c r="I1147" t="str">
        <f t="shared" si="17"/>
        <v>No</v>
      </c>
    </row>
    <row r="1148" spans="1:9" hidden="1" x14ac:dyDescent="0.25">
      <c r="A1148" s="53">
        <v>42552</v>
      </c>
      <c r="B1148" t="s">
        <v>54</v>
      </c>
      <c r="C1148" t="s">
        <v>159</v>
      </c>
      <c r="D1148">
        <v>1</v>
      </c>
      <c r="E1148" s="4">
        <v>4.83</v>
      </c>
      <c r="F1148" s="4" t="str">
        <f>VLOOKUP(C1148,[1]Lookup!A:C,3,FALSE)</f>
        <v>Local Authority</v>
      </c>
      <c r="G1148" t="str">
        <f>IF(F1148="NHS England", "NHS England", IFERROR(VLOOKUP(B1148,[1]Lookup!E:F,2,FALSE),"Requires a Council Assigning"))</f>
        <v>City of York</v>
      </c>
      <c r="H1148" t="str">
        <f>IFERROR(VLOOKUP(C1148,[1]Lookup!A:B,2,FALSE),"Requires Category")</f>
        <v>Emergency Contraception</v>
      </c>
      <c r="I1148" t="str">
        <f t="shared" si="17"/>
        <v>No</v>
      </c>
    </row>
    <row r="1149" spans="1:9" hidden="1" x14ac:dyDescent="0.25">
      <c r="A1149" s="53">
        <v>42552</v>
      </c>
      <c r="B1149" t="s">
        <v>54</v>
      </c>
      <c r="C1149" t="s">
        <v>138</v>
      </c>
      <c r="D1149">
        <v>11</v>
      </c>
      <c r="E1149" s="4">
        <v>78.959999999999994</v>
      </c>
      <c r="F1149" s="4" t="str">
        <f>VLOOKUP(C1149,[1]Lookup!A:C,3,FALSE)</f>
        <v>Local Authority</v>
      </c>
      <c r="G1149" t="str">
        <f>IF(F1149="NHS England", "NHS England", IFERROR(VLOOKUP(B1149,[1]Lookup!E:F,2,FALSE),"Requires a Council Assigning"))</f>
        <v>City of York</v>
      </c>
      <c r="H1149" t="str">
        <f>IFERROR(VLOOKUP(C1149,[1]Lookup!A:B,2,FALSE),"Requires Category")</f>
        <v>Opioid Dependence</v>
      </c>
      <c r="I1149" t="str">
        <f t="shared" si="17"/>
        <v>Yes</v>
      </c>
    </row>
    <row r="1150" spans="1:9" hidden="1" x14ac:dyDescent="0.25">
      <c r="A1150" s="53">
        <v>42552</v>
      </c>
      <c r="B1150" t="s">
        <v>54</v>
      </c>
      <c r="C1150" t="s">
        <v>128</v>
      </c>
      <c r="D1150">
        <v>7</v>
      </c>
      <c r="E1150" s="4">
        <v>570.89</v>
      </c>
      <c r="F1150" s="4" t="str">
        <f>VLOOKUP(C1150,[1]Lookup!A:C,3,FALSE)</f>
        <v>Local Authority</v>
      </c>
      <c r="G1150" t="str">
        <f>IF(F1150="NHS England", "NHS England", IFERROR(VLOOKUP(B1150,[1]Lookup!E:F,2,FALSE),"Requires a Council Assigning"))</f>
        <v>City of York</v>
      </c>
      <c r="H1150" t="str">
        <f>IFERROR(VLOOKUP(C1150,[1]Lookup!A:B,2,FALSE),"Requires Category")</f>
        <v>IUD Progestogen-only Device</v>
      </c>
      <c r="I1150" t="str">
        <f t="shared" si="17"/>
        <v>No</v>
      </c>
    </row>
    <row r="1151" spans="1:9" hidden="1" x14ac:dyDescent="0.25">
      <c r="A1151" s="53">
        <v>42552</v>
      </c>
      <c r="B1151" t="s">
        <v>54</v>
      </c>
      <c r="C1151" t="s">
        <v>129</v>
      </c>
      <c r="D1151">
        <v>3</v>
      </c>
      <c r="E1151" s="4">
        <v>231.96</v>
      </c>
      <c r="F1151" s="4" t="str">
        <f>VLOOKUP(C1151,[1]Lookup!A:C,3,FALSE)</f>
        <v>Local Authority</v>
      </c>
      <c r="G1151" t="str">
        <f>IF(F1151="NHS England", "NHS England", IFERROR(VLOOKUP(B1151,[1]Lookup!E:F,2,FALSE),"Requires a Council Assigning"))</f>
        <v>City of York</v>
      </c>
      <c r="H1151" t="str">
        <f>IFERROR(VLOOKUP(C1151,[1]Lookup!A:B,2,FALSE),"Requires Category")</f>
        <v>Etonogestrel</v>
      </c>
      <c r="I1151" t="str">
        <f t="shared" si="17"/>
        <v>No</v>
      </c>
    </row>
    <row r="1152" spans="1:9" hidden="1" x14ac:dyDescent="0.25">
      <c r="A1152" s="53">
        <v>42552</v>
      </c>
      <c r="B1152" t="s">
        <v>54</v>
      </c>
      <c r="C1152" t="s">
        <v>148</v>
      </c>
      <c r="D1152">
        <v>1</v>
      </c>
      <c r="E1152" s="4">
        <v>15.75</v>
      </c>
      <c r="F1152" s="4" t="str">
        <f>VLOOKUP(C1152,[1]Lookup!A:C,3,FALSE)</f>
        <v>Local Authority</v>
      </c>
      <c r="G1152" t="str">
        <f>IF(F1152="NHS England", "NHS England", IFERROR(VLOOKUP(B1152,[1]Lookup!E:F,2,FALSE),"Requires a Council Assigning"))</f>
        <v>City of York</v>
      </c>
      <c r="H1152" t="str">
        <f>IFERROR(VLOOKUP(C1152,[1]Lookup!A:B,2,FALSE),"Requires Category")</f>
        <v>Nicotine Dependence</v>
      </c>
      <c r="I1152" t="str">
        <f t="shared" si="17"/>
        <v>No</v>
      </c>
    </row>
    <row r="1153" spans="1:9" hidden="1" x14ac:dyDescent="0.25">
      <c r="A1153" s="53">
        <v>42552</v>
      </c>
      <c r="B1153" t="s">
        <v>54</v>
      </c>
      <c r="C1153" t="s">
        <v>153</v>
      </c>
      <c r="D1153">
        <v>1</v>
      </c>
      <c r="E1153" s="4">
        <v>44.55</v>
      </c>
      <c r="F1153" s="4" t="str">
        <f>VLOOKUP(C1153,[1]Lookup!A:C,3,FALSE)</f>
        <v>Local Authority</v>
      </c>
      <c r="G1153" t="str">
        <f>IF(F1153="NHS England", "NHS England", IFERROR(VLOOKUP(B1153,[1]Lookup!E:F,2,FALSE),"Requires a Council Assigning"))</f>
        <v>City of York</v>
      </c>
      <c r="H1153" t="str">
        <f>IFERROR(VLOOKUP(C1153,[1]Lookup!A:B,2,FALSE),"Requires Category")</f>
        <v>Nicotine Dependence</v>
      </c>
      <c r="I1153" t="str">
        <f t="shared" si="17"/>
        <v>No</v>
      </c>
    </row>
    <row r="1154" spans="1:9" hidden="1" x14ac:dyDescent="0.25">
      <c r="A1154" s="53">
        <v>42552</v>
      </c>
      <c r="B1154" t="s">
        <v>54</v>
      </c>
      <c r="C1154" t="s">
        <v>157</v>
      </c>
      <c r="D1154">
        <v>1</v>
      </c>
      <c r="E1154" s="4">
        <v>9.25</v>
      </c>
      <c r="F1154" s="4" t="str">
        <f>VLOOKUP(C1154,[1]Lookup!A:C,3,FALSE)</f>
        <v>Local Authority</v>
      </c>
      <c r="G1154" t="str">
        <f>IF(F1154="NHS England", "NHS England", IFERROR(VLOOKUP(B1154,[1]Lookup!E:F,2,FALSE),"Requires a Council Assigning"))</f>
        <v>City of York</v>
      </c>
      <c r="H1154" t="str">
        <f>IFERROR(VLOOKUP(C1154,[1]Lookup!A:B,2,FALSE),"Requires Category")</f>
        <v>Nicotine Dependence</v>
      </c>
      <c r="I1154" t="str">
        <f t="shared" si="17"/>
        <v>No</v>
      </c>
    </row>
    <row r="1155" spans="1:9" hidden="1" x14ac:dyDescent="0.25">
      <c r="A1155" s="53">
        <v>42552</v>
      </c>
      <c r="B1155" t="s">
        <v>54</v>
      </c>
      <c r="C1155" t="s">
        <v>162</v>
      </c>
      <c r="D1155">
        <v>1</v>
      </c>
      <c r="E1155" s="4">
        <v>38.450000000000003</v>
      </c>
      <c r="F1155" s="4" t="str">
        <f>VLOOKUP(C1155,[1]Lookup!A:C,3,FALSE)</f>
        <v>Local Authority</v>
      </c>
      <c r="G1155" t="str">
        <f>IF(F1155="NHS England", "NHS England", IFERROR(VLOOKUP(B1155,[1]Lookup!E:F,2,FALSE),"Requires a Council Assigning"))</f>
        <v>City of York</v>
      </c>
      <c r="H1155" t="str">
        <f>IFERROR(VLOOKUP(C1155,[1]Lookup!A:B,2,FALSE),"Requires Category")</f>
        <v>Nicotine Dependence</v>
      </c>
      <c r="I1155" t="str">
        <f t="shared" si="17"/>
        <v>No</v>
      </c>
    </row>
    <row r="1156" spans="1:9" hidden="1" x14ac:dyDescent="0.25">
      <c r="A1156" s="53">
        <v>42552</v>
      </c>
      <c r="B1156" t="s">
        <v>54</v>
      </c>
      <c r="C1156" t="s">
        <v>165</v>
      </c>
      <c r="D1156">
        <v>1</v>
      </c>
      <c r="E1156" s="4">
        <v>28.84</v>
      </c>
      <c r="F1156" s="4" t="str">
        <f>VLOOKUP(C1156,[1]Lookup!A:C,3,FALSE)</f>
        <v>Local Authority</v>
      </c>
      <c r="G1156" t="str">
        <f>IF(F1156="NHS England", "NHS England", IFERROR(VLOOKUP(B1156,[1]Lookup!E:F,2,FALSE),"Requires a Council Assigning"))</f>
        <v>City of York</v>
      </c>
      <c r="H1156" t="str">
        <f>IFERROR(VLOOKUP(C1156,[1]Lookup!A:B,2,FALSE),"Requires Category")</f>
        <v>Nicotine Dependence</v>
      </c>
      <c r="I1156" t="str">
        <f t="shared" si="17"/>
        <v>No</v>
      </c>
    </row>
    <row r="1157" spans="1:9" hidden="1" x14ac:dyDescent="0.25">
      <c r="A1157" s="53">
        <v>42552</v>
      </c>
      <c r="B1157" t="s">
        <v>54</v>
      </c>
      <c r="C1157" t="s">
        <v>152</v>
      </c>
      <c r="D1157">
        <v>2</v>
      </c>
      <c r="E1157" s="4">
        <v>15.42</v>
      </c>
      <c r="F1157" s="4" t="str">
        <f>VLOOKUP(C1157,[1]Lookup!A:C,3,FALSE)</f>
        <v>NHS England</v>
      </c>
      <c r="G1157" t="str">
        <f>IF(F1157="NHS England", "NHS England", IFERROR(VLOOKUP(B1157,[1]Lookup!E:F,2,FALSE),"Requires a Council Assigning"))</f>
        <v>NHS England</v>
      </c>
      <c r="H1157" t="str">
        <f>IFERROR(VLOOKUP(C1157,[1]Lookup!A:B,2,FALSE),"Requires Category")</f>
        <v>Pneumococcal</v>
      </c>
      <c r="I1157" t="str">
        <f t="shared" ref="I1157:I1220" si="18">INDEX($R$7:$AB$11,MATCH(G1157,$Q$7:$Q$11,0),MATCH(H1157,$R$6:$AB$6,0))</f>
        <v>Yes</v>
      </c>
    </row>
    <row r="1158" spans="1:9" hidden="1" x14ac:dyDescent="0.25">
      <c r="A1158" s="53">
        <v>42552</v>
      </c>
      <c r="B1158" t="s">
        <v>54</v>
      </c>
      <c r="C1158" t="s">
        <v>145</v>
      </c>
      <c r="D1158">
        <v>1</v>
      </c>
      <c r="E1158" s="4">
        <v>25.32</v>
      </c>
      <c r="F1158" s="4" t="str">
        <f>VLOOKUP(C1158,[1]Lookup!A:C,3,FALSE)</f>
        <v>Local Authority</v>
      </c>
      <c r="G1158" t="str">
        <f>IF(F1158="NHS England", "NHS England", IFERROR(VLOOKUP(B1158,[1]Lookup!E:F,2,FALSE),"Requires a Council Assigning"))</f>
        <v>City of York</v>
      </c>
      <c r="H1158" t="str">
        <f>IFERROR(VLOOKUP(C1158,[1]Lookup!A:B,2,FALSE),"Requires Category")</f>
        <v>Nicotine Dependence</v>
      </c>
      <c r="I1158" t="str">
        <f t="shared" si="18"/>
        <v>No</v>
      </c>
    </row>
    <row r="1159" spans="1:9" hidden="1" x14ac:dyDescent="0.25">
      <c r="A1159" s="53">
        <v>42552</v>
      </c>
      <c r="B1159" t="s">
        <v>54</v>
      </c>
      <c r="C1159" t="s">
        <v>146</v>
      </c>
      <c r="D1159">
        <v>1</v>
      </c>
      <c r="E1159" s="4">
        <v>25.31</v>
      </c>
      <c r="F1159" s="4" t="str">
        <f>VLOOKUP(C1159,[1]Lookup!A:C,3,FALSE)</f>
        <v>Local Authority</v>
      </c>
      <c r="G1159" t="str">
        <f>IF(F1159="NHS England", "NHS England", IFERROR(VLOOKUP(B1159,[1]Lookup!E:F,2,FALSE),"Requires a Council Assigning"))</f>
        <v>City of York</v>
      </c>
      <c r="H1159" t="str">
        <f>IFERROR(VLOOKUP(C1159,[1]Lookup!A:B,2,FALSE),"Requires Category")</f>
        <v>Nicotine Dependence</v>
      </c>
      <c r="I1159" t="str">
        <f t="shared" si="18"/>
        <v>No</v>
      </c>
    </row>
    <row r="1160" spans="1:9" hidden="1" x14ac:dyDescent="0.25">
      <c r="A1160" s="53">
        <v>42552</v>
      </c>
      <c r="B1160" t="s">
        <v>72</v>
      </c>
      <c r="C1160" t="s">
        <v>159</v>
      </c>
      <c r="D1160">
        <v>3</v>
      </c>
      <c r="E1160" s="4">
        <v>14.49</v>
      </c>
      <c r="F1160" s="4" t="str">
        <f>VLOOKUP(C1160,[1]Lookup!A:C,3,FALSE)</f>
        <v>Local Authority</v>
      </c>
      <c r="G1160" t="str">
        <f>IF(F1160="NHS England", "NHS England", IFERROR(VLOOKUP(B1160,[1]Lookup!E:F,2,FALSE),"Requires a Council Assigning"))</f>
        <v>EXCLUDE</v>
      </c>
      <c r="H1160" t="str">
        <f>IFERROR(VLOOKUP(C1160,[1]Lookup!A:B,2,FALSE),"Requires Category")</f>
        <v>Emergency Contraception</v>
      </c>
      <c r="I1160" t="str">
        <f t="shared" si="18"/>
        <v>No</v>
      </c>
    </row>
    <row r="1161" spans="1:9" hidden="1" x14ac:dyDescent="0.25">
      <c r="A1161" s="53">
        <v>42552</v>
      </c>
      <c r="B1161" t="s">
        <v>72</v>
      </c>
      <c r="C1161" t="s">
        <v>189</v>
      </c>
      <c r="D1161">
        <v>2</v>
      </c>
      <c r="E1161" s="4">
        <v>2.2799999999999998</v>
      </c>
      <c r="F1161" s="4" t="str">
        <f>VLOOKUP(C1161,[1]Lookup!A:C,3,FALSE)</f>
        <v>Local Authority</v>
      </c>
      <c r="G1161" t="str">
        <f>IF(F1161="NHS England", "NHS England", IFERROR(VLOOKUP(B1161,[1]Lookup!E:F,2,FALSE),"Requires a Council Assigning"))</f>
        <v>EXCLUDE</v>
      </c>
      <c r="H1161" t="str">
        <f>IFERROR(VLOOKUP(C1161,[1]Lookup!A:B,2,FALSE),"Requires Category")</f>
        <v>Opioid Dependence</v>
      </c>
      <c r="I1161" t="str">
        <f t="shared" si="18"/>
        <v>No</v>
      </c>
    </row>
    <row r="1162" spans="1:9" hidden="1" x14ac:dyDescent="0.25">
      <c r="A1162" s="53">
        <v>42583</v>
      </c>
      <c r="B1162" t="s">
        <v>16</v>
      </c>
      <c r="C1162" t="s">
        <v>128</v>
      </c>
      <c r="D1162">
        <v>1</v>
      </c>
      <c r="E1162" s="4">
        <v>81.540000000000006</v>
      </c>
      <c r="F1162" s="4" t="str">
        <f>VLOOKUP(C1162,[1]Lookup!A:C,3,FALSE)</f>
        <v>Local Authority</v>
      </c>
      <c r="G1162" t="str">
        <f>IF(F1162="NHS England", "NHS England", IFERROR(VLOOKUP(B1162,[1]Lookup!E:F,2,FALSE),"Requires a Council Assigning"))</f>
        <v>City of York</v>
      </c>
      <c r="H1162" t="str">
        <f>IFERROR(VLOOKUP(C1162,[1]Lookup!A:B,2,FALSE),"Requires Category")</f>
        <v>IUD Progestogen-only Device</v>
      </c>
      <c r="I1162" t="str">
        <f t="shared" si="18"/>
        <v>No</v>
      </c>
    </row>
    <row r="1163" spans="1:9" x14ac:dyDescent="0.25">
      <c r="A1163" s="53">
        <v>42583</v>
      </c>
      <c r="B1163" t="s">
        <v>58</v>
      </c>
      <c r="C1163" t="s">
        <v>166</v>
      </c>
      <c r="D1163">
        <v>2</v>
      </c>
      <c r="E1163" s="4">
        <v>31.26</v>
      </c>
      <c r="F1163" s="4" t="str">
        <f>VLOOKUP(C1163,[1]Lookup!A:C,3,FALSE)</f>
        <v>Local Authority</v>
      </c>
      <c r="G1163" t="str">
        <f>IF(F1163="NHS England", "NHS England", IFERROR(VLOOKUP(B1163,[1]Lookup!E:F,2,FALSE),"Requires a Council Assigning"))</f>
        <v>North Yorkshire County Council</v>
      </c>
      <c r="H1163" t="str">
        <f>IFERROR(VLOOKUP(C1163,[1]Lookup!A:B,2,FALSE),"Requires Category")</f>
        <v>Alcohol dependence</v>
      </c>
      <c r="I1163" t="str">
        <f t="shared" si="18"/>
        <v>Yes</v>
      </c>
    </row>
    <row r="1164" spans="1:9" x14ac:dyDescent="0.25">
      <c r="A1164" s="53">
        <v>42583</v>
      </c>
      <c r="B1164" t="s">
        <v>58</v>
      </c>
      <c r="C1164" t="s">
        <v>134</v>
      </c>
      <c r="D1164">
        <v>2</v>
      </c>
      <c r="E1164" s="4">
        <v>10.8</v>
      </c>
      <c r="F1164" s="4" t="str">
        <f>VLOOKUP(C1164,[1]Lookup!A:C,3,FALSE)</f>
        <v>Local Authority</v>
      </c>
      <c r="G1164" t="str">
        <f>IF(F1164="NHS England", "NHS England", IFERROR(VLOOKUP(B1164,[1]Lookup!E:F,2,FALSE),"Requires a Council Assigning"))</f>
        <v>North Yorkshire County Council</v>
      </c>
      <c r="H1164" t="str">
        <f>IFERROR(VLOOKUP(C1164,[1]Lookup!A:B,2,FALSE),"Requires Category")</f>
        <v>Opioid Dependence</v>
      </c>
      <c r="I1164" t="str">
        <f t="shared" si="18"/>
        <v>Yes</v>
      </c>
    </row>
    <row r="1165" spans="1:9" x14ac:dyDescent="0.25">
      <c r="A1165" s="53">
        <v>42583</v>
      </c>
      <c r="B1165" t="s">
        <v>58</v>
      </c>
      <c r="C1165" t="s">
        <v>130</v>
      </c>
      <c r="D1165">
        <v>1</v>
      </c>
      <c r="E1165" s="4">
        <v>38.71</v>
      </c>
      <c r="F1165" s="4" t="str">
        <f>VLOOKUP(C1165,[1]Lookup!A:C,3,FALSE)</f>
        <v>Local Authority</v>
      </c>
      <c r="G1165" t="str">
        <f>IF(F1165="NHS England", "NHS England", IFERROR(VLOOKUP(B1165,[1]Lookup!E:F,2,FALSE),"Requires a Council Assigning"))</f>
        <v>North Yorkshire County Council</v>
      </c>
      <c r="H1165" t="str">
        <f>IFERROR(VLOOKUP(C1165,[1]Lookup!A:B,2,FALSE),"Requires Category")</f>
        <v>Nicotine Dependence</v>
      </c>
      <c r="I1165" t="str">
        <f t="shared" si="18"/>
        <v>Yes</v>
      </c>
    </row>
    <row r="1166" spans="1:9" x14ac:dyDescent="0.25">
      <c r="A1166" s="53">
        <v>42583</v>
      </c>
      <c r="B1166" t="s">
        <v>58</v>
      </c>
      <c r="C1166" t="s">
        <v>135</v>
      </c>
      <c r="D1166">
        <v>3</v>
      </c>
      <c r="E1166" s="4">
        <v>142.91</v>
      </c>
      <c r="F1166" s="4" t="str">
        <f>VLOOKUP(C1166,[1]Lookup!A:C,3,FALSE)</f>
        <v>Local Authority</v>
      </c>
      <c r="G1166" t="str">
        <f>IF(F1166="NHS England", "NHS England", IFERROR(VLOOKUP(B1166,[1]Lookup!E:F,2,FALSE),"Requires a Council Assigning"))</f>
        <v>North Yorkshire County Council</v>
      </c>
      <c r="H1166" t="str">
        <f>IFERROR(VLOOKUP(C1166,[1]Lookup!A:B,2,FALSE),"Requires Category")</f>
        <v>Alcohol dependence</v>
      </c>
      <c r="I1166" t="str">
        <f t="shared" si="18"/>
        <v>Yes</v>
      </c>
    </row>
    <row r="1167" spans="1:9" x14ac:dyDescent="0.25">
      <c r="A1167" s="53">
        <v>42583</v>
      </c>
      <c r="B1167" t="s">
        <v>58</v>
      </c>
      <c r="C1167" t="s">
        <v>138</v>
      </c>
      <c r="D1167">
        <v>5</v>
      </c>
      <c r="E1167" s="4">
        <v>24.92</v>
      </c>
      <c r="F1167" s="4" t="str">
        <f>VLOOKUP(C1167,[1]Lookup!A:C,3,FALSE)</f>
        <v>Local Authority</v>
      </c>
      <c r="G1167" t="str">
        <f>IF(F1167="NHS England", "NHS England", IFERROR(VLOOKUP(B1167,[1]Lookup!E:F,2,FALSE),"Requires a Council Assigning"))</f>
        <v>North Yorkshire County Council</v>
      </c>
      <c r="H1167" t="str">
        <f>IFERROR(VLOOKUP(C1167,[1]Lookup!A:B,2,FALSE),"Requires Category")</f>
        <v>Opioid Dependence</v>
      </c>
      <c r="I1167" t="str">
        <f t="shared" si="18"/>
        <v>Yes</v>
      </c>
    </row>
    <row r="1168" spans="1:9" x14ac:dyDescent="0.25">
      <c r="A1168" s="53">
        <v>42583</v>
      </c>
      <c r="B1168" t="s">
        <v>58</v>
      </c>
      <c r="C1168" t="s">
        <v>128</v>
      </c>
      <c r="D1168">
        <v>6</v>
      </c>
      <c r="E1168" s="4">
        <v>489.3</v>
      </c>
      <c r="F1168" s="4" t="str">
        <f>VLOOKUP(C1168,[1]Lookup!A:C,3,FALSE)</f>
        <v>Local Authority</v>
      </c>
      <c r="G1168" t="str">
        <f>IF(F1168="NHS England", "NHS England", IFERROR(VLOOKUP(B1168,[1]Lookup!E:F,2,FALSE),"Requires a Council Assigning"))</f>
        <v>North Yorkshire County Council</v>
      </c>
      <c r="H1168" t="str">
        <f>IFERROR(VLOOKUP(C1168,[1]Lookup!A:B,2,FALSE),"Requires Category")</f>
        <v>IUD Progestogen-only Device</v>
      </c>
      <c r="I1168" t="str">
        <f t="shared" si="18"/>
        <v>Yes</v>
      </c>
    </row>
    <row r="1169" spans="1:9" x14ac:dyDescent="0.25">
      <c r="A1169" s="53">
        <v>42583</v>
      </c>
      <c r="B1169" t="s">
        <v>58</v>
      </c>
      <c r="C1169" t="s">
        <v>129</v>
      </c>
      <c r="D1169">
        <v>3</v>
      </c>
      <c r="E1169" s="4">
        <v>231.95</v>
      </c>
      <c r="F1169" s="4" t="str">
        <f>VLOOKUP(C1169,[1]Lookup!A:C,3,FALSE)</f>
        <v>Local Authority</v>
      </c>
      <c r="G1169" t="str">
        <f>IF(F1169="NHS England", "NHS England", IFERROR(VLOOKUP(B1169,[1]Lookup!E:F,2,FALSE),"Requires a Council Assigning"))</f>
        <v>North Yorkshire County Council</v>
      </c>
      <c r="H1169" t="str">
        <f>IFERROR(VLOOKUP(C1169,[1]Lookup!A:B,2,FALSE),"Requires Category")</f>
        <v>Etonogestrel</v>
      </c>
      <c r="I1169" t="str">
        <f t="shared" si="18"/>
        <v>Yes</v>
      </c>
    </row>
    <row r="1170" spans="1:9" x14ac:dyDescent="0.25">
      <c r="A1170" s="53">
        <v>42583</v>
      </c>
      <c r="B1170" t="s">
        <v>58</v>
      </c>
      <c r="C1170" t="s">
        <v>201</v>
      </c>
      <c r="D1170">
        <v>1</v>
      </c>
      <c r="E1170" s="4">
        <v>18.48</v>
      </c>
      <c r="F1170" s="4" t="str">
        <f>VLOOKUP(C1170,[1]Lookup!A:C,3,FALSE)</f>
        <v>Local Authority</v>
      </c>
      <c r="G1170" t="str">
        <f>IF(F1170="NHS England", "NHS England", IFERROR(VLOOKUP(B1170,[1]Lookup!E:F,2,FALSE),"Requires a Council Assigning"))</f>
        <v>North Yorkshire County Council</v>
      </c>
      <c r="H1170" t="str">
        <f>IFERROR(VLOOKUP(C1170,[1]Lookup!A:B,2,FALSE),"Requires Category")</f>
        <v>Nicotine Dependence</v>
      </c>
      <c r="I1170" t="str">
        <f t="shared" si="18"/>
        <v>Yes</v>
      </c>
    </row>
    <row r="1171" spans="1:9" x14ac:dyDescent="0.25">
      <c r="A1171" s="53">
        <v>42583</v>
      </c>
      <c r="B1171" t="s">
        <v>58</v>
      </c>
      <c r="C1171" t="s">
        <v>153</v>
      </c>
      <c r="D1171">
        <v>1</v>
      </c>
      <c r="E1171" s="4">
        <v>22.28</v>
      </c>
      <c r="F1171" s="4" t="str">
        <f>VLOOKUP(C1171,[1]Lookup!A:C,3,FALSE)</f>
        <v>Local Authority</v>
      </c>
      <c r="G1171" t="str">
        <f>IF(F1171="NHS England", "NHS England", IFERROR(VLOOKUP(B1171,[1]Lookup!E:F,2,FALSE),"Requires a Council Assigning"))</f>
        <v>North Yorkshire County Council</v>
      </c>
      <c r="H1171" t="str">
        <f>IFERROR(VLOOKUP(C1171,[1]Lookup!A:B,2,FALSE),"Requires Category")</f>
        <v>Nicotine Dependence</v>
      </c>
      <c r="I1171" t="str">
        <f t="shared" si="18"/>
        <v>Yes</v>
      </c>
    </row>
    <row r="1172" spans="1:9" x14ac:dyDescent="0.25">
      <c r="A1172" s="53">
        <v>42583</v>
      </c>
      <c r="B1172" t="s">
        <v>58</v>
      </c>
      <c r="C1172" t="s">
        <v>167</v>
      </c>
      <c r="D1172">
        <v>4</v>
      </c>
      <c r="E1172" s="4">
        <v>73.95</v>
      </c>
      <c r="F1172" s="4" t="str">
        <f>VLOOKUP(C1172,[1]Lookup!A:C,3,FALSE)</f>
        <v>Local Authority</v>
      </c>
      <c r="G1172" t="str">
        <f>IF(F1172="NHS England", "NHS England", IFERROR(VLOOKUP(B1172,[1]Lookup!E:F,2,FALSE),"Requires a Council Assigning"))</f>
        <v>North Yorkshire County Council</v>
      </c>
      <c r="H1172" t="str">
        <f>IFERROR(VLOOKUP(C1172,[1]Lookup!A:B,2,FALSE),"Requires Category")</f>
        <v>Nicotine Dependence</v>
      </c>
      <c r="I1172" t="str">
        <f t="shared" si="18"/>
        <v>Yes</v>
      </c>
    </row>
    <row r="1173" spans="1:9" x14ac:dyDescent="0.25">
      <c r="A1173" s="53">
        <v>42583</v>
      </c>
      <c r="B1173" t="s">
        <v>58</v>
      </c>
      <c r="C1173" t="s">
        <v>142</v>
      </c>
      <c r="D1173">
        <v>1</v>
      </c>
      <c r="E1173" s="4">
        <v>34.85</v>
      </c>
      <c r="F1173" s="4" t="str">
        <f>VLOOKUP(C1173,[1]Lookup!A:C,3,FALSE)</f>
        <v>Local Authority</v>
      </c>
      <c r="G1173" t="str">
        <f>IF(F1173="NHS England", "NHS England", IFERROR(VLOOKUP(B1173,[1]Lookup!E:F,2,FALSE),"Requires a Council Assigning"))</f>
        <v>North Yorkshire County Council</v>
      </c>
      <c r="H1173" t="str">
        <f>IFERROR(VLOOKUP(C1173,[1]Lookup!A:B,2,FALSE),"Requires Category")</f>
        <v>Nicotine Dependence</v>
      </c>
      <c r="I1173" t="str">
        <f t="shared" si="18"/>
        <v>Yes</v>
      </c>
    </row>
    <row r="1174" spans="1:9" x14ac:dyDescent="0.25">
      <c r="A1174" s="53">
        <v>42583</v>
      </c>
      <c r="B1174" t="s">
        <v>58</v>
      </c>
      <c r="C1174" t="s">
        <v>225</v>
      </c>
      <c r="D1174">
        <v>1</v>
      </c>
      <c r="E1174" s="4">
        <v>9.82</v>
      </c>
      <c r="F1174" s="4" t="str">
        <f>VLOOKUP(C1174,[1]Lookup!A:C,3,FALSE)</f>
        <v>Local Authority</v>
      </c>
      <c r="G1174" t="str">
        <f>IF(F1174="NHS England", "NHS England", IFERROR(VLOOKUP(B1174,[1]Lookup!E:F,2,FALSE),"Requires a Council Assigning"))</f>
        <v>North Yorkshire County Council</v>
      </c>
      <c r="H1174" t="str">
        <f>IFERROR(VLOOKUP(C1174,[1]Lookup!A:B,2,FALSE),"Requires Category")</f>
        <v>Nicotine Dependence</v>
      </c>
      <c r="I1174" t="str">
        <f t="shared" si="18"/>
        <v>Yes</v>
      </c>
    </row>
    <row r="1175" spans="1:9" x14ac:dyDescent="0.25">
      <c r="A1175" s="53">
        <v>42583</v>
      </c>
      <c r="B1175" t="s">
        <v>58</v>
      </c>
      <c r="C1175" t="s">
        <v>145</v>
      </c>
      <c r="D1175">
        <v>3</v>
      </c>
      <c r="E1175" s="4">
        <v>75.89</v>
      </c>
      <c r="F1175" s="4" t="str">
        <f>VLOOKUP(C1175,[1]Lookup!A:C,3,FALSE)</f>
        <v>Local Authority</v>
      </c>
      <c r="G1175" t="str">
        <f>IF(F1175="NHS England", "NHS England", IFERROR(VLOOKUP(B1175,[1]Lookup!E:F,2,FALSE),"Requires a Council Assigning"))</f>
        <v>North Yorkshire County Council</v>
      </c>
      <c r="H1175" t="str">
        <f>IFERROR(VLOOKUP(C1175,[1]Lookup!A:B,2,FALSE),"Requires Category")</f>
        <v>Nicotine Dependence</v>
      </c>
      <c r="I1175" t="str">
        <f t="shared" si="18"/>
        <v>Yes</v>
      </c>
    </row>
    <row r="1176" spans="1:9" x14ac:dyDescent="0.25">
      <c r="A1176" s="53">
        <v>42583</v>
      </c>
      <c r="B1176" t="s">
        <v>58</v>
      </c>
      <c r="C1176" t="s">
        <v>146</v>
      </c>
      <c r="D1176">
        <v>2</v>
      </c>
      <c r="E1176" s="4">
        <v>75.91</v>
      </c>
      <c r="F1176" s="4" t="str">
        <f>VLOOKUP(C1176,[1]Lookup!A:C,3,FALSE)</f>
        <v>Local Authority</v>
      </c>
      <c r="G1176" t="str">
        <f>IF(F1176="NHS England", "NHS England", IFERROR(VLOOKUP(B1176,[1]Lookup!E:F,2,FALSE),"Requires a Council Assigning"))</f>
        <v>North Yorkshire County Council</v>
      </c>
      <c r="H1176" t="str">
        <f>IFERROR(VLOOKUP(C1176,[1]Lookup!A:B,2,FALSE),"Requires Category")</f>
        <v>Nicotine Dependence</v>
      </c>
      <c r="I1176" t="str">
        <f t="shared" si="18"/>
        <v>Yes</v>
      </c>
    </row>
    <row r="1177" spans="1:9" hidden="1" x14ac:dyDescent="0.25">
      <c r="A1177" s="53">
        <v>42583</v>
      </c>
      <c r="B1177" t="s">
        <v>40</v>
      </c>
      <c r="C1177" t="s">
        <v>135</v>
      </c>
      <c r="D1177">
        <v>2</v>
      </c>
      <c r="E1177" s="4">
        <v>190.62</v>
      </c>
      <c r="F1177" s="4" t="str">
        <f>VLOOKUP(C1177,[1]Lookup!A:C,3,FALSE)</f>
        <v>Local Authority</v>
      </c>
      <c r="G1177" t="str">
        <f>IF(F1177="NHS England", "NHS England", IFERROR(VLOOKUP(B1177,[1]Lookup!E:F,2,FALSE),"Requires a Council Assigning"))</f>
        <v>City of York</v>
      </c>
      <c r="H1177" t="str">
        <f>IFERROR(VLOOKUP(C1177,[1]Lookup!A:B,2,FALSE),"Requires Category")</f>
        <v>Alcohol dependence</v>
      </c>
      <c r="I1177" t="str">
        <f t="shared" si="18"/>
        <v>No</v>
      </c>
    </row>
    <row r="1178" spans="1:9" hidden="1" x14ac:dyDescent="0.25">
      <c r="A1178" s="53">
        <v>42583</v>
      </c>
      <c r="B1178" t="s">
        <v>40</v>
      </c>
      <c r="C1178" t="s">
        <v>127</v>
      </c>
      <c r="D1178">
        <v>4</v>
      </c>
      <c r="E1178" s="4">
        <v>52.12</v>
      </c>
      <c r="F1178" s="4" t="str">
        <f>VLOOKUP(C1178,[1]Lookup!A:C,3,FALSE)</f>
        <v>Local Authority</v>
      </c>
      <c r="G1178" t="str">
        <f>IF(F1178="NHS England", "NHS England", IFERROR(VLOOKUP(B1178,[1]Lookup!E:F,2,FALSE),"Requires a Council Assigning"))</f>
        <v>City of York</v>
      </c>
      <c r="H1178" t="str">
        <f>IFERROR(VLOOKUP(C1178,[1]Lookup!A:B,2,FALSE),"Requires Category")</f>
        <v>Emergency Contraception</v>
      </c>
      <c r="I1178" t="str">
        <f t="shared" si="18"/>
        <v>No</v>
      </c>
    </row>
    <row r="1179" spans="1:9" hidden="1" x14ac:dyDescent="0.25">
      <c r="A1179" s="53">
        <v>42583</v>
      </c>
      <c r="B1179" t="s">
        <v>40</v>
      </c>
      <c r="C1179" t="s">
        <v>138</v>
      </c>
      <c r="D1179">
        <v>6</v>
      </c>
      <c r="E1179" s="4">
        <v>39.96</v>
      </c>
      <c r="F1179" s="4" t="str">
        <f>VLOOKUP(C1179,[1]Lookup!A:C,3,FALSE)</f>
        <v>Local Authority</v>
      </c>
      <c r="G1179" t="str">
        <f>IF(F1179="NHS England", "NHS England", IFERROR(VLOOKUP(B1179,[1]Lookup!E:F,2,FALSE),"Requires a Council Assigning"))</f>
        <v>City of York</v>
      </c>
      <c r="H1179" t="str">
        <f>IFERROR(VLOOKUP(C1179,[1]Lookup!A:B,2,FALSE),"Requires Category")</f>
        <v>Opioid Dependence</v>
      </c>
      <c r="I1179" t="str">
        <f t="shared" si="18"/>
        <v>Yes</v>
      </c>
    </row>
    <row r="1180" spans="1:9" hidden="1" x14ac:dyDescent="0.25">
      <c r="A1180" s="53">
        <v>42583</v>
      </c>
      <c r="B1180" t="s">
        <v>40</v>
      </c>
      <c r="C1180" t="s">
        <v>167</v>
      </c>
      <c r="D1180">
        <v>1</v>
      </c>
      <c r="E1180" s="4">
        <v>27.73</v>
      </c>
      <c r="F1180" s="4" t="str">
        <f>VLOOKUP(C1180,[1]Lookup!A:C,3,FALSE)</f>
        <v>Local Authority</v>
      </c>
      <c r="G1180" t="str">
        <f>IF(F1180="NHS England", "NHS England", IFERROR(VLOOKUP(B1180,[1]Lookup!E:F,2,FALSE),"Requires a Council Assigning"))</f>
        <v>City of York</v>
      </c>
      <c r="H1180" t="str">
        <f>IFERROR(VLOOKUP(C1180,[1]Lookup!A:B,2,FALSE),"Requires Category")</f>
        <v>Nicotine Dependence</v>
      </c>
      <c r="I1180" t="str">
        <f t="shared" si="18"/>
        <v>No</v>
      </c>
    </row>
    <row r="1181" spans="1:9" hidden="1" x14ac:dyDescent="0.25">
      <c r="A1181" s="53">
        <v>42583</v>
      </c>
      <c r="B1181" t="s">
        <v>40</v>
      </c>
      <c r="C1181" t="s">
        <v>131</v>
      </c>
      <c r="D1181">
        <v>1</v>
      </c>
      <c r="E1181" s="4">
        <v>7.71</v>
      </c>
      <c r="F1181" s="4" t="str">
        <f>VLOOKUP(C1181,[1]Lookup!A:C,3,FALSE)</f>
        <v>NHS England</v>
      </c>
      <c r="G1181" t="str">
        <f>IF(F1181="NHS England", "NHS England", IFERROR(VLOOKUP(B1181,[1]Lookup!E:F,2,FALSE),"Requires a Council Assigning"))</f>
        <v>NHS England</v>
      </c>
      <c r="H1181" t="str">
        <f>IFERROR(VLOOKUP(C1181,[1]Lookup!A:B,2,FALSE),"Requires Category")</f>
        <v>Pneumococcal</v>
      </c>
      <c r="I1181" t="str">
        <f t="shared" si="18"/>
        <v>Yes</v>
      </c>
    </row>
    <row r="1182" spans="1:9" hidden="1" x14ac:dyDescent="0.25">
      <c r="A1182" s="53">
        <v>42583</v>
      </c>
      <c r="B1182" t="s">
        <v>40</v>
      </c>
      <c r="C1182" t="s">
        <v>155</v>
      </c>
      <c r="D1182">
        <v>3</v>
      </c>
      <c r="E1182" s="4">
        <v>47.16</v>
      </c>
      <c r="F1182" s="4" t="str">
        <f>VLOOKUP(C1182,[1]Lookup!A:C,3,FALSE)</f>
        <v>Local Authority</v>
      </c>
      <c r="G1182" t="str">
        <f>IF(F1182="NHS England", "NHS England", IFERROR(VLOOKUP(B1182,[1]Lookup!E:F,2,FALSE),"Requires a Council Assigning"))</f>
        <v>City of York</v>
      </c>
      <c r="H1182" t="str">
        <f>IFERROR(VLOOKUP(C1182,[1]Lookup!A:B,2,FALSE),"Requires Category")</f>
        <v>Opioid Dependence</v>
      </c>
      <c r="I1182" t="str">
        <f t="shared" si="18"/>
        <v>Yes</v>
      </c>
    </row>
    <row r="1183" spans="1:9" hidden="1" x14ac:dyDescent="0.25">
      <c r="A1183" s="53">
        <v>42583</v>
      </c>
      <c r="B1183" t="s">
        <v>40</v>
      </c>
      <c r="C1183" t="s">
        <v>156</v>
      </c>
      <c r="D1183">
        <v>3</v>
      </c>
      <c r="E1183" s="4">
        <v>7.5</v>
      </c>
      <c r="F1183" s="4" t="str">
        <f>VLOOKUP(C1183,[1]Lookup!A:C,3,FALSE)</f>
        <v>Local Authority</v>
      </c>
      <c r="G1183" t="str">
        <f>IF(F1183="NHS England", "NHS England", IFERROR(VLOOKUP(B1183,[1]Lookup!E:F,2,FALSE),"Requires a Council Assigning"))</f>
        <v>City of York</v>
      </c>
      <c r="H1183" t="str">
        <f>IFERROR(VLOOKUP(C1183,[1]Lookup!A:B,2,FALSE),"Requires Category")</f>
        <v>Opioid Dependence</v>
      </c>
      <c r="I1183" t="str">
        <f t="shared" si="18"/>
        <v>Yes</v>
      </c>
    </row>
    <row r="1184" spans="1:9" hidden="1" x14ac:dyDescent="0.25">
      <c r="A1184" s="53">
        <v>42583</v>
      </c>
      <c r="B1184" t="s">
        <v>12</v>
      </c>
      <c r="C1184" t="s">
        <v>166</v>
      </c>
      <c r="D1184">
        <v>1</v>
      </c>
      <c r="E1184" s="4">
        <v>26.7</v>
      </c>
      <c r="F1184" s="4" t="str">
        <f>VLOOKUP(C1184,[1]Lookup!A:C,3,FALSE)</f>
        <v>Local Authority</v>
      </c>
      <c r="G1184" t="str">
        <f>IF(F1184="NHS England", "NHS England", IFERROR(VLOOKUP(B1184,[1]Lookup!E:F,2,FALSE),"Requires a Council Assigning"))</f>
        <v>City of York</v>
      </c>
      <c r="H1184" t="str">
        <f>IFERROR(VLOOKUP(C1184,[1]Lookup!A:B,2,FALSE),"Requires Category")</f>
        <v>Alcohol dependence</v>
      </c>
      <c r="I1184" t="str">
        <f t="shared" si="18"/>
        <v>No</v>
      </c>
    </row>
    <row r="1185" spans="1:9" hidden="1" x14ac:dyDescent="0.25">
      <c r="A1185" s="53">
        <v>42583</v>
      </c>
      <c r="B1185" t="s">
        <v>12</v>
      </c>
      <c r="C1185" t="s">
        <v>152</v>
      </c>
      <c r="D1185">
        <v>2</v>
      </c>
      <c r="E1185" s="4">
        <v>15.42</v>
      </c>
      <c r="F1185" s="4" t="str">
        <f>VLOOKUP(C1185,[1]Lookup!A:C,3,FALSE)</f>
        <v>NHS England</v>
      </c>
      <c r="G1185" t="str">
        <f>IF(F1185="NHS England", "NHS England", IFERROR(VLOOKUP(B1185,[1]Lookup!E:F,2,FALSE),"Requires a Council Assigning"))</f>
        <v>NHS England</v>
      </c>
      <c r="H1185" t="str">
        <f>IFERROR(VLOOKUP(C1185,[1]Lookup!A:B,2,FALSE),"Requires Category")</f>
        <v>Pneumococcal</v>
      </c>
      <c r="I1185" t="str">
        <f t="shared" si="18"/>
        <v>Yes</v>
      </c>
    </row>
    <row r="1186" spans="1:9" hidden="1" x14ac:dyDescent="0.25">
      <c r="A1186" s="53">
        <v>42583</v>
      </c>
      <c r="B1186" t="s">
        <v>12</v>
      </c>
      <c r="C1186" t="s">
        <v>144</v>
      </c>
      <c r="D1186">
        <v>1</v>
      </c>
      <c r="E1186" s="4">
        <v>13.03</v>
      </c>
      <c r="F1186" s="4" t="str">
        <f>VLOOKUP(C1186,[1]Lookup!A:C,3,FALSE)</f>
        <v>Local Authority</v>
      </c>
      <c r="G1186" t="str">
        <f>IF(F1186="NHS England", "NHS England", IFERROR(VLOOKUP(B1186,[1]Lookup!E:F,2,FALSE),"Requires a Council Assigning"))</f>
        <v>City of York</v>
      </c>
      <c r="H1186" t="str">
        <f>IFERROR(VLOOKUP(C1186,[1]Lookup!A:B,2,FALSE),"Requires Category")</f>
        <v>Emergency Contraception</v>
      </c>
      <c r="I1186" t="str">
        <f t="shared" si="18"/>
        <v>No</v>
      </c>
    </row>
    <row r="1187" spans="1:9" hidden="1" x14ac:dyDescent="0.25">
      <c r="A1187" s="53">
        <v>42583</v>
      </c>
      <c r="B1187" t="s">
        <v>34</v>
      </c>
      <c r="C1187" t="s">
        <v>128</v>
      </c>
      <c r="D1187">
        <v>1</v>
      </c>
      <c r="E1187" s="4">
        <v>81.540000000000006</v>
      </c>
      <c r="F1187" s="4" t="str">
        <f>VLOOKUP(C1187,[1]Lookup!A:C,3,FALSE)</f>
        <v>Local Authority</v>
      </c>
      <c r="G1187" t="str">
        <f>IF(F1187="NHS England", "NHS England", IFERROR(VLOOKUP(B1187,[1]Lookup!E:F,2,FALSE),"Requires a Council Assigning"))</f>
        <v>City of York</v>
      </c>
      <c r="H1187" t="str">
        <f>IFERROR(VLOOKUP(C1187,[1]Lookup!A:B,2,FALSE),"Requires Category")</f>
        <v>IUD Progestogen-only Device</v>
      </c>
      <c r="I1187" t="str">
        <f t="shared" si="18"/>
        <v>No</v>
      </c>
    </row>
    <row r="1188" spans="1:9" hidden="1" x14ac:dyDescent="0.25">
      <c r="A1188" s="53">
        <v>42583</v>
      </c>
      <c r="B1188" t="s">
        <v>34</v>
      </c>
      <c r="C1188" t="s">
        <v>129</v>
      </c>
      <c r="D1188">
        <v>3</v>
      </c>
      <c r="E1188" s="4">
        <v>231.91</v>
      </c>
      <c r="F1188" s="4" t="str">
        <f>VLOOKUP(C1188,[1]Lookup!A:C,3,FALSE)</f>
        <v>Local Authority</v>
      </c>
      <c r="G1188" t="str">
        <f>IF(F1188="NHS England", "NHS England", IFERROR(VLOOKUP(B1188,[1]Lookup!E:F,2,FALSE),"Requires a Council Assigning"))</f>
        <v>City of York</v>
      </c>
      <c r="H1188" t="str">
        <f>IFERROR(VLOOKUP(C1188,[1]Lookup!A:B,2,FALSE),"Requires Category")</f>
        <v>Etonogestrel</v>
      </c>
      <c r="I1188" t="str">
        <f t="shared" si="18"/>
        <v>No</v>
      </c>
    </row>
    <row r="1189" spans="1:9" hidden="1" x14ac:dyDescent="0.25">
      <c r="A1189" s="53">
        <v>42583</v>
      </c>
      <c r="B1189" t="s">
        <v>34</v>
      </c>
      <c r="C1189" t="s">
        <v>165</v>
      </c>
      <c r="D1189">
        <v>1</v>
      </c>
      <c r="E1189" s="4">
        <v>19.23</v>
      </c>
      <c r="F1189" s="4" t="str">
        <f>VLOOKUP(C1189,[1]Lookup!A:C,3,FALSE)</f>
        <v>Local Authority</v>
      </c>
      <c r="G1189" t="str">
        <f>IF(F1189="NHS England", "NHS England", IFERROR(VLOOKUP(B1189,[1]Lookup!E:F,2,FALSE),"Requires a Council Assigning"))</f>
        <v>City of York</v>
      </c>
      <c r="H1189" t="str">
        <f>IFERROR(VLOOKUP(C1189,[1]Lookup!A:B,2,FALSE),"Requires Category")</f>
        <v>Nicotine Dependence</v>
      </c>
      <c r="I1189" t="str">
        <f t="shared" si="18"/>
        <v>No</v>
      </c>
    </row>
    <row r="1190" spans="1:9" hidden="1" x14ac:dyDescent="0.25">
      <c r="A1190" s="53">
        <v>42583</v>
      </c>
      <c r="B1190" t="s">
        <v>34</v>
      </c>
      <c r="C1190" t="s">
        <v>144</v>
      </c>
      <c r="D1190">
        <v>1</v>
      </c>
      <c r="E1190" s="4">
        <v>13.02</v>
      </c>
      <c r="F1190" s="4" t="str">
        <f>VLOOKUP(C1190,[1]Lookup!A:C,3,FALSE)</f>
        <v>Local Authority</v>
      </c>
      <c r="G1190" t="str">
        <f>IF(F1190="NHS England", "NHS England", IFERROR(VLOOKUP(B1190,[1]Lookup!E:F,2,FALSE),"Requires a Council Assigning"))</f>
        <v>City of York</v>
      </c>
      <c r="H1190" t="str">
        <f>IFERROR(VLOOKUP(C1190,[1]Lookup!A:B,2,FALSE),"Requires Category")</f>
        <v>Emergency Contraception</v>
      </c>
      <c r="I1190" t="str">
        <f t="shared" si="18"/>
        <v>No</v>
      </c>
    </row>
    <row r="1191" spans="1:9" hidden="1" x14ac:dyDescent="0.25">
      <c r="A1191" s="53">
        <v>42583</v>
      </c>
      <c r="B1191" t="s">
        <v>34</v>
      </c>
      <c r="C1191" t="s">
        <v>203</v>
      </c>
      <c r="D1191">
        <v>1</v>
      </c>
      <c r="E1191" s="4">
        <v>3.47</v>
      </c>
      <c r="F1191" s="4" t="str">
        <f>VLOOKUP(C1191,[1]Lookup!A:C,3,FALSE)</f>
        <v>Local Authority</v>
      </c>
      <c r="G1191" t="str">
        <f>IF(F1191="NHS England", "NHS England", IFERROR(VLOOKUP(B1191,[1]Lookup!E:F,2,FALSE),"Requires a Council Assigning"))</f>
        <v>City of York</v>
      </c>
      <c r="H1191" t="str">
        <f>IFERROR(VLOOKUP(C1191,[1]Lookup!A:B,2,FALSE),"Requires Category")</f>
        <v>Emergency Contraception</v>
      </c>
      <c r="I1191" t="str">
        <f t="shared" si="18"/>
        <v>No</v>
      </c>
    </row>
    <row r="1192" spans="1:9" hidden="1" x14ac:dyDescent="0.25">
      <c r="A1192" s="53">
        <v>42583</v>
      </c>
      <c r="B1192" t="s">
        <v>26</v>
      </c>
      <c r="C1192" t="s">
        <v>136</v>
      </c>
      <c r="D1192">
        <v>1</v>
      </c>
      <c r="E1192" s="4">
        <v>77.3</v>
      </c>
      <c r="F1192" s="4" t="str">
        <f>VLOOKUP(C1192,[1]Lookup!A:C,3,FALSE)</f>
        <v>Local Authority</v>
      </c>
      <c r="G1192" t="str">
        <f>IF(F1192="NHS England", "NHS England", IFERROR(VLOOKUP(B1192,[1]Lookup!E:F,2,FALSE),"Requires a Council Assigning"))</f>
        <v>North Yorkshire County Council</v>
      </c>
      <c r="H1192" t="str">
        <f>IFERROR(VLOOKUP(C1192,[1]Lookup!A:B,2,FALSE),"Requires Category")</f>
        <v>Etonogestrel</v>
      </c>
      <c r="I1192" t="str">
        <f t="shared" si="18"/>
        <v>Yes</v>
      </c>
    </row>
    <row r="1193" spans="1:9" hidden="1" x14ac:dyDescent="0.25">
      <c r="A1193" s="53">
        <v>42583</v>
      </c>
      <c r="B1193" t="s">
        <v>26</v>
      </c>
      <c r="C1193" t="s">
        <v>164</v>
      </c>
      <c r="D1193">
        <v>1</v>
      </c>
      <c r="E1193" s="4">
        <v>4.82</v>
      </c>
      <c r="F1193" s="4" t="str">
        <f>VLOOKUP(C1193,[1]Lookup!A:C,3,FALSE)</f>
        <v>Local Authority</v>
      </c>
      <c r="G1193" t="str">
        <f>IF(F1193="NHS England", "NHS England", IFERROR(VLOOKUP(B1193,[1]Lookup!E:F,2,FALSE),"Requires a Council Assigning"))</f>
        <v>North Yorkshire County Council</v>
      </c>
      <c r="H1193" t="str">
        <f>IFERROR(VLOOKUP(C1193,[1]Lookup!A:B,2,FALSE),"Requires Category")</f>
        <v>Emergency Contraception</v>
      </c>
      <c r="I1193" t="str">
        <f t="shared" si="18"/>
        <v>No</v>
      </c>
    </row>
    <row r="1194" spans="1:9" hidden="1" x14ac:dyDescent="0.25">
      <c r="A1194" s="53">
        <v>42583</v>
      </c>
      <c r="B1194" t="s">
        <v>26</v>
      </c>
      <c r="C1194" t="s">
        <v>128</v>
      </c>
      <c r="D1194">
        <v>1</v>
      </c>
      <c r="E1194" s="4">
        <v>81.540000000000006</v>
      </c>
      <c r="F1194" s="4" t="str">
        <f>VLOOKUP(C1194,[1]Lookup!A:C,3,FALSE)</f>
        <v>Local Authority</v>
      </c>
      <c r="G1194" t="str">
        <f>IF(F1194="NHS England", "NHS England", IFERROR(VLOOKUP(B1194,[1]Lookup!E:F,2,FALSE),"Requires a Council Assigning"))</f>
        <v>North Yorkshire County Council</v>
      </c>
      <c r="H1194" t="str">
        <f>IFERROR(VLOOKUP(C1194,[1]Lookup!A:B,2,FALSE),"Requires Category")</f>
        <v>IUD Progestogen-only Device</v>
      </c>
      <c r="I1194" t="str">
        <f t="shared" si="18"/>
        <v>Yes</v>
      </c>
    </row>
    <row r="1195" spans="1:9" hidden="1" x14ac:dyDescent="0.25">
      <c r="A1195" s="53">
        <v>42583</v>
      </c>
      <c r="B1195" t="s">
        <v>26</v>
      </c>
      <c r="C1195" t="s">
        <v>129</v>
      </c>
      <c r="D1195">
        <v>2</v>
      </c>
      <c r="E1195" s="4">
        <v>154.61000000000001</v>
      </c>
      <c r="F1195" s="4" t="str">
        <f>VLOOKUP(C1195,[1]Lookup!A:C,3,FALSE)</f>
        <v>Local Authority</v>
      </c>
      <c r="G1195" t="str">
        <f>IF(F1195="NHS England", "NHS England", IFERROR(VLOOKUP(B1195,[1]Lookup!E:F,2,FALSE),"Requires a Council Assigning"))</f>
        <v>North Yorkshire County Council</v>
      </c>
      <c r="H1195" t="str">
        <f>IFERROR(VLOOKUP(C1195,[1]Lookup!A:B,2,FALSE),"Requires Category")</f>
        <v>Etonogestrel</v>
      </c>
      <c r="I1195" t="str">
        <f t="shared" si="18"/>
        <v>Yes</v>
      </c>
    </row>
    <row r="1196" spans="1:9" hidden="1" x14ac:dyDescent="0.25">
      <c r="A1196" s="53">
        <v>42583</v>
      </c>
      <c r="B1196" t="s">
        <v>26</v>
      </c>
      <c r="C1196" t="s">
        <v>152</v>
      </c>
      <c r="D1196">
        <v>1</v>
      </c>
      <c r="E1196" s="4">
        <v>7.71</v>
      </c>
      <c r="F1196" s="4" t="str">
        <f>VLOOKUP(C1196,[1]Lookup!A:C,3,FALSE)</f>
        <v>NHS England</v>
      </c>
      <c r="G1196" t="str">
        <f>IF(F1196="NHS England", "NHS England", IFERROR(VLOOKUP(B1196,[1]Lookup!E:F,2,FALSE),"Requires a Council Assigning"))</f>
        <v>NHS England</v>
      </c>
      <c r="H1196" t="str">
        <f>IFERROR(VLOOKUP(C1196,[1]Lookup!A:B,2,FALSE),"Requires Category")</f>
        <v>Pneumococcal</v>
      </c>
      <c r="I1196" t="str">
        <f t="shared" si="18"/>
        <v>Yes</v>
      </c>
    </row>
    <row r="1197" spans="1:9" hidden="1" x14ac:dyDescent="0.25">
      <c r="A1197" s="53">
        <v>42583</v>
      </c>
      <c r="B1197" t="s">
        <v>22</v>
      </c>
      <c r="C1197" t="s">
        <v>133</v>
      </c>
      <c r="D1197">
        <v>2</v>
      </c>
      <c r="E1197" s="4">
        <v>5.53</v>
      </c>
      <c r="F1197" s="4" t="str">
        <f>VLOOKUP(C1197,[1]Lookup!A:C,3,FALSE)</f>
        <v>Local Authority</v>
      </c>
      <c r="G1197" t="str">
        <f>IF(F1197="NHS England", "NHS England", IFERROR(VLOOKUP(B1197,[1]Lookup!E:F,2,FALSE),"Requires a Council Assigning"))</f>
        <v>City of York</v>
      </c>
      <c r="H1197" t="str">
        <f>IFERROR(VLOOKUP(C1197,[1]Lookup!A:B,2,FALSE),"Requires Category")</f>
        <v>Opioid Dependence</v>
      </c>
      <c r="I1197" t="str">
        <f t="shared" si="18"/>
        <v>Yes</v>
      </c>
    </row>
    <row r="1198" spans="1:9" hidden="1" x14ac:dyDescent="0.25">
      <c r="A1198" s="53">
        <v>42583</v>
      </c>
      <c r="B1198" t="s">
        <v>22</v>
      </c>
      <c r="C1198" t="s">
        <v>134</v>
      </c>
      <c r="D1198">
        <v>2</v>
      </c>
      <c r="E1198" s="4">
        <v>10.8</v>
      </c>
      <c r="F1198" s="4" t="str">
        <f>VLOOKUP(C1198,[1]Lookup!A:C,3,FALSE)</f>
        <v>Local Authority</v>
      </c>
      <c r="G1198" t="str">
        <f>IF(F1198="NHS England", "NHS England", IFERROR(VLOOKUP(B1198,[1]Lookup!E:F,2,FALSE),"Requires a Council Assigning"))</f>
        <v>City of York</v>
      </c>
      <c r="H1198" t="str">
        <f>IFERROR(VLOOKUP(C1198,[1]Lookup!A:B,2,FALSE),"Requires Category")</f>
        <v>Opioid Dependence</v>
      </c>
      <c r="I1198" t="str">
        <f t="shared" si="18"/>
        <v>Yes</v>
      </c>
    </row>
    <row r="1199" spans="1:9" hidden="1" x14ac:dyDescent="0.25">
      <c r="A1199" s="53">
        <v>42583</v>
      </c>
      <c r="B1199" t="s">
        <v>22</v>
      </c>
      <c r="C1199" t="s">
        <v>207</v>
      </c>
      <c r="D1199">
        <v>1</v>
      </c>
      <c r="E1199" s="4">
        <v>64.150000000000006</v>
      </c>
      <c r="F1199" s="4" t="str">
        <f>VLOOKUP(C1199,[1]Lookup!A:C,3,FALSE)</f>
        <v>Local Authority</v>
      </c>
      <c r="G1199" t="str">
        <f>IF(F1199="NHS England", "NHS England", IFERROR(VLOOKUP(B1199,[1]Lookup!E:F,2,FALSE),"Requires a Council Assigning"))</f>
        <v>City of York</v>
      </c>
      <c r="H1199" t="str">
        <f>IFERROR(VLOOKUP(C1199,[1]Lookup!A:B,2,FALSE),"Requires Category")</f>
        <v>IUD Progestogen-only Device</v>
      </c>
      <c r="I1199" t="str">
        <f t="shared" si="18"/>
        <v>No</v>
      </c>
    </row>
    <row r="1200" spans="1:9" hidden="1" x14ac:dyDescent="0.25">
      <c r="A1200" s="53">
        <v>42583</v>
      </c>
      <c r="B1200" t="s">
        <v>22</v>
      </c>
      <c r="C1200" t="s">
        <v>159</v>
      </c>
      <c r="D1200">
        <v>1</v>
      </c>
      <c r="E1200" s="4">
        <v>4.83</v>
      </c>
      <c r="F1200" s="4" t="str">
        <f>VLOOKUP(C1200,[1]Lookup!A:C,3,FALSE)</f>
        <v>Local Authority</v>
      </c>
      <c r="G1200" t="str">
        <f>IF(F1200="NHS England", "NHS England", IFERROR(VLOOKUP(B1200,[1]Lookup!E:F,2,FALSE),"Requires a Council Assigning"))</f>
        <v>City of York</v>
      </c>
      <c r="H1200" t="str">
        <f>IFERROR(VLOOKUP(C1200,[1]Lookup!A:B,2,FALSE),"Requires Category")</f>
        <v>Emergency Contraception</v>
      </c>
      <c r="I1200" t="str">
        <f t="shared" si="18"/>
        <v>No</v>
      </c>
    </row>
    <row r="1201" spans="1:9" hidden="1" x14ac:dyDescent="0.25">
      <c r="A1201" s="53">
        <v>42583</v>
      </c>
      <c r="B1201" t="s">
        <v>22</v>
      </c>
      <c r="C1201" t="s">
        <v>138</v>
      </c>
      <c r="D1201">
        <v>2</v>
      </c>
      <c r="E1201" s="4">
        <v>17.420000000000002</v>
      </c>
      <c r="F1201" s="4" t="str">
        <f>VLOOKUP(C1201,[1]Lookup!A:C,3,FALSE)</f>
        <v>Local Authority</v>
      </c>
      <c r="G1201" t="str">
        <f>IF(F1201="NHS England", "NHS England", IFERROR(VLOOKUP(B1201,[1]Lookup!E:F,2,FALSE),"Requires a Council Assigning"))</f>
        <v>City of York</v>
      </c>
      <c r="H1201" t="str">
        <f>IFERROR(VLOOKUP(C1201,[1]Lookup!A:B,2,FALSE),"Requires Category")</f>
        <v>Opioid Dependence</v>
      </c>
      <c r="I1201" t="str">
        <f t="shared" si="18"/>
        <v>Yes</v>
      </c>
    </row>
    <row r="1202" spans="1:9" hidden="1" x14ac:dyDescent="0.25">
      <c r="A1202" s="53">
        <v>42583</v>
      </c>
      <c r="B1202" t="s">
        <v>22</v>
      </c>
      <c r="C1202" t="s">
        <v>128</v>
      </c>
      <c r="D1202">
        <v>2</v>
      </c>
      <c r="E1202" s="4">
        <v>163.08000000000001</v>
      </c>
      <c r="F1202" s="4" t="str">
        <f>VLOOKUP(C1202,[1]Lookup!A:C,3,FALSE)</f>
        <v>Local Authority</v>
      </c>
      <c r="G1202" t="str">
        <f>IF(F1202="NHS England", "NHS England", IFERROR(VLOOKUP(B1202,[1]Lookup!E:F,2,FALSE),"Requires a Council Assigning"))</f>
        <v>City of York</v>
      </c>
      <c r="H1202" t="str">
        <f>IFERROR(VLOOKUP(C1202,[1]Lookup!A:B,2,FALSE),"Requires Category")</f>
        <v>IUD Progestogen-only Device</v>
      </c>
      <c r="I1202" t="str">
        <f t="shared" si="18"/>
        <v>No</v>
      </c>
    </row>
    <row r="1203" spans="1:9" hidden="1" x14ac:dyDescent="0.25">
      <c r="A1203" s="53">
        <v>42583</v>
      </c>
      <c r="B1203" t="s">
        <v>22</v>
      </c>
      <c r="C1203" t="s">
        <v>131</v>
      </c>
      <c r="D1203">
        <v>1</v>
      </c>
      <c r="E1203" s="4">
        <v>7.71</v>
      </c>
      <c r="F1203" s="4" t="str">
        <f>VLOOKUP(C1203,[1]Lookup!A:C,3,FALSE)</f>
        <v>NHS England</v>
      </c>
      <c r="G1203" t="str">
        <f>IF(F1203="NHS England", "NHS England", IFERROR(VLOOKUP(B1203,[1]Lookup!E:F,2,FALSE),"Requires a Council Assigning"))</f>
        <v>NHS England</v>
      </c>
      <c r="H1203" t="str">
        <f>IFERROR(VLOOKUP(C1203,[1]Lookup!A:B,2,FALSE),"Requires Category")</f>
        <v>Pneumococcal</v>
      </c>
      <c r="I1203" t="str">
        <f t="shared" si="18"/>
        <v>Yes</v>
      </c>
    </row>
    <row r="1204" spans="1:9" hidden="1" x14ac:dyDescent="0.25">
      <c r="A1204" s="53">
        <v>42583</v>
      </c>
      <c r="B1204" t="s">
        <v>64</v>
      </c>
      <c r="C1204" t="s">
        <v>166</v>
      </c>
      <c r="D1204">
        <v>3</v>
      </c>
      <c r="E1204" s="4">
        <v>80.09</v>
      </c>
      <c r="F1204" s="4" t="str">
        <f>VLOOKUP(C1204,[1]Lookup!A:C,3,FALSE)</f>
        <v>Local Authority</v>
      </c>
      <c r="G1204" t="str">
        <f>IF(F1204="NHS England", "NHS England", IFERROR(VLOOKUP(B1204,[1]Lookup!E:F,2,FALSE),"Requires a Council Assigning"))</f>
        <v>City of York</v>
      </c>
      <c r="H1204" t="str">
        <f>IFERROR(VLOOKUP(C1204,[1]Lookup!A:B,2,FALSE),"Requires Category")</f>
        <v>Alcohol dependence</v>
      </c>
      <c r="I1204" t="str">
        <f t="shared" si="18"/>
        <v>No</v>
      </c>
    </row>
    <row r="1205" spans="1:9" hidden="1" x14ac:dyDescent="0.25">
      <c r="A1205" s="53">
        <v>42583</v>
      </c>
      <c r="B1205" t="s">
        <v>64</v>
      </c>
      <c r="C1205" t="s">
        <v>134</v>
      </c>
      <c r="D1205">
        <v>1</v>
      </c>
      <c r="E1205" s="4">
        <v>5.39</v>
      </c>
      <c r="F1205" s="4" t="str">
        <f>VLOOKUP(C1205,[1]Lookup!A:C,3,FALSE)</f>
        <v>Local Authority</v>
      </c>
      <c r="G1205" t="str">
        <f>IF(F1205="NHS England", "NHS England", IFERROR(VLOOKUP(B1205,[1]Lookup!E:F,2,FALSE),"Requires a Council Assigning"))</f>
        <v>City of York</v>
      </c>
      <c r="H1205" t="str">
        <f>IFERROR(VLOOKUP(C1205,[1]Lookup!A:B,2,FALSE),"Requires Category")</f>
        <v>Opioid Dependence</v>
      </c>
      <c r="I1205" t="str">
        <f t="shared" si="18"/>
        <v>Yes</v>
      </c>
    </row>
    <row r="1206" spans="1:9" hidden="1" x14ac:dyDescent="0.25">
      <c r="A1206" s="53">
        <v>42583</v>
      </c>
      <c r="B1206" t="s">
        <v>64</v>
      </c>
      <c r="C1206" t="s">
        <v>130</v>
      </c>
      <c r="D1206">
        <v>1</v>
      </c>
      <c r="E1206" s="4">
        <v>38.71</v>
      </c>
      <c r="F1206" s="4" t="str">
        <f>VLOOKUP(C1206,[1]Lookup!A:C,3,FALSE)</f>
        <v>Local Authority</v>
      </c>
      <c r="G1206" t="str">
        <f>IF(F1206="NHS England", "NHS England", IFERROR(VLOOKUP(B1206,[1]Lookup!E:F,2,FALSE),"Requires a Council Assigning"))</f>
        <v>City of York</v>
      </c>
      <c r="H1206" t="str">
        <f>IFERROR(VLOOKUP(C1206,[1]Lookup!A:B,2,FALSE),"Requires Category")</f>
        <v>Nicotine Dependence</v>
      </c>
      <c r="I1206" t="str">
        <f t="shared" si="18"/>
        <v>No</v>
      </c>
    </row>
    <row r="1207" spans="1:9" hidden="1" x14ac:dyDescent="0.25">
      <c r="A1207" s="53">
        <v>42583</v>
      </c>
      <c r="B1207" t="s">
        <v>64</v>
      </c>
      <c r="C1207" t="s">
        <v>159</v>
      </c>
      <c r="D1207">
        <v>7</v>
      </c>
      <c r="E1207" s="4">
        <v>33.81</v>
      </c>
      <c r="F1207" s="4" t="str">
        <f>VLOOKUP(C1207,[1]Lookup!A:C,3,FALSE)</f>
        <v>Local Authority</v>
      </c>
      <c r="G1207" t="str">
        <f>IF(F1207="NHS England", "NHS England", IFERROR(VLOOKUP(B1207,[1]Lookup!E:F,2,FALSE),"Requires a Council Assigning"))</f>
        <v>City of York</v>
      </c>
      <c r="H1207" t="str">
        <f>IFERROR(VLOOKUP(C1207,[1]Lookup!A:B,2,FALSE),"Requires Category")</f>
        <v>Emergency Contraception</v>
      </c>
      <c r="I1207" t="str">
        <f t="shared" si="18"/>
        <v>No</v>
      </c>
    </row>
    <row r="1208" spans="1:9" hidden="1" x14ac:dyDescent="0.25">
      <c r="A1208" s="53">
        <v>42583</v>
      </c>
      <c r="B1208" t="s">
        <v>64</v>
      </c>
      <c r="C1208" t="s">
        <v>138</v>
      </c>
      <c r="D1208">
        <v>7</v>
      </c>
      <c r="E1208" s="4">
        <v>79.13</v>
      </c>
      <c r="F1208" s="4" t="str">
        <f>VLOOKUP(C1208,[1]Lookup!A:C,3,FALSE)</f>
        <v>Local Authority</v>
      </c>
      <c r="G1208" t="str">
        <f>IF(F1208="NHS England", "NHS England", IFERROR(VLOOKUP(B1208,[1]Lookup!E:F,2,FALSE),"Requires a Council Assigning"))</f>
        <v>City of York</v>
      </c>
      <c r="H1208" t="str">
        <f>IFERROR(VLOOKUP(C1208,[1]Lookup!A:B,2,FALSE),"Requires Category")</f>
        <v>Opioid Dependence</v>
      </c>
      <c r="I1208" t="str">
        <f t="shared" si="18"/>
        <v>Yes</v>
      </c>
    </row>
    <row r="1209" spans="1:9" hidden="1" x14ac:dyDescent="0.25">
      <c r="A1209" s="53">
        <v>42583</v>
      </c>
      <c r="B1209" t="s">
        <v>64</v>
      </c>
      <c r="C1209" t="s">
        <v>128</v>
      </c>
      <c r="D1209">
        <v>12</v>
      </c>
      <c r="E1209" s="4">
        <v>978.46</v>
      </c>
      <c r="F1209" s="4" t="str">
        <f>VLOOKUP(C1209,[1]Lookup!A:C,3,FALSE)</f>
        <v>Local Authority</v>
      </c>
      <c r="G1209" t="str">
        <f>IF(F1209="NHS England", "NHS England", IFERROR(VLOOKUP(B1209,[1]Lookup!E:F,2,FALSE),"Requires a Council Assigning"))</f>
        <v>City of York</v>
      </c>
      <c r="H1209" t="str">
        <f>IFERROR(VLOOKUP(C1209,[1]Lookup!A:B,2,FALSE),"Requires Category")</f>
        <v>IUD Progestogen-only Device</v>
      </c>
      <c r="I1209" t="str">
        <f t="shared" si="18"/>
        <v>No</v>
      </c>
    </row>
    <row r="1210" spans="1:9" hidden="1" x14ac:dyDescent="0.25">
      <c r="A1210" s="53">
        <v>42583</v>
      </c>
      <c r="B1210" t="s">
        <v>64</v>
      </c>
      <c r="C1210" t="s">
        <v>198</v>
      </c>
      <c r="D1210">
        <v>1</v>
      </c>
      <c r="E1210" s="4">
        <v>20.71</v>
      </c>
      <c r="F1210" s="4" t="str">
        <f>VLOOKUP(C1210,[1]Lookup!A:C,3,FALSE)</f>
        <v>Local Authority</v>
      </c>
      <c r="G1210" t="str">
        <f>IF(F1210="NHS England", "NHS England", IFERROR(VLOOKUP(B1210,[1]Lookup!E:F,2,FALSE),"Requires a Council Assigning"))</f>
        <v>City of York</v>
      </c>
      <c r="H1210" t="str">
        <f>IFERROR(VLOOKUP(C1210,[1]Lookup!A:B,2,FALSE),"Requires Category")</f>
        <v>Alcohol dependence</v>
      </c>
      <c r="I1210" t="str">
        <f t="shared" si="18"/>
        <v>No</v>
      </c>
    </row>
    <row r="1211" spans="1:9" hidden="1" x14ac:dyDescent="0.25">
      <c r="A1211" s="53">
        <v>42583</v>
      </c>
      <c r="B1211" t="s">
        <v>64</v>
      </c>
      <c r="C1211" t="s">
        <v>129</v>
      </c>
      <c r="D1211">
        <v>11</v>
      </c>
      <c r="E1211" s="4">
        <v>850.34</v>
      </c>
      <c r="F1211" s="4" t="str">
        <f>VLOOKUP(C1211,[1]Lookup!A:C,3,FALSE)</f>
        <v>Local Authority</v>
      </c>
      <c r="G1211" t="str">
        <f>IF(F1211="NHS England", "NHS England", IFERROR(VLOOKUP(B1211,[1]Lookup!E:F,2,FALSE),"Requires a Council Assigning"))</f>
        <v>City of York</v>
      </c>
      <c r="H1211" t="str">
        <f>IFERROR(VLOOKUP(C1211,[1]Lookup!A:B,2,FALSE),"Requires Category")</f>
        <v>Etonogestrel</v>
      </c>
      <c r="I1211" t="str">
        <f t="shared" si="18"/>
        <v>No</v>
      </c>
    </row>
    <row r="1212" spans="1:9" hidden="1" x14ac:dyDescent="0.25">
      <c r="A1212" s="53">
        <v>42583</v>
      </c>
      <c r="B1212" t="s">
        <v>64</v>
      </c>
      <c r="C1212" t="s">
        <v>147</v>
      </c>
      <c r="D1212">
        <v>1</v>
      </c>
      <c r="E1212" s="4">
        <v>38.450000000000003</v>
      </c>
      <c r="F1212" s="4" t="str">
        <f>VLOOKUP(C1212,[1]Lookup!A:C,3,FALSE)</f>
        <v>Local Authority</v>
      </c>
      <c r="G1212" t="str">
        <f>IF(F1212="NHS England", "NHS England", IFERROR(VLOOKUP(B1212,[1]Lookup!E:F,2,FALSE),"Requires a Council Assigning"))</f>
        <v>City of York</v>
      </c>
      <c r="H1212" t="str">
        <f>IFERROR(VLOOKUP(C1212,[1]Lookup!A:B,2,FALSE),"Requires Category")</f>
        <v>Nicotine Dependence</v>
      </c>
      <c r="I1212" t="str">
        <f t="shared" si="18"/>
        <v>No</v>
      </c>
    </row>
    <row r="1213" spans="1:9" hidden="1" x14ac:dyDescent="0.25">
      <c r="A1213" s="53">
        <v>42583</v>
      </c>
      <c r="B1213" t="s">
        <v>64</v>
      </c>
      <c r="C1213" t="s">
        <v>162</v>
      </c>
      <c r="D1213">
        <v>1</v>
      </c>
      <c r="E1213" s="4">
        <v>9.6199999999999992</v>
      </c>
      <c r="F1213" s="4" t="str">
        <f>VLOOKUP(C1213,[1]Lookup!A:C,3,FALSE)</f>
        <v>Local Authority</v>
      </c>
      <c r="G1213" t="str">
        <f>IF(F1213="NHS England", "NHS England", IFERROR(VLOOKUP(B1213,[1]Lookup!E:F,2,FALSE),"Requires a Council Assigning"))</f>
        <v>City of York</v>
      </c>
      <c r="H1213" t="str">
        <f>IFERROR(VLOOKUP(C1213,[1]Lookup!A:B,2,FALSE),"Requires Category")</f>
        <v>Nicotine Dependence</v>
      </c>
      <c r="I1213" t="str">
        <f t="shared" si="18"/>
        <v>No</v>
      </c>
    </row>
    <row r="1214" spans="1:9" hidden="1" x14ac:dyDescent="0.25">
      <c r="A1214" s="53">
        <v>42583</v>
      </c>
      <c r="B1214" t="s">
        <v>64</v>
      </c>
      <c r="C1214" t="s">
        <v>168</v>
      </c>
      <c r="D1214">
        <v>1</v>
      </c>
      <c r="E1214" s="4">
        <v>19.23</v>
      </c>
      <c r="F1214" s="4" t="str">
        <f>VLOOKUP(C1214,[1]Lookup!A:C,3,FALSE)</f>
        <v>Local Authority</v>
      </c>
      <c r="G1214" t="str">
        <f>IF(F1214="NHS England", "NHS England", IFERROR(VLOOKUP(B1214,[1]Lookup!E:F,2,FALSE),"Requires a Council Assigning"))</f>
        <v>City of York</v>
      </c>
      <c r="H1214" t="str">
        <f>IFERROR(VLOOKUP(C1214,[1]Lookup!A:B,2,FALSE),"Requires Category")</f>
        <v>Nicotine Dependence</v>
      </c>
      <c r="I1214" t="str">
        <f t="shared" si="18"/>
        <v>No</v>
      </c>
    </row>
    <row r="1215" spans="1:9" hidden="1" x14ac:dyDescent="0.25">
      <c r="A1215" s="53">
        <v>42583</v>
      </c>
      <c r="B1215" t="s">
        <v>64</v>
      </c>
      <c r="C1215" t="s">
        <v>152</v>
      </c>
      <c r="D1215">
        <v>31</v>
      </c>
      <c r="E1215" s="4">
        <v>238.98</v>
      </c>
      <c r="F1215" s="4" t="str">
        <f>VLOOKUP(C1215,[1]Lookup!A:C,3,FALSE)</f>
        <v>NHS England</v>
      </c>
      <c r="G1215" t="str">
        <f>IF(F1215="NHS England", "NHS England", IFERROR(VLOOKUP(B1215,[1]Lookup!E:F,2,FALSE),"Requires a Council Assigning"))</f>
        <v>NHS England</v>
      </c>
      <c r="H1215" t="str">
        <f>IFERROR(VLOOKUP(C1215,[1]Lookup!A:B,2,FALSE),"Requires Category")</f>
        <v>Pneumococcal</v>
      </c>
      <c r="I1215" t="str">
        <f t="shared" si="18"/>
        <v>Yes</v>
      </c>
    </row>
    <row r="1216" spans="1:9" hidden="1" x14ac:dyDescent="0.25">
      <c r="A1216" s="53">
        <v>42583</v>
      </c>
      <c r="B1216" t="s">
        <v>64</v>
      </c>
      <c r="C1216" t="s">
        <v>131</v>
      </c>
      <c r="D1216">
        <v>3</v>
      </c>
      <c r="E1216" s="4">
        <v>23.13</v>
      </c>
      <c r="F1216" s="4" t="str">
        <f>VLOOKUP(C1216,[1]Lookup!A:C,3,FALSE)</f>
        <v>NHS England</v>
      </c>
      <c r="G1216" t="str">
        <f>IF(F1216="NHS England", "NHS England", IFERROR(VLOOKUP(B1216,[1]Lookup!E:F,2,FALSE),"Requires a Council Assigning"))</f>
        <v>NHS England</v>
      </c>
      <c r="H1216" t="str">
        <f>IFERROR(VLOOKUP(C1216,[1]Lookup!A:B,2,FALSE),"Requires Category")</f>
        <v>Pneumococcal</v>
      </c>
      <c r="I1216" t="str">
        <f t="shared" si="18"/>
        <v>Yes</v>
      </c>
    </row>
    <row r="1217" spans="1:9" hidden="1" x14ac:dyDescent="0.25">
      <c r="A1217" s="53">
        <v>42583</v>
      </c>
      <c r="B1217" t="s">
        <v>64</v>
      </c>
      <c r="C1217" t="s">
        <v>174</v>
      </c>
      <c r="D1217">
        <v>4</v>
      </c>
      <c r="E1217" s="4">
        <v>138.99</v>
      </c>
      <c r="F1217" s="4" t="str">
        <f>VLOOKUP(C1217,[1]Lookup!A:C,3,FALSE)</f>
        <v>Local Authority</v>
      </c>
      <c r="G1217" t="str">
        <f>IF(F1217="NHS England", "NHS England", IFERROR(VLOOKUP(B1217,[1]Lookup!E:F,2,FALSE),"Requires a Council Assigning"))</f>
        <v>City of York</v>
      </c>
      <c r="H1217" t="str">
        <f>IFERROR(VLOOKUP(C1217,[1]Lookup!A:B,2,FALSE),"Requires Category")</f>
        <v>Opioid Dependence</v>
      </c>
      <c r="I1217" t="str">
        <f t="shared" si="18"/>
        <v>Yes</v>
      </c>
    </row>
    <row r="1218" spans="1:9" hidden="1" x14ac:dyDescent="0.25">
      <c r="A1218" s="53">
        <v>42583</v>
      </c>
      <c r="B1218" t="s">
        <v>20</v>
      </c>
      <c r="C1218" t="s">
        <v>159</v>
      </c>
      <c r="D1218">
        <v>1</v>
      </c>
      <c r="E1218" s="4">
        <v>4.83</v>
      </c>
      <c r="F1218" s="4" t="str">
        <f>VLOOKUP(C1218,[1]Lookup!A:C,3,FALSE)</f>
        <v>Local Authority</v>
      </c>
      <c r="G1218" t="str">
        <f>IF(F1218="NHS England", "NHS England", IFERROR(VLOOKUP(B1218,[1]Lookup!E:F,2,FALSE),"Requires a Council Assigning"))</f>
        <v>North Yorkshire County Council</v>
      </c>
      <c r="H1218" t="str">
        <f>IFERROR(VLOOKUP(C1218,[1]Lookup!A:B,2,FALSE),"Requires Category")</f>
        <v>Emergency Contraception</v>
      </c>
      <c r="I1218" t="str">
        <f t="shared" si="18"/>
        <v>No</v>
      </c>
    </row>
    <row r="1219" spans="1:9" hidden="1" x14ac:dyDescent="0.25">
      <c r="A1219" s="53">
        <v>42583</v>
      </c>
      <c r="B1219" t="s">
        <v>20</v>
      </c>
      <c r="C1219" t="s">
        <v>148</v>
      </c>
      <c r="D1219">
        <v>1</v>
      </c>
      <c r="E1219" s="4">
        <v>9.6199999999999992</v>
      </c>
      <c r="F1219" s="4" t="str">
        <f>VLOOKUP(C1219,[1]Lookup!A:C,3,FALSE)</f>
        <v>Local Authority</v>
      </c>
      <c r="G1219" t="str">
        <f>IF(F1219="NHS England", "NHS England", IFERROR(VLOOKUP(B1219,[1]Lookup!E:F,2,FALSE),"Requires a Council Assigning"))</f>
        <v>North Yorkshire County Council</v>
      </c>
      <c r="H1219" t="str">
        <f>IFERROR(VLOOKUP(C1219,[1]Lookup!A:B,2,FALSE),"Requires Category")</f>
        <v>Nicotine Dependence</v>
      </c>
      <c r="I1219" t="str">
        <f t="shared" si="18"/>
        <v>Yes</v>
      </c>
    </row>
    <row r="1220" spans="1:9" hidden="1" x14ac:dyDescent="0.25">
      <c r="A1220" s="53">
        <v>42583</v>
      </c>
      <c r="B1220" t="s">
        <v>20</v>
      </c>
      <c r="C1220" t="s">
        <v>179</v>
      </c>
      <c r="D1220">
        <v>4</v>
      </c>
      <c r="E1220" s="4">
        <v>43.15</v>
      </c>
      <c r="F1220" s="4" t="str">
        <f>VLOOKUP(C1220,[1]Lookup!A:C,3,FALSE)</f>
        <v>Local Authority</v>
      </c>
      <c r="G1220" t="str">
        <f>IF(F1220="NHS England", "NHS England", IFERROR(VLOOKUP(B1220,[1]Lookup!E:F,2,FALSE),"Requires a Council Assigning"))</f>
        <v>North Yorkshire County Council</v>
      </c>
      <c r="H1220" t="str">
        <f>IFERROR(VLOOKUP(C1220,[1]Lookup!A:B,2,FALSE),"Requires Category")</f>
        <v>Nicotine Dependence</v>
      </c>
      <c r="I1220" t="str">
        <f t="shared" si="18"/>
        <v>Yes</v>
      </c>
    </row>
    <row r="1221" spans="1:9" hidden="1" x14ac:dyDescent="0.25">
      <c r="A1221" s="53">
        <v>42583</v>
      </c>
      <c r="B1221" t="s">
        <v>20</v>
      </c>
      <c r="C1221" t="s">
        <v>140</v>
      </c>
      <c r="D1221">
        <v>1</v>
      </c>
      <c r="E1221" s="4">
        <v>11.24</v>
      </c>
      <c r="F1221" s="4" t="str">
        <f>VLOOKUP(C1221,[1]Lookup!A:C,3,FALSE)</f>
        <v>Local Authority</v>
      </c>
      <c r="G1221" t="str">
        <f>IF(F1221="NHS England", "NHS England", IFERROR(VLOOKUP(B1221,[1]Lookup!E:F,2,FALSE),"Requires a Council Assigning"))</f>
        <v>North Yorkshire County Council</v>
      </c>
      <c r="H1221" t="str">
        <f>IFERROR(VLOOKUP(C1221,[1]Lookup!A:B,2,FALSE),"Requires Category")</f>
        <v>Nicotine Dependence</v>
      </c>
      <c r="I1221" t="str">
        <f t="shared" ref="I1221:I1284" si="19">INDEX($R$7:$AB$11,MATCH(G1221,$Q$7:$Q$11,0),MATCH(H1221,$R$6:$AB$6,0))</f>
        <v>Yes</v>
      </c>
    </row>
    <row r="1222" spans="1:9" hidden="1" x14ac:dyDescent="0.25">
      <c r="A1222" s="53">
        <v>42583</v>
      </c>
      <c r="B1222" t="s">
        <v>20</v>
      </c>
      <c r="C1222" t="s">
        <v>236</v>
      </c>
      <c r="D1222">
        <v>6</v>
      </c>
      <c r="E1222" s="4">
        <v>272.97000000000003</v>
      </c>
      <c r="F1222" s="4" t="str">
        <f>VLOOKUP(C1222,[1]Lookup!A:C,3,FALSE)</f>
        <v>NHS England</v>
      </c>
      <c r="G1222" t="str">
        <f>IF(F1222="NHS England", "NHS England", IFERROR(VLOOKUP(B1222,[1]Lookup!E:F,2,FALSE),"Requires a Council Assigning"))</f>
        <v>NHS England</v>
      </c>
      <c r="H1222" t="str">
        <f>IFERROR(VLOOKUP(C1222,[1]Lookup!A:B,2,FALSE),"Requires Category")</f>
        <v>Pneumococcal</v>
      </c>
      <c r="I1222" t="str">
        <f t="shared" si="19"/>
        <v>Yes</v>
      </c>
    </row>
    <row r="1223" spans="1:9" hidden="1" x14ac:dyDescent="0.25">
      <c r="A1223" s="53">
        <v>42583</v>
      </c>
      <c r="B1223" t="s">
        <v>20</v>
      </c>
      <c r="C1223" t="s">
        <v>144</v>
      </c>
      <c r="D1223">
        <v>2</v>
      </c>
      <c r="E1223" s="4">
        <v>26.06</v>
      </c>
      <c r="F1223" s="4" t="str">
        <f>VLOOKUP(C1223,[1]Lookup!A:C,3,FALSE)</f>
        <v>Local Authority</v>
      </c>
      <c r="G1223" t="str">
        <f>IF(F1223="NHS England", "NHS England", IFERROR(VLOOKUP(B1223,[1]Lookup!E:F,2,FALSE),"Requires a Council Assigning"))</f>
        <v>North Yorkshire County Council</v>
      </c>
      <c r="H1223" t="str">
        <f>IFERROR(VLOOKUP(C1223,[1]Lookup!A:B,2,FALSE),"Requires Category")</f>
        <v>Emergency Contraception</v>
      </c>
      <c r="I1223" t="str">
        <f t="shared" si="19"/>
        <v>No</v>
      </c>
    </row>
    <row r="1224" spans="1:9" hidden="1" x14ac:dyDescent="0.25">
      <c r="A1224" s="53">
        <v>42583</v>
      </c>
      <c r="B1224" t="s">
        <v>50</v>
      </c>
      <c r="C1224" t="s">
        <v>182</v>
      </c>
      <c r="D1224">
        <v>2</v>
      </c>
      <c r="E1224" s="4">
        <v>25.63</v>
      </c>
      <c r="F1224" s="4" t="str">
        <f>VLOOKUP(C1224,[1]Lookup!A:C,3,FALSE)</f>
        <v>Local Authority</v>
      </c>
      <c r="G1224" t="str">
        <f>IF(F1224="NHS England", "NHS England", IFERROR(VLOOKUP(B1224,[1]Lookup!E:F,2,FALSE),"Requires a Council Assigning"))</f>
        <v>City of York</v>
      </c>
      <c r="H1224" t="str">
        <f>IFERROR(VLOOKUP(C1224,[1]Lookup!A:B,2,FALSE),"Requires Category")</f>
        <v>Opioid Dependence</v>
      </c>
      <c r="I1224" t="str">
        <f t="shared" si="19"/>
        <v>Yes</v>
      </c>
    </row>
    <row r="1225" spans="1:9" hidden="1" x14ac:dyDescent="0.25">
      <c r="A1225" s="53">
        <v>42583</v>
      </c>
      <c r="B1225" t="s">
        <v>50</v>
      </c>
      <c r="C1225" t="s">
        <v>130</v>
      </c>
      <c r="D1225">
        <v>1</v>
      </c>
      <c r="E1225" s="4">
        <v>38.71</v>
      </c>
      <c r="F1225" s="4" t="str">
        <f>VLOOKUP(C1225,[1]Lookup!A:C,3,FALSE)</f>
        <v>Local Authority</v>
      </c>
      <c r="G1225" t="str">
        <f>IF(F1225="NHS England", "NHS England", IFERROR(VLOOKUP(B1225,[1]Lookup!E:F,2,FALSE),"Requires a Council Assigning"))</f>
        <v>City of York</v>
      </c>
      <c r="H1225" t="str">
        <f>IFERROR(VLOOKUP(C1225,[1]Lookup!A:B,2,FALSE),"Requires Category")</f>
        <v>Nicotine Dependence</v>
      </c>
      <c r="I1225" t="str">
        <f t="shared" si="19"/>
        <v>No</v>
      </c>
    </row>
    <row r="1226" spans="1:9" hidden="1" x14ac:dyDescent="0.25">
      <c r="A1226" s="53">
        <v>42583</v>
      </c>
      <c r="B1226" t="s">
        <v>50</v>
      </c>
      <c r="C1226" t="s">
        <v>135</v>
      </c>
      <c r="D1226">
        <v>1</v>
      </c>
      <c r="E1226" s="4">
        <v>47.71</v>
      </c>
      <c r="F1226" s="4" t="str">
        <f>VLOOKUP(C1226,[1]Lookup!A:C,3,FALSE)</f>
        <v>Local Authority</v>
      </c>
      <c r="G1226" t="str">
        <f>IF(F1226="NHS England", "NHS England", IFERROR(VLOOKUP(B1226,[1]Lookup!E:F,2,FALSE),"Requires a Council Assigning"))</f>
        <v>City of York</v>
      </c>
      <c r="H1226" t="str">
        <f>IFERROR(VLOOKUP(C1226,[1]Lookup!A:B,2,FALSE),"Requires Category")</f>
        <v>Alcohol dependence</v>
      </c>
      <c r="I1226" t="str">
        <f t="shared" si="19"/>
        <v>No</v>
      </c>
    </row>
    <row r="1227" spans="1:9" hidden="1" x14ac:dyDescent="0.25">
      <c r="A1227" s="53">
        <v>42583</v>
      </c>
      <c r="B1227" t="s">
        <v>50</v>
      </c>
      <c r="C1227" t="s">
        <v>159</v>
      </c>
      <c r="D1227">
        <v>1</v>
      </c>
      <c r="E1227" s="4">
        <v>4.83</v>
      </c>
      <c r="F1227" s="4" t="str">
        <f>VLOOKUP(C1227,[1]Lookup!A:C,3,FALSE)</f>
        <v>Local Authority</v>
      </c>
      <c r="G1227" t="str">
        <f>IF(F1227="NHS England", "NHS England", IFERROR(VLOOKUP(B1227,[1]Lookup!E:F,2,FALSE),"Requires a Council Assigning"))</f>
        <v>City of York</v>
      </c>
      <c r="H1227" t="str">
        <f>IFERROR(VLOOKUP(C1227,[1]Lookup!A:B,2,FALSE),"Requires Category")</f>
        <v>Emergency Contraception</v>
      </c>
      <c r="I1227" t="str">
        <f t="shared" si="19"/>
        <v>No</v>
      </c>
    </row>
    <row r="1228" spans="1:9" hidden="1" x14ac:dyDescent="0.25">
      <c r="A1228" s="53">
        <v>42583</v>
      </c>
      <c r="B1228" t="s">
        <v>50</v>
      </c>
      <c r="C1228" t="s">
        <v>138</v>
      </c>
      <c r="D1228">
        <v>13</v>
      </c>
      <c r="E1228" s="4">
        <v>73.77</v>
      </c>
      <c r="F1228" s="4" t="str">
        <f>VLOOKUP(C1228,[1]Lookup!A:C,3,FALSE)</f>
        <v>Local Authority</v>
      </c>
      <c r="G1228" t="str">
        <f>IF(F1228="NHS England", "NHS England", IFERROR(VLOOKUP(B1228,[1]Lookup!E:F,2,FALSE),"Requires a Council Assigning"))</f>
        <v>City of York</v>
      </c>
      <c r="H1228" t="str">
        <f>IFERROR(VLOOKUP(C1228,[1]Lookup!A:B,2,FALSE),"Requires Category")</f>
        <v>Opioid Dependence</v>
      </c>
      <c r="I1228" t="str">
        <f t="shared" si="19"/>
        <v>Yes</v>
      </c>
    </row>
    <row r="1229" spans="1:9" hidden="1" x14ac:dyDescent="0.25">
      <c r="A1229" s="53">
        <v>42583</v>
      </c>
      <c r="B1229" t="s">
        <v>50</v>
      </c>
      <c r="C1229" t="s">
        <v>128</v>
      </c>
      <c r="D1229">
        <v>3</v>
      </c>
      <c r="E1229" s="4">
        <v>244.61</v>
      </c>
      <c r="F1229" s="4" t="str">
        <f>VLOOKUP(C1229,[1]Lookup!A:C,3,FALSE)</f>
        <v>Local Authority</v>
      </c>
      <c r="G1229" t="str">
        <f>IF(F1229="NHS England", "NHS England", IFERROR(VLOOKUP(B1229,[1]Lookup!E:F,2,FALSE),"Requires a Council Assigning"))</f>
        <v>City of York</v>
      </c>
      <c r="H1229" t="str">
        <f>IFERROR(VLOOKUP(C1229,[1]Lookup!A:B,2,FALSE),"Requires Category")</f>
        <v>IUD Progestogen-only Device</v>
      </c>
      <c r="I1229" t="str">
        <f t="shared" si="19"/>
        <v>No</v>
      </c>
    </row>
    <row r="1230" spans="1:9" hidden="1" x14ac:dyDescent="0.25">
      <c r="A1230" s="53">
        <v>42583</v>
      </c>
      <c r="B1230" t="s">
        <v>50</v>
      </c>
      <c r="C1230" t="s">
        <v>129</v>
      </c>
      <c r="D1230">
        <v>5</v>
      </c>
      <c r="E1230" s="4">
        <v>386.58</v>
      </c>
      <c r="F1230" s="4" t="str">
        <f>VLOOKUP(C1230,[1]Lookup!A:C,3,FALSE)</f>
        <v>Local Authority</v>
      </c>
      <c r="G1230" t="str">
        <f>IF(F1230="NHS England", "NHS England", IFERROR(VLOOKUP(B1230,[1]Lookup!E:F,2,FALSE),"Requires a Council Assigning"))</f>
        <v>City of York</v>
      </c>
      <c r="H1230" t="str">
        <f>IFERROR(VLOOKUP(C1230,[1]Lookup!A:B,2,FALSE),"Requires Category")</f>
        <v>Etonogestrel</v>
      </c>
      <c r="I1230" t="str">
        <f t="shared" si="19"/>
        <v>No</v>
      </c>
    </row>
    <row r="1231" spans="1:9" hidden="1" x14ac:dyDescent="0.25">
      <c r="A1231" s="53">
        <v>42583</v>
      </c>
      <c r="B1231" t="s">
        <v>50</v>
      </c>
      <c r="C1231" t="s">
        <v>131</v>
      </c>
      <c r="D1231">
        <v>4</v>
      </c>
      <c r="E1231" s="4">
        <v>30.84</v>
      </c>
      <c r="F1231" s="4" t="str">
        <f>VLOOKUP(C1231,[1]Lookup!A:C,3,FALSE)</f>
        <v>NHS England</v>
      </c>
      <c r="G1231" t="str">
        <f>IF(F1231="NHS England", "NHS England", IFERROR(VLOOKUP(B1231,[1]Lookup!E:F,2,FALSE),"Requires a Council Assigning"))</f>
        <v>NHS England</v>
      </c>
      <c r="H1231" t="str">
        <f>IFERROR(VLOOKUP(C1231,[1]Lookup!A:B,2,FALSE),"Requires Category")</f>
        <v>Pneumococcal</v>
      </c>
      <c r="I1231" t="str">
        <f t="shared" si="19"/>
        <v>Yes</v>
      </c>
    </row>
    <row r="1232" spans="1:9" hidden="1" x14ac:dyDescent="0.25">
      <c r="A1232" s="53">
        <v>42583</v>
      </c>
      <c r="B1232" t="s">
        <v>50</v>
      </c>
      <c r="C1232" t="s">
        <v>144</v>
      </c>
      <c r="D1232">
        <v>1</v>
      </c>
      <c r="E1232" s="4">
        <v>13.03</v>
      </c>
      <c r="F1232" s="4" t="str">
        <f>VLOOKUP(C1232,[1]Lookup!A:C,3,FALSE)</f>
        <v>Local Authority</v>
      </c>
      <c r="G1232" t="str">
        <f>IF(F1232="NHS England", "NHS England", IFERROR(VLOOKUP(B1232,[1]Lookup!E:F,2,FALSE),"Requires a Council Assigning"))</f>
        <v>City of York</v>
      </c>
      <c r="H1232" t="str">
        <f>IFERROR(VLOOKUP(C1232,[1]Lookup!A:B,2,FALSE),"Requires Category")</f>
        <v>Emergency Contraception</v>
      </c>
      <c r="I1232" t="str">
        <f t="shared" si="19"/>
        <v>No</v>
      </c>
    </row>
    <row r="1233" spans="1:9" hidden="1" x14ac:dyDescent="0.25">
      <c r="A1233" s="53">
        <v>42583</v>
      </c>
      <c r="B1233" t="s">
        <v>32</v>
      </c>
      <c r="C1233" t="s">
        <v>182</v>
      </c>
      <c r="D1233">
        <v>3</v>
      </c>
      <c r="E1233" s="4">
        <v>20.83</v>
      </c>
      <c r="F1233" s="4" t="str">
        <f>VLOOKUP(C1233,[1]Lookup!A:C,3,FALSE)</f>
        <v>Local Authority</v>
      </c>
      <c r="G1233" t="str">
        <f>IF(F1233="NHS England", "NHS England", IFERROR(VLOOKUP(B1233,[1]Lookup!E:F,2,FALSE),"Requires a Council Assigning"))</f>
        <v>North Yorkshire County Council</v>
      </c>
      <c r="H1233" t="str">
        <f>IFERROR(VLOOKUP(C1233,[1]Lookup!A:B,2,FALSE),"Requires Category")</f>
        <v>Opioid Dependence</v>
      </c>
      <c r="I1233" t="str">
        <f t="shared" si="19"/>
        <v>Yes</v>
      </c>
    </row>
    <row r="1234" spans="1:9" hidden="1" x14ac:dyDescent="0.25">
      <c r="A1234" s="53">
        <v>42583</v>
      </c>
      <c r="B1234" t="s">
        <v>32</v>
      </c>
      <c r="C1234" t="s">
        <v>132</v>
      </c>
      <c r="D1234">
        <v>1</v>
      </c>
      <c r="E1234" s="4">
        <v>25.31</v>
      </c>
      <c r="F1234" s="4" t="str">
        <f>VLOOKUP(C1234,[1]Lookup!A:C,3,FALSE)</f>
        <v>Local Authority</v>
      </c>
      <c r="G1234" t="str">
        <f>IF(F1234="NHS England", "NHS England", IFERROR(VLOOKUP(B1234,[1]Lookup!E:F,2,FALSE),"Requires a Council Assigning"))</f>
        <v>North Yorkshire County Council</v>
      </c>
      <c r="H1234" t="str">
        <f>IFERROR(VLOOKUP(C1234,[1]Lookup!A:B,2,FALSE),"Requires Category")</f>
        <v>Nicotine Dependence</v>
      </c>
      <c r="I1234" t="str">
        <f t="shared" si="19"/>
        <v>Yes</v>
      </c>
    </row>
    <row r="1235" spans="1:9" hidden="1" x14ac:dyDescent="0.25">
      <c r="A1235" s="53">
        <v>42583</v>
      </c>
      <c r="B1235" t="s">
        <v>32</v>
      </c>
      <c r="C1235" t="s">
        <v>159</v>
      </c>
      <c r="D1235">
        <v>4</v>
      </c>
      <c r="E1235" s="4">
        <v>19.32</v>
      </c>
      <c r="F1235" s="4" t="str">
        <f>VLOOKUP(C1235,[1]Lookup!A:C,3,FALSE)</f>
        <v>Local Authority</v>
      </c>
      <c r="G1235" t="str">
        <f>IF(F1235="NHS England", "NHS England", IFERROR(VLOOKUP(B1235,[1]Lookup!E:F,2,FALSE),"Requires a Council Assigning"))</f>
        <v>North Yorkshire County Council</v>
      </c>
      <c r="H1235" t="str">
        <f>IFERROR(VLOOKUP(C1235,[1]Lookup!A:B,2,FALSE),"Requires Category")</f>
        <v>Emergency Contraception</v>
      </c>
      <c r="I1235" t="str">
        <f t="shared" si="19"/>
        <v>No</v>
      </c>
    </row>
    <row r="1236" spans="1:9" hidden="1" x14ac:dyDescent="0.25">
      <c r="A1236" s="53">
        <v>42583</v>
      </c>
      <c r="B1236" t="s">
        <v>32</v>
      </c>
      <c r="C1236" t="s">
        <v>138</v>
      </c>
      <c r="D1236">
        <v>1</v>
      </c>
      <c r="E1236" s="4">
        <v>11.24</v>
      </c>
      <c r="F1236" s="4" t="str">
        <f>VLOOKUP(C1236,[1]Lookup!A:C,3,FALSE)</f>
        <v>Local Authority</v>
      </c>
      <c r="G1236" t="str">
        <f>IF(F1236="NHS England", "NHS England", IFERROR(VLOOKUP(B1236,[1]Lookup!E:F,2,FALSE),"Requires a Council Assigning"))</f>
        <v>North Yorkshire County Council</v>
      </c>
      <c r="H1236" t="str">
        <f>IFERROR(VLOOKUP(C1236,[1]Lookup!A:B,2,FALSE),"Requires Category")</f>
        <v>Opioid Dependence</v>
      </c>
      <c r="I1236" t="str">
        <f t="shared" si="19"/>
        <v>Yes</v>
      </c>
    </row>
    <row r="1237" spans="1:9" hidden="1" x14ac:dyDescent="0.25">
      <c r="A1237" s="53">
        <v>42583</v>
      </c>
      <c r="B1237" t="s">
        <v>32</v>
      </c>
      <c r="C1237" t="s">
        <v>129</v>
      </c>
      <c r="D1237">
        <v>2</v>
      </c>
      <c r="E1237" s="4">
        <v>154.63</v>
      </c>
      <c r="F1237" s="4" t="str">
        <f>VLOOKUP(C1237,[1]Lookup!A:C,3,FALSE)</f>
        <v>Local Authority</v>
      </c>
      <c r="G1237" t="str">
        <f>IF(F1237="NHS England", "NHS England", IFERROR(VLOOKUP(B1237,[1]Lookup!E:F,2,FALSE),"Requires a Council Assigning"))</f>
        <v>North Yorkshire County Council</v>
      </c>
      <c r="H1237" t="str">
        <f>IFERROR(VLOOKUP(C1237,[1]Lookup!A:B,2,FALSE),"Requires Category")</f>
        <v>Etonogestrel</v>
      </c>
      <c r="I1237" t="str">
        <f t="shared" si="19"/>
        <v>Yes</v>
      </c>
    </row>
    <row r="1238" spans="1:9" hidden="1" x14ac:dyDescent="0.25">
      <c r="A1238" s="53">
        <v>42583</v>
      </c>
      <c r="B1238" t="s">
        <v>32</v>
      </c>
      <c r="C1238" t="s">
        <v>200</v>
      </c>
      <c r="D1238">
        <v>2</v>
      </c>
      <c r="E1238" s="4">
        <v>36.979999999999997</v>
      </c>
      <c r="F1238" s="4" t="str">
        <f>VLOOKUP(C1238,[1]Lookup!A:C,3,FALSE)</f>
        <v>Local Authority</v>
      </c>
      <c r="G1238" t="str">
        <f>IF(F1238="NHS England", "NHS England", IFERROR(VLOOKUP(B1238,[1]Lookup!E:F,2,FALSE),"Requires a Council Assigning"))</f>
        <v>North Yorkshire County Council</v>
      </c>
      <c r="H1238" t="str">
        <f>IFERROR(VLOOKUP(C1238,[1]Lookup!A:B,2,FALSE),"Requires Category")</f>
        <v>Nicotine Dependence</v>
      </c>
      <c r="I1238" t="str">
        <f t="shared" si="19"/>
        <v>Yes</v>
      </c>
    </row>
    <row r="1239" spans="1:9" hidden="1" x14ac:dyDescent="0.25">
      <c r="A1239" s="53">
        <v>42583</v>
      </c>
      <c r="B1239" t="s">
        <v>32</v>
      </c>
      <c r="C1239" t="s">
        <v>155</v>
      </c>
      <c r="D1239">
        <v>3</v>
      </c>
      <c r="E1239" s="4">
        <v>48.96</v>
      </c>
      <c r="F1239" s="4" t="str">
        <f>VLOOKUP(C1239,[1]Lookup!A:C,3,FALSE)</f>
        <v>Local Authority</v>
      </c>
      <c r="G1239" t="str">
        <f>IF(F1239="NHS England", "NHS England", IFERROR(VLOOKUP(B1239,[1]Lookup!E:F,2,FALSE),"Requires a Council Assigning"))</f>
        <v>North Yorkshire County Council</v>
      </c>
      <c r="H1239" t="str">
        <f>IFERROR(VLOOKUP(C1239,[1]Lookup!A:B,2,FALSE),"Requires Category")</f>
        <v>Opioid Dependence</v>
      </c>
      <c r="I1239" t="str">
        <f t="shared" si="19"/>
        <v>Yes</v>
      </c>
    </row>
    <row r="1240" spans="1:9" hidden="1" x14ac:dyDescent="0.25">
      <c r="A1240" s="53">
        <v>42583</v>
      </c>
      <c r="B1240" t="s">
        <v>32</v>
      </c>
      <c r="C1240" t="s">
        <v>156</v>
      </c>
      <c r="D1240">
        <v>3</v>
      </c>
      <c r="E1240" s="4">
        <v>12.5</v>
      </c>
      <c r="F1240" s="4" t="str">
        <f>VLOOKUP(C1240,[1]Lookup!A:C,3,FALSE)</f>
        <v>Local Authority</v>
      </c>
      <c r="G1240" t="str">
        <f>IF(F1240="NHS England", "NHS England", IFERROR(VLOOKUP(B1240,[1]Lookup!E:F,2,FALSE),"Requires a Council Assigning"))</f>
        <v>North Yorkshire County Council</v>
      </c>
      <c r="H1240" t="str">
        <f>IFERROR(VLOOKUP(C1240,[1]Lookup!A:B,2,FALSE),"Requires Category")</f>
        <v>Opioid Dependence</v>
      </c>
      <c r="I1240" t="str">
        <f t="shared" si="19"/>
        <v>Yes</v>
      </c>
    </row>
    <row r="1241" spans="1:9" hidden="1" x14ac:dyDescent="0.25">
      <c r="A1241" s="53">
        <v>42583</v>
      </c>
      <c r="B1241" t="s">
        <v>32</v>
      </c>
      <c r="C1241" t="s">
        <v>174</v>
      </c>
      <c r="D1241">
        <v>3</v>
      </c>
      <c r="E1241" s="4">
        <v>73.34</v>
      </c>
      <c r="F1241" s="4" t="str">
        <f>VLOOKUP(C1241,[1]Lookup!A:C,3,FALSE)</f>
        <v>Local Authority</v>
      </c>
      <c r="G1241" t="str">
        <f>IF(F1241="NHS England", "NHS England", IFERROR(VLOOKUP(B1241,[1]Lookup!E:F,2,FALSE),"Requires a Council Assigning"))</f>
        <v>North Yorkshire County Council</v>
      </c>
      <c r="H1241" t="str">
        <f>IFERROR(VLOOKUP(C1241,[1]Lookup!A:B,2,FALSE),"Requires Category")</f>
        <v>Opioid Dependence</v>
      </c>
      <c r="I1241" t="str">
        <f t="shared" si="19"/>
        <v>Yes</v>
      </c>
    </row>
    <row r="1242" spans="1:9" hidden="1" x14ac:dyDescent="0.25">
      <c r="A1242" s="53">
        <v>42583</v>
      </c>
      <c r="B1242" t="s">
        <v>32</v>
      </c>
      <c r="C1242" t="s">
        <v>146</v>
      </c>
      <c r="D1242">
        <v>1</v>
      </c>
      <c r="E1242" s="4">
        <v>25.31</v>
      </c>
      <c r="F1242" s="4" t="str">
        <f>VLOOKUP(C1242,[1]Lookup!A:C,3,FALSE)</f>
        <v>Local Authority</v>
      </c>
      <c r="G1242" t="str">
        <f>IF(F1242="NHS England", "NHS England", IFERROR(VLOOKUP(B1242,[1]Lookup!E:F,2,FALSE),"Requires a Council Assigning"))</f>
        <v>North Yorkshire County Council</v>
      </c>
      <c r="H1242" t="str">
        <f>IFERROR(VLOOKUP(C1242,[1]Lookup!A:B,2,FALSE),"Requires Category")</f>
        <v>Nicotine Dependence</v>
      </c>
      <c r="I1242" t="str">
        <f t="shared" si="19"/>
        <v>Yes</v>
      </c>
    </row>
    <row r="1243" spans="1:9" hidden="1" x14ac:dyDescent="0.25">
      <c r="A1243" s="53">
        <v>42583</v>
      </c>
      <c r="B1243" t="s">
        <v>36</v>
      </c>
      <c r="C1243" t="s">
        <v>159</v>
      </c>
      <c r="D1243">
        <v>1</v>
      </c>
      <c r="E1243" s="4">
        <v>4.82</v>
      </c>
      <c r="F1243" s="4" t="str">
        <f>VLOOKUP(C1243,[1]Lookup!A:C,3,FALSE)</f>
        <v>Local Authority</v>
      </c>
      <c r="G1243" t="str">
        <f>IF(F1243="NHS England", "NHS England", IFERROR(VLOOKUP(B1243,[1]Lookup!E:F,2,FALSE),"Requires a Council Assigning"))</f>
        <v>North Yorkshire County Council</v>
      </c>
      <c r="H1243" t="str">
        <f>IFERROR(VLOOKUP(C1243,[1]Lookup!A:B,2,FALSE),"Requires Category")</f>
        <v>Emergency Contraception</v>
      </c>
      <c r="I1243" t="str">
        <f t="shared" si="19"/>
        <v>No</v>
      </c>
    </row>
    <row r="1244" spans="1:9" hidden="1" x14ac:dyDescent="0.25">
      <c r="A1244" s="53">
        <v>42583</v>
      </c>
      <c r="B1244" t="s">
        <v>36</v>
      </c>
      <c r="C1244" t="s">
        <v>128</v>
      </c>
      <c r="D1244">
        <v>5</v>
      </c>
      <c r="E1244" s="4">
        <v>407.75</v>
      </c>
      <c r="F1244" s="4" t="str">
        <f>VLOOKUP(C1244,[1]Lookup!A:C,3,FALSE)</f>
        <v>Local Authority</v>
      </c>
      <c r="G1244" t="str">
        <f>IF(F1244="NHS England", "NHS England", IFERROR(VLOOKUP(B1244,[1]Lookup!E:F,2,FALSE),"Requires a Council Assigning"))</f>
        <v>North Yorkshire County Council</v>
      </c>
      <c r="H1244" t="str">
        <f>IFERROR(VLOOKUP(C1244,[1]Lookup!A:B,2,FALSE),"Requires Category")</f>
        <v>IUD Progestogen-only Device</v>
      </c>
      <c r="I1244" t="str">
        <f t="shared" si="19"/>
        <v>Yes</v>
      </c>
    </row>
    <row r="1245" spans="1:9" hidden="1" x14ac:dyDescent="0.25">
      <c r="A1245" s="53">
        <v>42583</v>
      </c>
      <c r="B1245" t="s">
        <v>36</v>
      </c>
      <c r="C1245" t="s">
        <v>129</v>
      </c>
      <c r="D1245">
        <v>2</v>
      </c>
      <c r="E1245" s="4">
        <v>154.63</v>
      </c>
      <c r="F1245" s="4" t="str">
        <f>VLOOKUP(C1245,[1]Lookup!A:C,3,FALSE)</f>
        <v>Local Authority</v>
      </c>
      <c r="G1245" t="str">
        <f>IF(F1245="NHS England", "NHS England", IFERROR(VLOOKUP(B1245,[1]Lookup!E:F,2,FALSE),"Requires a Council Assigning"))</f>
        <v>North Yorkshire County Council</v>
      </c>
      <c r="H1245" t="str">
        <f>IFERROR(VLOOKUP(C1245,[1]Lookup!A:B,2,FALSE),"Requires Category")</f>
        <v>Etonogestrel</v>
      </c>
      <c r="I1245" t="str">
        <f t="shared" si="19"/>
        <v>Yes</v>
      </c>
    </row>
    <row r="1246" spans="1:9" hidden="1" x14ac:dyDescent="0.25">
      <c r="A1246" s="53">
        <v>42583</v>
      </c>
      <c r="B1246" t="s">
        <v>36</v>
      </c>
      <c r="C1246" t="s">
        <v>151</v>
      </c>
      <c r="D1246">
        <v>3</v>
      </c>
      <c r="E1246" s="4">
        <v>23</v>
      </c>
      <c r="F1246" s="4" t="str">
        <f>VLOOKUP(C1246,[1]Lookup!A:C,3,FALSE)</f>
        <v>Local Authority</v>
      </c>
      <c r="G1246" t="str">
        <f>IF(F1246="NHS England", "NHS England", IFERROR(VLOOKUP(B1246,[1]Lookup!E:F,2,FALSE),"Requires a Council Assigning"))</f>
        <v>North Yorkshire County Council</v>
      </c>
      <c r="H1246" t="str">
        <f>IFERROR(VLOOKUP(C1246,[1]Lookup!A:B,2,FALSE),"Requires Category")</f>
        <v>Nicotine Dependence</v>
      </c>
      <c r="I1246" t="str">
        <f t="shared" si="19"/>
        <v>Yes</v>
      </c>
    </row>
    <row r="1247" spans="1:9" hidden="1" x14ac:dyDescent="0.25">
      <c r="A1247" s="53">
        <v>42583</v>
      </c>
      <c r="B1247" t="s">
        <v>36</v>
      </c>
      <c r="C1247" t="s">
        <v>153</v>
      </c>
      <c r="D1247">
        <v>2</v>
      </c>
      <c r="E1247" s="4">
        <v>168.94</v>
      </c>
      <c r="F1247" s="4" t="str">
        <f>VLOOKUP(C1247,[1]Lookup!A:C,3,FALSE)</f>
        <v>Local Authority</v>
      </c>
      <c r="G1247" t="str">
        <f>IF(F1247="NHS England", "NHS England", IFERROR(VLOOKUP(B1247,[1]Lookup!E:F,2,FALSE),"Requires a Council Assigning"))</f>
        <v>North Yorkshire County Council</v>
      </c>
      <c r="H1247" t="str">
        <f>IFERROR(VLOOKUP(C1247,[1]Lookup!A:B,2,FALSE),"Requires Category")</f>
        <v>Nicotine Dependence</v>
      </c>
      <c r="I1247" t="str">
        <f t="shared" si="19"/>
        <v>Yes</v>
      </c>
    </row>
    <row r="1248" spans="1:9" hidden="1" x14ac:dyDescent="0.25">
      <c r="A1248" s="53">
        <v>42583</v>
      </c>
      <c r="B1248" t="s">
        <v>36</v>
      </c>
      <c r="C1248" t="s">
        <v>165</v>
      </c>
      <c r="D1248">
        <v>1</v>
      </c>
      <c r="E1248" s="4">
        <v>38.450000000000003</v>
      </c>
      <c r="F1248" s="4" t="str">
        <f>VLOOKUP(C1248,[1]Lookup!A:C,3,FALSE)</f>
        <v>Local Authority</v>
      </c>
      <c r="G1248" t="str">
        <f>IF(F1248="NHS England", "NHS England", IFERROR(VLOOKUP(B1248,[1]Lookup!E:F,2,FALSE),"Requires a Council Assigning"))</f>
        <v>North Yorkshire County Council</v>
      </c>
      <c r="H1248" t="str">
        <f>IFERROR(VLOOKUP(C1248,[1]Lookup!A:B,2,FALSE),"Requires Category")</f>
        <v>Nicotine Dependence</v>
      </c>
      <c r="I1248" t="str">
        <f t="shared" si="19"/>
        <v>Yes</v>
      </c>
    </row>
    <row r="1249" spans="1:9" hidden="1" x14ac:dyDescent="0.25">
      <c r="A1249" s="53">
        <v>42583</v>
      </c>
      <c r="B1249" t="s">
        <v>36</v>
      </c>
      <c r="C1249" t="s">
        <v>167</v>
      </c>
      <c r="D1249">
        <v>1</v>
      </c>
      <c r="E1249" s="4">
        <v>27.73</v>
      </c>
      <c r="F1249" s="4" t="str">
        <f>VLOOKUP(C1249,[1]Lookup!A:C,3,FALSE)</f>
        <v>Local Authority</v>
      </c>
      <c r="G1249" t="str">
        <f>IF(F1249="NHS England", "NHS England", IFERROR(VLOOKUP(B1249,[1]Lookup!E:F,2,FALSE),"Requires a Council Assigning"))</f>
        <v>North Yorkshire County Council</v>
      </c>
      <c r="H1249" t="str">
        <f>IFERROR(VLOOKUP(C1249,[1]Lookup!A:B,2,FALSE),"Requires Category")</f>
        <v>Nicotine Dependence</v>
      </c>
      <c r="I1249" t="str">
        <f t="shared" si="19"/>
        <v>Yes</v>
      </c>
    </row>
    <row r="1250" spans="1:9" hidden="1" x14ac:dyDescent="0.25">
      <c r="A1250" s="53">
        <v>42583</v>
      </c>
      <c r="B1250" t="s">
        <v>36</v>
      </c>
      <c r="C1250" t="s">
        <v>168</v>
      </c>
      <c r="D1250">
        <v>3</v>
      </c>
      <c r="E1250" s="4">
        <v>57.69</v>
      </c>
      <c r="F1250" s="4" t="str">
        <f>VLOOKUP(C1250,[1]Lookup!A:C,3,FALSE)</f>
        <v>Local Authority</v>
      </c>
      <c r="G1250" t="str">
        <f>IF(F1250="NHS England", "NHS England", IFERROR(VLOOKUP(B1250,[1]Lookup!E:F,2,FALSE),"Requires a Council Assigning"))</f>
        <v>North Yorkshire County Council</v>
      </c>
      <c r="H1250" t="str">
        <f>IFERROR(VLOOKUP(C1250,[1]Lookup!A:B,2,FALSE),"Requires Category")</f>
        <v>Nicotine Dependence</v>
      </c>
      <c r="I1250" t="str">
        <f t="shared" si="19"/>
        <v>Yes</v>
      </c>
    </row>
    <row r="1251" spans="1:9" hidden="1" x14ac:dyDescent="0.25">
      <c r="A1251" s="53">
        <v>42583</v>
      </c>
      <c r="B1251" t="s">
        <v>36</v>
      </c>
      <c r="C1251" t="s">
        <v>152</v>
      </c>
      <c r="D1251">
        <v>2</v>
      </c>
      <c r="E1251" s="4">
        <v>15.42</v>
      </c>
      <c r="F1251" s="4" t="str">
        <f>VLOOKUP(C1251,[1]Lookup!A:C,3,FALSE)</f>
        <v>NHS England</v>
      </c>
      <c r="G1251" t="str">
        <f>IF(F1251="NHS England", "NHS England", IFERROR(VLOOKUP(B1251,[1]Lookup!E:F,2,FALSE),"Requires a Council Assigning"))</f>
        <v>NHS England</v>
      </c>
      <c r="H1251" t="str">
        <f>IFERROR(VLOOKUP(C1251,[1]Lookup!A:B,2,FALSE),"Requires Category")</f>
        <v>Pneumococcal</v>
      </c>
      <c r="I1251" t="str">
        <f t="shared" si="19"/>
        <v>Yes</v>
      </c>
    </row>
    <row r="1252" spans="1:9" hidden="1" x14ac:dyDescent="0.25">
      <c r="A1252" s="53">
        <v>42583</v>
      </c>
      <c r="B1252" t="s">
        <v>36</v>
      </c>
      <c r="C1252" t="s">
        <v>146</v>
      </c>
      <c r="D1252">
        <v>6</v>
      </c>
      <c r="E1252" s="4">
        <v>177.12</v>
      </c>
      <c r="F1252" s="4" t="str">
        <f>VLOOKUP(C1252,[1]Lookup!A:C,3,FALSE)</f>
        <v>Local Authority</v>
      </c>
      <c r="G1252" t="str">
        <f>IF(F1252="NHS England", "NHS England", IFERROR(VLOOKUP(B1252,[1]Lookup!E:F,2,FALSE),"Requires a Council Assigning"))</f>
        <v>North Yorkshire County Council</v>
      </c>
      <c r="H1252" t="str">
        <f>IFERROR(VLOOKUP(C1252,[1]Lookup!A:B,2,FALSE),"Requires Category")</f>
        <v>Nicotine Dependence</v>
      </c>
      <c r="I1252" t="str">
        <f t="shared" si="19"/>
        <v>Yes</v>
      </c>
    </row>
    <row r="1253" spans="1:9" hidden="1" x14ac:dyDescent="0.25">
      <c r="A1253" s="53">
        <v>42583</v>
      </c>
      <c r="B1253" t="s">
        <v>62</v>
      </c>
      <c r="C1253" t="s">
        <v>166</v>
      </c>
      <c r="D1253">
        <v>2</v>
      </c>
      <c r="E1253" s="4">
        <v>53.4</v>
      </c>
      <c r="F1253" s="4" t="str">
        <f>VLOOKUP(C1253,[1]Lookup!A:C,3,FALSE)</f>
        <v>Local Authority</v>
      </c>
      <c r="G1253" t="str">
        <f>IF(F1253="NHS England", "NHS England", IFERROR(VLOOKUP(B1253,[1]Lookup!E:F,2,FALSE),"Requires a Council Assigning"))</f>
        <v>City of York</v>
      </c>
      <c r="H1253" t="str">
        <f>IFERROR(VLOOKUP(C1253,[1]Lookup!A:B,2,FALSE),"Requires Category")</f>
        <v>Alcohol dependence</v>
      </c>
      <c r="I1253" t="str">
        <f t="shared" si="19"/>
        <v>No</v>
      </c>
    </row>
    <row r="1254" spans="1:9" hidden="1" x14ac:dyDescent="0.25">
      <c r="A1254" s="53">
        <v>42583</v>
      </c>
      <c r="B1254" t="s">
        <v>62</v>
      </c>
      <c r="C1254" t="s">
        <v>133</v>
      </c>
      <c r="D1254">
        <v>2</v>
      </c>
      <c r="E1254" s="4">
        <v>5.73</v>
      </c>
      <c r="F1254" s="4" t="str">
        <f>VLOOKUP(C1254,[1]Lookup!A:C,3,FALSE)</f>
        <v>Local Authority</v>
      </c>
      <c r="G1254" t="str">
        <f>IF(F1254="NHS England", "NHS England", IFERROR(VLOOKUP(B1254,[1]Lookup!E:F,2,FALSE),"Requires a Council Assigning"))</f>
        <v>City of York</v>
      </c>
      <c r="H1254" t="str">
        <f>IFERROR(VLOOKUP(C1254,[1]Lookup!A:B,2,FALSE),"Requires Category")</f>
        <v>Opioid Dependence</v>
      </c>
      <c r="I1254" t="str">
        <f t="shared" si="19"/>
        <v>Yes</v>
      </c>
    </row>
    <row r="1255" spans="1:9" hidden="1" x14ac:dyDescent="0.25">
      <c r="A1255" s="53">
        <v>42583</v>
      </c>
      <c r="B1255" t="s">
        <v>62</v>
      </c>
      <c r="C1255" t="s">
        <v>159</v>
      </c>
      <c r="D1255">
        <v>2</v>
      </c>
      <c r="E1255" s="4">
        <v>9.65</v>
      </c>
      <c r="F1255" s="4" t="str">
        <f>VLOOKUP(C1255,[1]Lookup!A:C,3,FALSE)</f>
        <v>Local Authority</v>
      </c>
      <c r="G1255" t="str">
        <f>IF(F1255="NHS England", "NHS England", IFERROR(VLOOKUP(B1255,[1]Lookup!E:F,2,FALSE),"Requires a Council Assigning"))</f>
        <v>City of York</v>
      </c>
      <c r="H1255" t="str">
        <f>IFERROR(VLOOKUP(C1255,[1]Lookup!A:B,2,FALSE),"Requires Category")</f>
        <v>Emergency Contraception</v>
      </c>
      <c r="I1255" t="str">
        <f t="shared" si="19"/>
        <v>No</v>
      </c>
    </row>
    <row r="1256" spans="1:9" hidden="1" x14ac:dyDescent="0.25">
      <c r="A1256" s="53">
        <v>42583</v>
      </c>
      <c r="B1256" t="s">
        <v>62</v>
      </c>
      <c r="C1256" t="s">
        <v>128</v>
      </c>
      <c r="D1256">
        <v>4</v>
      </c>
      <c r="E1256" s="4">
        <v>326.14999999999998</v>
      </c>
      <c r="F1256" s="4" t="str">
        <f>VLOOKUP(C1256,[1]Lookup!A:C,3,FALSE)</f>
        <v>Local Authority</v>
      </c>
      <c r="G1256" t="str">
        <f>IF(F1256="NHS England", "NHS England", IFERROR(VLOOKUP(B1256,[1]Lookup!E:F,2,FALSE),"Requires a Council Assigning"))</f>
        <v>City of York</v>
      </c>
      <c r="H1256" t="str">
        <f>IFERROR(VLOOKUP(C1256,[1]Lookup!A:B,2,FALSE),"Requires Category")</f>
        <v>IUD Progestogen-only Device</v>
      </c>
      <c r="I1256" t="str">
        <f t="shared" si="19"/>
        <v>No</v>
      </c>
    </row>
    <row r="1257" spans="1:9" hidden="1" x14ac:dyDescent="0.25">
      <c r="A1257" s="53">
        <v>42583</v>
      </c>
      <c r="B1257" t="s">
        <v>62</v>
      </c>
      <c r="C1257" t="s">
        <v>129</v>
      </c>
      <c r="D1257">
        <v>9</v>
      </c>
      <c r="E1257" s="4">
        <v>695.73</v>
      </c>
      <c r="F1257" s="4" t="str">
        <f>VLOOKUP(C1257,[1]Lookup!A:C,3,FALSE)</f>
        <v>Local Authority</v>
      </c>
      <c r="G1257" t="str">
        <f>IF(F1257="NHS England", "NHS England", IFERROR(VLOOKUP(B1257,[1]Lookup!E:F,2,FALSE),"Requires a Council Assigning"))</f>
        <v>City of York</v>
      </c>
      <c r="H1257" t="str">
        <f>IFERROR(VLOOKUP(C1257,[1]Lookup!A:B,2,FALSE),"Requires Category")</f>
        <v>Etonogestrel</v>
      </c>
      <c r="I1257" t="str">
        <f t="shared" si="19"/>
        <v>No</v>
      </c>
    </row>
    <row r="1258" spans="1:9" hidden="1" x14ac:dyDescent="0.25">
      <c r="A1258" s="53">
        <v>42583</v>
      </c>
      <c r="B1258" t="s">
        <v>62</v>
      </c>
      <c r="C1258" t="s">
        <v>152</v>
      </c>
      <c r="D1258">
        <v>71</v>
      </c>
      <c r="E1258" s="4">
        <v>547.34</v>
      </c>
      <c r="F1258" s="4" t="str">
        <f>VLOOKUP(C1258,[1]Lookup!A:C,3,FALSE)</f>
        <v>NHS England</v>
      </c>
      <c r="G1258" t="str">
        <f>IF(F1258="NHS England", "NHS England", IFERROR(VLOOKUP(B1258,[1]Lookup!E:F,2,FALSE),"Requires a Council Assigning"))</f>
        <v>NHS England</v>
      </c>
      <c r="H1258" t="str">
        <f>IFERROR(VLOOKUP(C1258,[1]Lookup!A:B,2,FALSE),"Requires Category")</f>
        <v>Pneumococcal</v>
      </c>
      <c r="I1258" t="str">
        <f t="shared" si="19"/>
        <v>Yes</v>
      </c>
    </row>
    <row r="1259" spans="1:9" hidden="1" x14ac:dyDescent="0.25">
      <c r="A1259" s="53">
        <v>42583</v>
      </c>
      <c r="B1259" t="s">
        <v>62</v>
      </c>
      <c r="C1259" t="s">
        <v>174</v>
      </c>
      <c r="D1259">
        <v>3</v>
      </c>
      <c r="E1259" s="4">
        <v>211.89</v>
      </c>
      <c r="F1259" s="4" t="str">
        <f>VLOOKUP(C1259,[1]Lookup!A:C,3,FALSE)</f>
        <v>Local Authority</v>
      </c>
      <c r="G1259" t="str">
        <f>IF(F1259="NHS England", "NHS England", IFERROR(VLOOKUP(B1259,[1]Lookup!E:F,2,FALSE),"Requires a Council Assigning"))</f>
        <v>City of York</v>
      </c>
      <c r="H1259" t="str">
        <f>IFERROR(VLOOKUP(C1259,[1]Lookup!A:B,2,FALSE),"Requires Category")</f>
        <v>Opioid Dependence</v>
      </c>
      <c r="I1259" t="str">
        <f t="shared" si="19"/>
        <v>Yes</v>
      </c>
    </row>
    <row r="1260" spans="1:9" hidden="1" x14ac:dyDescent="0.25">
      <c r="A1260" s="53">
        <v>42583</v>
      </c>
      <c r="B1260" t="s">
        <v>62</v>
      </c>
      <c r="C1260" t="s">
        <v>146</v>
      </c>
      <c r="D1260">
        <v>1</v>
      </c>
      <c r="E1260" s="4">
        <v>50.59</v>
      </c>
      <c r="F1260" s="4" t="str">
        <f>VLOOKUP(C1260,[1]Lookup!A:C,3,FALSE)</f>
        <v>Local Authority</v>
      </c>
      <c r="G1260" t="str">
        <f>IF(F1260="NHS England", "NHS England", IFERROR(VLOOKUP(B1260,[1]Lookup!E:F,2,FALSE),"Requires a Council Assigning"))</f>
        <v>City of York</v>
      </c>
      <c r="H1260" t="str">
        <f>IFERROR(VLOOKUP(C1260,[1]Lookup!A:B,2,FALSE),"Requires Category")</f>
        <v>Nicotine Dependence</v>
      </c>
      <c r="I1260" t="str">
        <f t="shared" si="19"/>
        <v>No</v>
      </c>
    </row>
    <row r="1261" spans="1:9" hidden="1" x14ac:dyDescent="0.25">
      <c r="A1261" s="53">
        <v>42583</v>
      </c>
      <c r="B1261" t="s">
        <v>52</v>
      </c>
      <c r="C1261" t="s">
        <v>166</v>
      </c>
      <c r="D1261">
        <v>3</v>
      </c>
      <c r="E1261" s="4">
        <v>80.069999999999993</v>
      </c>
      <c r="F1261" s="4" t="str">
        <f>VLOOKUP(C1261,[1]Lookup!A:C,3,FALSE)</f>
        <v>Local Authority</v>
      </c>
      <c r="G1261" t="str">
        <f>IF(F1261="NHS England", "NHS England", IFERROR(VLOOKUP(B1261,[1]Lookup!E:F,2,FALSE),"Requires a Council Assigning"))</f>
        <v>North Yorkshire County Council</v>
      </c>
      <c r="H1261" t="str">
        <f>IFERROR(VLOOKUP(C1261,[1]Lookup!A:B,2,FALSE),"Requires Category")</f>
        <v>Alcohol dependence</v>
      </c>
      <c r="I1261" t="str">
        <f t="shared" si="19"/>
        <v>Yes</v>
      </c>
    </row>
    <row r="1262" spans="1:9" hidden="1" x14ac:dyDescent="0.25">
      <c r="A1262" s="53">
        <v>42583</v>
      </c>
      <c r="B1262" t="s">
        <v>52</v>
      </c>
      <c r="C1262" t="s">
        <v>177</v>
      </c>
      <c r="D1262">
        <v>1</v>
      </c>
      <c r="E1262" s="4">
        <v>25.32</v>
      </c>
      <c r="F1262" s="4" t="str">
        <f>VLOOKUP(C1262,[1]Lookup!A:C,3,FALSE)</f>
        <v>Local Authority</v>
      </c>
      <c r="G1262" t="str">
        <f>IF(F1262="NHS England", "NHS England", IFERROR(VLOOKUP(B1262,[1]Lookup!E:F,2,FALSE),"Requires a Council Assigning"))</f>
        <v>North Yorkshire County Council</v>
      </c>
      <c r="H1262" t="str">
        <f>IFERROR(VLOOKUP(C1262,[1]Lookup!A:B,2,FALSE),"Requires Category")</f>
        <v>Nicotine Dependence</v>
      </c>
      <c r="I1262" t="str">
        <f t="shared" si="19"/>
        <v>Yes</v>
      </c>
    </row>
    <row r="1263" spans="1:9" hidden="1" x14ac:dyDescent="0.25">
      <c r="A1263" s="53">
        <v>42583</v>
      </c>
      <c r="B1263" t="s">
        <v>52</v>
      </c>
      <c r="C1263" t="s">
        <v>132</v>
      </c>
      <c r="D1263">
        <v>1</v>
      </c>
      <c r="E1263" s="4">
        <v>50.6</v>
      </c>
      <c r="F1263" s="4" t="str">
        <f>VLOOKUP(C1263,[1]Lookup!A:C,3,FALSE)</f>
        <v>Local Authority</v>
      </c>
      <c r="G1263" t="str">
        <f>IF(F1263="NHS England", "NHS England", IFERROR(VLOOKUP(B1263,[1]Lookup!E:F,2,FALSE),"Requires a Council Assigning"))</f>
        <v>North Yorkshire County Council</v>
      </c>
      <c r="H1263" t="str">
        <f>IFERROR(VLOOKUP(C1263,[1]Lookup!A:B,2,FALSE),"Requires Category")</f>
        <v>Nicotine Dependence</v>
      </c>
      <c r="I1263" t="str">
        <f t="shared" si="19"/>
        <v>Yes</v>
      </c>
    </row>
    <row r="1264" spans="1:9" hidden="1" x14ac:dyDescent="0.25">
      <c r="A1264" s="53">
        <v>42583</v>
      </c>
      <c r="B1264" t="s">
        <v>52</v>
      </c>
      <c r="C1264" t="s">
        <v>136</v>
      </c>
      <c r="D1264">
        <v>1</v>
      </c>
      <c r="E1264" s="4">
        <v>77.3</v>
      </c>
      <c r="F1264" s="4" t="str">
        <f>VLOOKUP(C1264,[1]Lookup!A:C,3,FALSE)</f>
        <v>Local Authority</v>
      </c>
      <c r="G1264" t="str">
        <f>IF(F1264="NHS England", "NHS England", IFERROR(VLOOKUP(B1264,[1]Lookup!E:F,2,FALSE),"Requires a Council Assigning"))</f>
        <v>North Yorkshire County Council</v>
      </c>
      <c r="H1264" t="str">
        <f>IFERROR(VLOOKUP(C1264,[1]Lookup!A:B,2,FALSE),"Requires Category")</f>
        <v>Etonogestrel</v>
      </c>
      <c r="I1264" t="str">
        <f t="shared" si="19"/>
        <v>Yes</v>
      </c>
    </row>
    <row r="1265" spans="1:9" hidden="1" x14ac:dyDescent="0.25">
      <c r="A1265" s="53">
        <v>42583</v>
      </c>
      <c r="B1265" t="s">
        <v>52</v>
      </c>
      <c r="C1265" t="s">
        <v>164</v>
      </c>
      <c r="D1265">
        <v>2</v>
      </c>
      <c r="E1265" s="4">
        <v>9.65</v>
      </c>
      <c r="F1265" s="4" t="str">
        <f>VLOOKUP(C1265,[1]Lookup!A:C,3,FALSE)</f>
        <v>Local Authority</v>
      </c>
      <c r="G1265" t="str">
        <f>IF(F1265="NHS England", "NHS England", IFERROR(VLOOKUP(B1265,[1]Lookup!E:F,2,FALSE),"Requires a Council Assigning"))</f>
        <v>North Yorkshire County Council</v>
      </c>
      <c r="H1265" t="str">
        <f>IFERROR(VLOOKUP(C1265,[1]Lookup!A:B,2,FALSE),"Requires Category")</f>
        <v>Emergency Contraception</v>
      </c>
      <c r="I1265" t="str">
        <f t="shared" si="19"/>
        <v>No</v>
      </c>
    </row>
    <row r="1266" spans="1:9" hidden="1" x14ac:dyDescent="0.25">
      <c r="A1266" s="53">
        <v>42583</v>
      </c>
      <c r="B1266" t="s">
        <v>52</v>
      </c>
      <c r="C1266" t="s">
        <v>159</v>
      </c>
      <c r="D1266">
        <v>1</v>
      </c>
      <c r="E1266" s="4">
        <v>4.83</v>
      </c>
      <c r="F1266" s="4" t="str">
        <f>VLOOKUP(C1266,[1]Lookup!A:C,3,FALSE)</f>
        <v>Local Authority</v>
      </c>
      <c r="G1266" t="str">
        <f>IF(F1266="NHS England", "NHS England", IFERROR(VLOOKUP(B1266,[1]Lookup!E:F,2,FALSE),"Requires a Council Assigning"))</f>
        <v>North Yorkshire County Council</v>
      </c>
      <c r="H1266" t="str">
        <f>IFERROR(VLOOKUP(C1266,[1]Lookup!A:B,2,FALSE),"Requires Category")</f>
        <v>Emergency Contraception</v>
      </c>
      <c r="I1266" t="str">
        <f t="shared" si="19"/>
        <v>No</v>
      </c>
    </row>
    <row r="1267" spans="1:9" hidden="1" x14ac:dyDescent="0.25">
      <c r="A1267" s="53">
        <v>42583</v>
      </c>
      <c r="B1267" t="s">
        <v>52</v>
      </c>
      <c r="C1267" t="s">
        <v>189</v>
      </c>
      <c r="D1267">
        <v>11</v>
      </c>
      <c r="E1267" s="4">
        <v>62.52</v>
      </c>
      <c r="F1267" s="4" t="str">
        <f>VLOOKUP(C1267,[1]Lookup!A:C,3,FALSE)</f>
        <v>Local Authority</v>
      </c>
      <c r="G1267" t="str">
        <f>IF(F1267="NHS England", "NHS England", IFERROR(VLOOKUP(B1267,[1]Lookup!E:F,2,FALSE),"Requires a Council Assigning"))</f>
        <v>North Yorkshire County Council</v>
      </c>
      <c r="H1267" t="str">
        <f>IFERROR(VLOOKUP(C1267,[1]Lookup!A:B,2,FALSE),"Requires Category")</f>
        <v>Opioid Dependence</v>
      </c>
      <c r="I1267" t="str">
        <f t="shared" si="19"/>
        <v>Yes</v>
      </c>
    </row>
    <row r="1268" spans="1:9" hidden="1" x14ac:dyDescent="0.25">
      <c r="A1268" s="53">
        <v>42583</v>
      </c>
      <c r="B1268" t="s">
        <v>52</v>
      </c>
      <c r="C1268" t="s">
        <v>138</v>
      </c>
      <c r="D1268">
        <v>16</v>
      </c>
      <c r="E1268" s="4">
        <v>99.71</v>
      </c>
      <c r="F1268" s="4" t="str">
        <f>VLOOKUP(C1268,[1]Lookup!A:C,3,FALSE)</f>
        <v>Local Authority</v>
      </c>
      <c r="G1268" t="str">
        <f>IF(F1268="NHS England", "NHS England", IFERROR(VLOOKUP(B1268,[1]Lookup!E:F,2,FALSE),"Requires a Council Assigning"))</f>
        <v>North Yorkshire County Council</v>
      </c>
      <c r="H1268" t="str">
        <f>IFERROR(VLOOKUP(C1268,[1]Lookup!A:B,2,FALSE),"Requires Category")</f>
        <v>Opioid Dependence</v>
      </c>
      <c r="I1268" t="str">
        <f t="shared" si="19"/>
        <v>Yes</v>
      </c>
    </row>
    <row r="1269" spans="1:9" hidden="1" x14ac:dyDescent="0.25">
      <c r="A1269" s="53">
        <v>42583</v>
      </c>
      <c r="B1269" t="s">
        <v>52</v>
      </c>
      <c r="C1269" t="s">
        <v>128</v>
      </c>
      <c r="D1269">
        <v>2</v>
      </c>
      <c r="E1269" s="4">
        <v>163.08000000000001</v>
      </c>
      <c r="F1269" s="4" t="str">
        <f>VLOOKUP(C1269,[1]Lookup!A:C,3,FALSE)</f>
        <v>Local Authority</v>
      </c>
      <c r="G1269" t="str">
        <f>IF(F1269="NHS England", "NHS England", IFERROR(VLOOKUP(B1269,[1]Lookup!E:F,2,FALSE),"Requires a Council Assigning"))</f>
        <v>North Yorkshire County Council</v>
      </c>
      <c r="H1269" t="str">
        <f>IFERROR(VLOOKUP(C1269,[1]Lookup!A:B,2,FALSE),"Requires Category")</f>
        <v>IUD Progestogen-only Device</v>
      </c>
      <c r="I1269" t="str">
        <f t="shared" si="19"/>
        <v>Yes</v>
      </c>
    </row>
    <row r="1270" spans="1:9" hidden="1" x14ac:dyDescent="0.25">
      <c r="A1270" s="53">
        <v>42583</v>
      </c>
      <c r="B1270" t="s">
        <v>52</v>
      </c>
      <c r="C1270" t="s">
        <v>129</v>
      </c>
      <c r="D1270">
        <v>3</v>
      </c>
      <c r="E1270" s="4">
        <v>231.91</v>
      </c>
      <c r="F1270" s="4" t="str">
        <f>VLOOKUP(C1270,[1]Lookup!A:C,3,FALSE)</f>
        <v>Local Authority</v>
      </c>
      <c r="G1270" t="str">
        <f>IF(F1270="NHS England", "NHS England", IFERROR(VLOOKUP(B1270,[1]Lookup!E:F,2,FALSE),"Requires a Council Assigning"))</f>
        <v>North Yorkshire County Council</v>
      </c>
      <c r="H1270" t="str">
        <f>IFERROR(VLOOKUP(C1270,[1]Lookup!A:B,2,FALSE),"Requires Category")</f>
        <v>Etonogestrel</v>
      </c>
      <c r="I1270" t="str">
        <f t="shared" si="19"/>
        <v>Yes</v>
      </c>
    </row>
    <row r="1271" spans="1:9" hidden="1" x14ac:dyDescent="0.25">
      <c r="A1271" s="53">
        <v>42583</v>
      </c>
      <c r="B1271" t="s">
        <v>52</v>
      </c>
      <c r="C1271" t="s">
        <v>199</v>
      </c>
      <c r="D1271">
        <v>2</v>
      </c>
      <c r="E1271" s="4">
        <v>73.900000000000006</v>
      </c>
      <c r="F1271" s="4" t="str">
        <f>VLOOKUP(C1271,[1]Lookup!A:C,3,FALSE)</f>
        <v>Local Authority</v>
      </c>
      <c r="G1271" t="str">
        <f>IF(F1271="NHS England", "NHS England", IFERROR(VLOOKUP(B1271,[1]Lookup!E:F,2,FALSE),"Requires a Council Assigning"))</f>
        <v>North Yorkshire County Council</v>
      </c>
      <c r="H1271" t="str">
        <f>IFERROR(VLOOKUP(C1271,[1]Lookup!A:B,2,FALSE),"Requires Category")</f>
        <v>Nicotine Dependence</v>
      </c>
      <c r="I1271" t="str">
        <f t="shared" si="19"/>
        <v>Yes</v>
      </c>
    </row>
    <row r="1272" spans="1:9" hidden="1" x14ac:dyDescent="0.25">
      <c r="A1272" s="53">
        <v>42583</v>
      </c>
      <c r="B1272" t="s">
        <v>52</v>
      </c>
      <c r="C1272" t="s">
        <v>190</v>
      </c>
      <c r="D1272">
        <v>1</v>
      </c>
      <c r="E1272" s="4">
        <v>3.26</v>
      </c>
      <c r="F1272" s="4" t="str">
        <f>VLOOKUP(C1272,[1]Lookup!A:C,3,FALSE)</f>
        <v>Local Authority</v>
      </c>
      <c r="G1272" t="str">
        <f>IF(F1272="NHS England", "NHS England", IFERROR(VLOOKUP(B1272,[1]Lookup!E:F,2,FALSE),"Requires a Council Assigning"))</f>
        <v>North Yorkshire County Council</v>
      </c>
      <c r="H1272" t="str">
        <f>IFERROR(VLOOKUP(C1272,[1]Lookup!A:B,2,FALSE),"Requires Category")</f>
        <v>Nicotine Dependence</v>
      </c>
      <c r="I1272" t="str">
        <f t="shared" si="19"/>
        <v>Yes</v>
      </c>
    </row>
    <row r="1273" spans="1:9" hidden="1" x14ac:dyDescent="0.25">
      <c r="A1273" s="53">
        <v>42583</v>
      </c>
      <c r="B1273" t="s">
        <v>52</v>
      </c>
      <c r="C1273" t="s">
        <v>163</v>
      </c>
      <c r="D1273">
        <v>1</v>
      </c>
      <c r="E1273" s="4">
        <v>66.8</v>
      </c>
      <c r="F1273" s="4" t="str">
        <f>VLOOKUP(C1273,[1]Lookup!A:C,3,FALSE)</f>
        <v>Local Authority</v>
      </c>
      <c r="G1273" t="str">
        <f>IF(F1273="NHS England", "NHS England", IFERROR(VLOOKUP(B1273,[1]Lookup!E:F,2,FALSE),"Requires a Council Assigning"))</f>
        <v>North Yorkshire County Council</v>
      </c>
      <c r="H1273" t="str">
        <f>IFERROR(VLOOKUP(C1273,[1]Lookup!A:B,2,FALSE),"Requires Category")</f>
        <v>Nicotine Dependence</v>
      </c>
      <c r="I1273" t="str">
        <f t="shared" si="19"/>
        <v>Yes</v>
      </c>
    </row>
    <row r="1274" spans="1:9" hidden="1" x14ac:dyDescent="0.25">
      <c r="A1274" s="53">
        <v>42583</v>
      </c>
      <c r="B1274" t="s">
        <v>52</v>
      </c>
      <c r="C1274" t="s">
        <v>192</v>
      </c>
      <c r="D1274">
        <v>1</v>
      </c>
      <c r="E1274" s="4">
        <v>3.26</v>
      </c>
      <c r="F1274" s="4" t="str">
        <f>VLOOKUP(C1274,[1]Lookup!A:C,3,FALSE)</f>
        <v>Local Authority</v>
      </c>
      <c r="G1274" t="str">
        <f>IF(F1274="NHS England", "NHS England", IFERROR(VLOOKUP(B1274,[1]Lookup!E:F,2,FALSE),"Requires a Council Assigning"))</f>
        <v>North Yorkshire County Council</v>
      </c>
      <c r="H1274" t="str">
        <f>IFERROR(VLOOKUP(C1274,[1]Lookup!A:B,2,FALSE),"Requires Category")</f>
        <v>Nicotine Dependence</v>
      </c>
      <c r="I1274" t="str">
        <f t="shared" si="19"/>
        <v>Yes</v>
      </c>
    </row>
    <row r="1275" spans="1:9" hidden="1" x14ac:dyDescent="0.25">
      <c r="A1275" s="53">
        <v>42583</v>
      </c>
      <c r="B1275" t="s">
        <v>52</v>
      </c>
      <c r="C1275" t="s">
        <v>161</v>
      </c>
      <c r="D1275">
        <v>2</v>
      </c>
      <c r="E1275" s="4">
        <v>22.48</v>
      </c>
      <c r="F1275" s="4" t="str">
        <f>VLOOKUP(C1275,[1]Lookup!A:C,3,FALSE)</f>
        <v>Local Authority</v>
      </c>
      <c r="G1275" t="str">
        <f>IF(F1275="NHS England", "NHS England", IFERROR(VLOOKUP(B1275,[1]Lookup!E:F,2,FALSE),"Requires a Council Assigning"))</f>
        <v>North Yorkshire County Council</v>
      </c>
      <c r="H1275" t="str">
        <f>IFERROR(VLOOKUP(C1275,[1]Lookup!A:B,2,FALSE),"Requires Category")</f>
        <v>Nicotine Dependence</v>
      </c>
      <c r="I1275" t="str">
        <f t="shared" si="19"/>
        <v>Yes</v>
      </c>
    </row>
    <row r="1276" spans="1:9" hidden="1" x14ac:dyDescent="0.25">
      <c r="A1276" s="53">
        <v>42583</v>
      </c>
      <c r="B1276" t="s">
        <v>52</v>
      </c>
      <c r="C1276" t="s">
        <v>162</v>
      </c>
      <c r="D1276">
        <v>1</v>
      </c>
      <c r="E1276" s="4">
        <v>38.450000000000003</v>
      </c>
      <c r="F1276" s="4" t="str">
        <f>VLOOKUP(C1276,[1]Lookup!A:C,3,FALSE)</f>
        <v>Local Authority</v>
      </c>
      <c r="G1276" t="str">
        <f>IF(F1276="NHS England", "NHS England", IFERROR(VLOOKUP(B1276,[1]Lookup!E:F,2,FALSE),"Requires a Council Assigning"))</f>
        <v>North Yorkshire County Council</v>
      </c>
      <c r="H1276" t="str">
        <f>IFERROR(VLOOKUP(C1276,[1]Lookup!A:B,2,FALSE),"Requires Category")</f>
        <v>Nicotine Dependence</v>
      </c>
      <c r="I1276" t="str">
        <f t="shared" si="19"/>
        <v>Yes</v>
      </c>
    </row>
    <row r="1277" spans="1:9" hidden="1" x14ac:dyDescent="0.25">
      <c r="A1277" s="53">
        <v>42583</v>
      </c>
      <c r="B1277" t="s">
        <v>52</v>
      </c>
      <c r="C1277" t="s">
        <v>193</v>
      </c>
      <c r="D1277">
        <v>2</v>
      </c>
      <c r="E1277" s="4">
        <v>34.86</v>
      </c>
      <c r="F1277" s="4" t="str">
        <f>VLOOKUP(C1277,[1]Lookup!A:C,3,FALSE)</f>
        <v>Local Authority</v>
      </c>
      <c r="G1277" t="str">
        <f>IF(F1277="NHS England", "NHS England", IFERROR(VLOOKUP(B1277,[1]Lookup!E:F,2,FALSE),"Requires a Council Assigning"))</f>
        <v>North Yorkshire County Council</v>
      </c>
      <c r="H1277" t="str">
        <f>IFERROR(VLOOKUP(C1277,[1]Lookup!A:B,2,FALSE),"Requires Category")</f>
        <v>Nicotine Dependence</v>
      </c>
      <c r="I1277" t="str">
        <f t="shared" si="19"/>
        <v>Yes</v>
      </c>
    </row>
    <row r="1278" spans="1:9" hidden="1" x14ac:dyDescent="0.25">
      <c r="A1278" s="53">
        <v>42583</v>
      </c>
      <c r="B1278" t="s">
        <v>52</v>
      </c>
      <c r="C1278" t="s">
        <v>167</v>
      </c>
      <c r="D1278">
        <v>2</v>
      </c>
      <c r="E1278" s="4">
        <v>73.930000000000007</v>
      </c>
      <c r="F1278" s="4" t="str">
        <f>VLOOKUP(C1278,[1]Lookup!A:C,3,FALSE)</f>
        <v>Local Authority</v>
      </c>
      <c r="G1278" t="str">
        <f>IF(F1278="NHS England", "NHS England", IFERROR(VLOOKUP(B1278,[1]Lookup!E:F,2,FALSE),"Requires a Council Assigning"))</f>
        <v>North Yorkshire County Council</v>
      </c>
      <c r="H1278" t="str">
        <f>IFERROR(VLOOKUP(C1278,[1]Lookup!A:B,2,FALSE),"Requires Category")</f>
        <v>Nicotine Dependence</v>
      </c>
      <c r="I1278" t="str">
        <f t="shared" si="19"/>
        <v>Yes</v>
      </c>
    </row>
    <row r="1279" spans="1:9" hidden="1" x14ac:dyDescent="0.25">
      <c r="A1279" s="53">
        <v>42583</v>
      </c>
      <c r="B1279" t="s">
        <v>52</v>
      </c>
      <c r="C1279" t="s">
        <v>206</v>
      </c>
      <c r="D1279">
        <v>1</v>
      </c>
      <c r="E1279" s="4">
        <v>8.4600000000000009</v>
      </c>
      <c r="F1279" s="4" t="str">
        <f>VLOOKUP(C1279,[1]Lookup!A:C,3,FALSE)</f>
        <v>Local Authority</v>
      </c>
      <c r="G1279" t="str">
        <f>IF(F1279="NHS England", "NHS England", IFERROR(VLOOKUP(B1279,[1]Lookup!E:F,2,FALSE),"Requires a Council Assigning"))</f>
        <v>North Yorkshire County Council</v>
      </c>
      <c r="H1279" t="str">
        <f>IFERROR(VLOOKUP(C1279,[1]Lookup!A:B,2,FALSE),"Requires Category")</f>
        <v>Nicotine Dependence</v>
      </c>
      <c r="I1279" t="str">
        <f t="shared" si="19"/>
        <v>Yes</v>
      </c>
    </row>
    <row r="1280" spans="1:9" hidden="1" x14ac:dyDescent="0.25">
      <c r="A1280" s="53">
        <v>42583</v>
      </c>
      <c r="B1280" t="s">
        <v>52</v>
      </c>
      <c r="C1280" t="s">
        <v>152</v>
      </c>
      <c r="D1280">
        <v>1</v>
      </c>
      <c r="E1280" s="4">
        <v>7.71</v>
      </c>
      <c r="F1280" s="4" t="str">
        <f>VLOOKUP(C1280,[1]Lookup!A:C,3,FALSE)</f>
        <v>NHS England</v>
      </c>
      <c r="G1280" t="str">
        <f>IF(F1280="NHS England", "NHS England", IFERROR(VLOOKUP(B1280,[1]Lookup!E:F,2,FALSE),"Requires a Council Assigning"))</f>
        <v>NHS England</v>
      </c>
      <c r="H1280" t="str">
        <f>IFERROR(VLOOKUP(C1280,[1]Lookup!A:B,2,FALSE),"Requires Category")</f>
        <v>Pneumococcal</v>
      </c>
      <c r="I1280" t="str">
        <f t="shared" si="19"/>
        <v>Yes</v>
      </c>
    </row>
    <row r="1281" spans="1:9" hidden="1" x14ac:dyDescent="0.25">
      <c r="A1281" s="53">
        <v>42583</v>
      </c>
      <c r="B1281" t="s">
        <v>52</v>
      </c>
      <c r="C1281" t="s">
        <v>145</v>
      </c>
      <c r="D1281">
        <v>5</v>
      </c>
      <c r="E1281" s="4">
        <v>126.55</v>
      </c>
      <c r="F1281" s="4" t="str">
        <f>VLOOKUP(C1281,[1]Lookup!A:C,3,FALSE)</f>
        <v>Local Authority</v>
      </c>
      <c r="G1281" t="str">
        <f>IF(F1281="NHS England", "NHS England", IFERROR(VLOOKUP(B1281,[1]Lookup!E:F,2,FALSE),"Requires a Council Assigning"))</f>
        <v>North Yorkshire County Council</v>
      </c>
      <c r="H1281" t="str">
        <f>IFERROR(VLOOKUP(C1281,[1]Lookup!A:B,2,FALSE),"Requires Category")</f>
        <v>Nicotine Dependence</v>
      </c>
      <c r="I1281" t="str">
        <f t="shared" si="19"/>
        <v>Yes</v>
      </c>
    </row>
    <row r="1282" spans="1:9" hidden="1" x14ac:dyDescent="0.25">
      <c r="A1282" s="53">
        <v>42583</v>
      </c>
      <c r="B1282" t="s">
        <v>52</v>
      </c>
      <c r="C1282" t="s">
        <v>146</v>
      </c>
      <c r="D1282">
        <v>6</v>
      </c>
      <c r="E1282" s="4">
        <v>303.58999999999997</v>
      </c>
      <c r="F1282" s="4" t="str">
        <f>VLOOKUP(C1282,[1]Lookup!A:C,3,FALSE)</f>
        <v>Local Authority</v>
      </c>
      <c r="G1282" t="str">
        <f>IF(F1282="NHS England", "NHS England", IFERROR(VLOOKUP(B1282,[1]Lookup!E:F,2,FALSE),"Requires a Council Assigning"))</f>
        <v>North Yorkshire County Council</v>
      </c>
      <c r="H1282" t="str">
        <f>IFERROR(VLOOKUP(C1282,[1]Lookup!A:B,2,FALSE),"Requires Category")</f>
        <v>Nicotine Dependence</v>
      </c>
      <c r="I1282" t="str">
        <f t="shared" si="19"/>
        <v>Yes</v>
      </c>
    </row>
    <row r="1283" spans="1:9" hidden="1" x14ac:dyDescent="0.25">
      <c r="A1283" s="53">
        <v>42583</v>
      </c>
      <c r="B1283" t="s">
        <v>60</v>
      </c>
      <c r="C1283" t="s">
        <v>159</v>
      </c>
      <c r="D1283">
        <v>3</v>
      </c>
      <c r="E1283" s="4">
        <v>14.48</v>
      </c>
      <c r="F1283" s="4" t="str">
        <f>VLOOKUP(C1283,[1]Lookup!A:C,3,FALSE)</f>
        <v>Local Authority</v>
      </c>
      <c r="G1283" t="str">
        <f>IF(F1283="NHS England", "NHS England", IFERROR(VLOOKUP(B1283,[1]Lookup!E:F,2,FALSE),"Requires a Council Assigning"))</f>
        <v>East Riding of Yorkshire Council</v>
      </c>
      <c r="H1283" t="str">
        <f>IFERROR(VLOOKUP(C1283,[1]Lookup!A:B,2,FALSE),"Requires Category")</f>
        <v>Emergency Contraception</v>
      </c>
      <c r="I1283" t="str">
        <f t="shared" si="19"/>
        <v>No</v>
      </c>
    </row>
    <row r="1284" spans="1:9" hidden="1" x14ac:dyDescent="0.25">
      <c r="A1284" s="53">
        <v>42583</v>
      </c>
      <c r="B1284" t="s">
        <v>60</v>
      </c>
      <c r="C1284" t="s">
        <v>138</v>
      </c>
      <c r="D1284">
        <v>3</v>
      </c>
      <c r="E1284" s="4">
        <v>8.59</v>
      </c>
      <c r="F1284" s="4" t="str">
        <f>VLOOKUP(C1284,[1]Lookup!A:C,3,FALSE)</f>
        <v>Local Authority</v>
      </c>
      <c r="G1284" t="str">
        <f>IF(F1284="NHS England", "NHS England", IFERROR(VLOOKUP(B1284,[1]Lookup!E:F,2,FALSE),"Requires a Council Assigning"))</f>
        <v>East Riding of Yorkshire Council</v>
      </c>
      <c r="H1284" t="str">
        <f>IFERROR(VLOOKUP(C1284,[1]Lookup!A:B,2,FALSE),"Requires Category")</f>
        <v>Opioid Dependence</v>
      </c>
      <c r="I1284" t="str">
        <f t="shared" si="19"/>
        <v>Yes</v>
      </c>
    </row>
    <row r="1285" spans="1:9" hidden="1" x14ac:dyDescent="0.25">
      <c r="A1285" s="53">
        <v>42583</v>
      </c>
      <c r="B1285" t="s">
        <v>60</v>
      </c>
      <c r="C1285" t="s">
        <v>128</v>
      </c>
      <c r="D1285">
        <v>2</v>
      </c>
      <c r="E1285" s="4">
        <v>163.08000000000001</v>
      </c>
      <c r="F1285" s="4" t="str">
        <f>VLOOKUP(C1285,[1]Lookup!A:C,3,FALSE)</f>
        <v>Local Authority</v>
      </c>
      <c r="G1285" t="str">
        <f>IF(F1285="NHS England", "NHS England", IFERROR(VLOOKUP(B1285,[1]Lookup!E:F,2,FALSE),"Requires a Council Assigning"))</f>
        <v>East Riding of Yorkshire Council</v>
      </c>
      <c r="H1285" t="str">
        <f>IFERROR(VLOOKUP(C1285,[1]Lookup!A:B,2,FALSE),"Requires Category")</f>
        <v>IUD Progestogen-only Device</v>
      </c>
      <c r="I1285" t="str">
        <f t="shared" ref="I1285:I1348" si="20">INDEX($R$7:$AB$11,MATCH(G1285,$Q$7:$Q$11,0),MATCH(H1285,$R$6:$AB$6,0))</f>
        <v>Yes</v>
      </c>
    </row>
    <row r="1286" spans="1:9" hidden="1" x14ac:dyDescent="0.25">
      <c r="A1286" s="53">
        <v>42583</v>
      </c>
      <c r="B1286" t="s">
        <v>60</v>
      </c>
      <c r="C1286" t="s">
        <v>194</v>
      </c>
      <c r="D1286">
        <v>3</v>
      </c>
      <c r="E1286" s="4">
        <v>127.9</v>
      </c>
      <c r="F1286" s="4" t="str">
        <f>VLOOKUP(C1286,[1]Lookup!A:C,3,FALSE)</f>
        <v>Local Authority</v>
      </c>
      <c r="G1286" t="str">
        <f>IF(F1286="NHS England", "NHS England", IFERROR(VLOOKUP(B1286,[1]Lookup!E:F,2,FALSE),"Requires a Council Assigning"))</f>
        <v>East Riding of Yorkshire Council</v>
      </c>
      <c r="H1286" t="str">
        <f>IFERROR(VLOOKUP(C1286,[1]Lookup!A:B,2,FALSE),"Requires Category")</f>
        <v>Nicotine Dependence</v>
      </c>
      <c r="I1286" t="str">
        <f t="shared" si="20"/>
        <v>No</v>
      </c>
    </row>
    <row r="1287" spans="1:9" hidden="1" x14ac:dyDescent="0.25">
      <c r="A1287" s="53">
        <v>42583</v>
      </c>
      <c r="B1287" t="s">
        <v>60</v>
      </c>
      <c r="C1287" t="s">
        <v>165</v>
      </c>
      <c r="D1287">
        <v>1</v>
      </c>
      <c r="E1287" s="4">
        <v>38.450000000000003</v>
      </c>
      <c r="F1287" s="4" t="str">
        <f>VLOOKUP(C1287,[1]Lookup!A:C,3,FALSE)</f>
        <v>Local Authority</v>
      </c>
      <c r="G1287" t="str">
        <f>IF(F1287="NHS England", "NHS England", IFERROR(VLOOKUP(B1287,[1]Lookup!E:F,2,FALSE),"Requires a Council Assigning"))</f>
        <v>East Riding of Yorkshire Council</v>
      </c>
      <c r="H1287" t="str">
        <f>IFERROR(VLOOKUP(C1287,[1]Lookup!A:B,2,FALSE),"Requires Category")</f>
        <v>Nicotine Dependence</v>
      </c>
      <c r="I1287" t="str">
        <f t="shared" si="20"/>
        <v>No</v>
      </c>
    </row>
    <row r="1288" spans="1:9" hidden="1" x14ac:dyDescent="0.25">
      <c r="A1288" s="53">
        <v>42583</v>
      </c>
      <c r="B1288" t="s">
        <v>60</v>
      </c>
      <c r="C1288" t="s">
        <v>152</v>
      </c>
      <c r="D1288">
        <v>29</v>
      </c>
      <c r="E1288" s="4">
        <v>223.56</v>
      </c>
      <c r="F1288" s="4" t="str">
        <f>VLOOKUP(C1288,[1]Lookup!A:C,3,FALSE)</f>
        <v>NHS England</v>
      </c>
      <c r="G1288" t="str">
        <f>IF(F1288="NHS England", "NHS England", IFERROR(VLOOKUP(B1288,[1]Lookup!E:F,2,FALSE),"Requires a Council Assigning"))</f>
        <v>NHS England</v>
      </c>
      <c r="H1288" t="str">
        <f>IFERROR(VLOOKUP(C1288,[1]Lookup!A:B,2,FALSE),"Requires Category")</f>
        <v>Pneumococcal</v>
      </c>
      <c r="I1288" t="str">
        <f t="shared" si="20"/>
        <v>Yes</v>
      </c>
    </row>
    <row r="1289" spans="1:9" hidden="1" x14ac:dyDescent="0.25">
      <c r="A1289" s="53">
        <v>42583</v>
      </c>
      <c r="B1289" t="s">
        <v>60</v>
      </c>
      <c r="C1289" t="s">
        <v>146</v>
      </c>
      <c r="D1289">
        <v>2</v>
      </c>
      <c r="E1289" s="4">
        <v>101.21</v>
      </c>
      <c r="F1289" s="4" t="str">
        <f>VLOOKUP(C1289,[1]Lookup!A:C,3,FALSE)</f>
        <v>Local Authority</v>
      </c>
      <c r="G1289" t="str">
        <f>IF(F1289="NHS England", "NHS England", IFERROR(VLOOKUP(B1289,[1]Lookup!E:F,2,FALSE),"Requires a Council Assigning"))</f>
        <v>East Riding of Yorkshire Council</v>
      </c>
      <c r="H1289" t="str">
        <f>IFERROR(VLOOKUP(C1289,[1]Lookup!A:B,2,FALSE),"Requires Category")</f>
        <v>Nicotine Dependence</v>
      </c>
      <c r="I1289" t="str">
        <f t="shared" si="20"/>
        <v>No</v>
      </c>
    </row>
    <row r="1290" spans="1:9" hidden="1" x14ac:dyDescent="0.25">
      <c r="A1290" s="53">
        <v>42583</v>
      </c>
      <c r="B1290" t="s">
        <v>56</v>
      </c>
      <c r="C1290" t="s">
        <v>166</v>
      </c>
      <c r="D1290">
        <v>2</v>
      </c>
      <c r="E1290" s="4">
        <v>53.4</v>
      </c>
      <c r="F1290" s="4" t="str">
        <f>VLOOKUP(C1290,[1]Lookup!A:C,3,FALSE)</f>
        <v>Local Authority</v>
      </c>
      <c r="G1290" t="str">
        <f>IF(F1290="NHS England", "NHS England", IFERROR(VLOOKUP(B1290,[1]Lookup!E:F,2,FALSE),"Requires a Council Assigning"))</f>
        <v>North Yorkshire County Council</v>
      </c>
      <c r="H1290" t="str">
        <f>IFERROR(VLOOKUP(C1290,[1]Lookup!A:B,2,FALSE),"Requires Category")</f>
        <v>Alcohol dependence</v>
      </c>
      <c r="I1290" t="str">
        <f t="shared" si="20"/>
        <v>Yes</v>
      </c>
    </row>
    <row r="1291" spans="1:9" hidden="1" x14ac:dyDescent="0.25">
      <c r="A1291" s="53">
        <v>42583</v>
      </c>
      <c r="B1291" t="s">
        <v>56</v>
      </c>
      <c r="C1291" t="s">
        <v>133</v>
      </c>
      <c r="D1291">
        <v>2</v>
      </c>
      <c r="E1291" s="4">
        <v>16.510000000000002</v>
      </c>
      <c r="F1291" s="4" t="str">
        <f>VLOOKUP(C1291,[1]Lookup!A:C,3,FALSE)</f>
        <v>Local Authority</v>
      </c>
      <c r="G1291" t="str">
        <f>IF(F1291="NHS England", "NHS England", IFERROR(VLOOKUP(B1291,[1]Lookup!E:F,2,FALSE),"Requires a Council Assigning"))</f>
        <v>North Yorkshire County Council</v>
      </c>
      <c r="H1291" t="str">
        <f>IFERROR(VLOOKUP(C1291,[1]Lookup!A:B,2,FALSE),"Requires Category")</f>
        <v>Opioid Dependence</v>
      </c>
      <c r="I1291" t="str">
        <f t="shared" si="20"/>
        <v>Yes</v>
      </c>
    </row>
    <row r="1292" spans="1:9" hidden="1" x14ac:dyDescent="0.25">
      <c r="A1292" s="53">
        <v>42583</v>
      </c>
      <c r="B1292" t="s">
        <v>56</v>
      </c>
      <c r="C1292" t="s">
        <v>182</v>
      </c>
      <c r="D1292">
        <v>4</v>
      </c>
      <c r="E1292" s="4">
        <v>47.54</v>
      </c>
      <c r="F1292" s="4" t="str">
        <f>VLOOKUP(C1292,[1]Lookup!A:C,3,FALSE)</f>
        <v>Local Authority</v>
      </c>
      <c r="G1292" t="str">
        <f>IF(F1292="NHS England", "NHS England", IFERROR(VLOOKUP(B1292,[1]Lookup!E:F,2,FALSE),"Requires a Council Assigning"))</f>
        <v>North Yorkshire County Council</v>
      </c>
      <c r="H1292" t="str">
        <f>IFERROR(VLOOKUP(C1292,[1]Lookup!A:B,2,FALSE),"Requires Category")</f>
        <v>Opioid Dependence</v>
      </c>
      <c r="I1292" t="str">
        <f t="shared" si="20"/>
        <v>Yes</v>
      </c>
    </row>
    <row r="1293" spans="1:9" hidden="1" x14ac:dyDescent="0.25">
      <c r="A1293" s="53">
        <v>42583</v>
      </c>
      <c r="B1293" t="s">
        <v>56</v>
      </c>
      <c r="C1293" t="s">
        <v>177</v>
      </c>
      <c r="D1293">
        <v>1</v>
      </c>
      <c r="E1293" s="4">
        <v>25.32</v>
      </c>
      <c r="F1293" s="4" t="str">
        <f>VLOOKUP(C1293,[1]Lookup!A:C,3,FALSE)</f>
        <v>Local Authority</v>
      </c>
      <c r="G1293" t="str">
        <f>IF(F1293="NHS England", "NHS England", IFERROR(VLOOKUP(B1293,[1]Lookup!E:F,2,FALSE),"Requires a Council Assigning"))</f>
        <v>North Yorkshire County Council</v>
      </c>
      <c r="H1293" t="str">
        <f>IFERROR(VLOOKUP(C1293,[1]Lookup!A:B,2,FALSE),"Requires Category")</f>
        <v>Nicotine Dependence</v>
      </c>
      <c r="I1293" t="str">
        <f t="shared" si="20"/>
        <v>Yes</v>
      </c>
    </row>
    <row r="1294" spans="1:9" hidden="1" x14ac:dyDescent="0.25">
      <c r="A1294" s="53">
        <v>42583</v>
      </c>
      <c r="B1294" t="s">
        <v>56</v>
      </c>
      <c r="C1294" t="s">
        <v>135</v>
      </c>
      <c r="D1294">
        <v>1</v>
      </c>
      <c r="E1294" s="4">
        <v>102.11</v>
      </c>
      <c r="F1294" s="4" t="str">
        <f>VLOOKUP(C1294,[1]Lookup!A:C,3,FALSE)</f>
        <v>Local Authority</v>
      </c>
      <c r="G1294" t="str">
        <f>IF(F1294="NHS England", "NHS England", IFERROR(VLOOKUP(B1294,[1]Lookup!E:F,2,FALSE),"Requires a Council Assigning"))</f>
        <v>North Yorkshire County Council</v>
      </c>
      <c r="H1294" t="str">
        <f>IFERROR(VLOOKUP(C1294,[1]Lookup!A:B,2,FALSE),"Requires Category")</f>
        <v>Alcohol dependence</v>
      </c>
      <c r="I1294" t="str">
        <f t="shared" si="20"/>
        <v>Yes</v>
      </c>
    </row>
    <row r="1295" spans="1:9" hidden="1" x14ac:dyDescent="0.25">
      <c r="A1295" s="53">
        <v>42583</v>
      </c>
      <c r="B1295" t="s">
        <v>56</v>
      </c>
      <c r="C1295" t="s">
        <v>127</v>
      </c>
      <c r="D1295">
        <v>1</v>
      </c>
      <c r="E1295" s="4">
        <v>13.03</v>
      </c>
      <c r="F1295" s="4" t="str">
        <f>VLOOKUP(C1295,[1]Lookup!A:C,3,FALSE)</f>
        <v>Local Authority</v>
      </c>
      <c r="G1295" t="str">
        <f>IF(F1295="NHS England", "NHS England", IFERROR(VLOOKUP(B1295,[1]Lookup!E:F,2,FALSE),"Requires a Council Assigning"))</f>
        <v>North Yorkshire County Council</v>
      </c>
      <c r="H1295" t="str">
        <f>IFERROR(VLOOKUP(C1295,[1]Lookup!A:B,2,FALSE),"Requires Category")</f>
        <v>Emergency Contraception</v>
      </c>
      <c r="I1295" t="str">
        <f t="shared" si="20"/>
        <v>No</v>
      </c>
    </row>
    <row r="1296" spans="1:9" hidden="1" x14ac:dyDescent="0.25">
      <c r="A1296" s="53">
        <v>42583</v>
      </c>
      <c r="B1296" t="s">
        <v>56</v>
      </c>
      <c r="C1296" t="s">
        <v>207</v>
      </c>
      <c r="D1296">
        <v>1</v>
      </c>
      <c r="E1296" s="4">
        <v>64.14</v>
      </c>
      <c r="F1296" s="4" t="str">
        <f>VLOOKUP(C1296,[1]Lookup!A:C,3,FALSE)</f>
        <v>Local Authority</v>
      </c>
      <c r="G1296" t="str">
        <f>IF(F1296="NHS England", "NHS England", IFERROR(VLOOKUP(B1296,[1]Lookup!E:F,2,FALSE),"Requires a Council Assigning"))</f>
        <v>North Yorkshire County Council</v>
      </c>
      <c r="H1296" t="str">
        <f>IFERROR(VLOOKUP(C1296,[1]Lookup!A:B,2,FALSE),"Requires Category")</f>
        <v>IUD Progestogen-only Device</v>
      </c>
      <c r="I1296" t="str">
        <f t="shared" si="20"/>
        <v>Yes</v>
      </c>
    </row>
    <row r="1297" spans="1:9" hidden="1" x14ac:dyDescent="0.25">
      <c r="A1297" s="53">
        <v>42583</v>
      </c>
      <c r="B1297" t="s">
        <v>56</v>
      </c>
      <c r="C1297" t="s">
        <v>164</v>
      </c>
      <c r="D1297">
        <v>2</v>
      </c>
      <c r="E1297" s="4">
        <v>9.66</v>
      </c>
      <c r="F1297" s="4" t="str">
        <f>VLOOKUP(C1297,[1]Lookup!A:C,3,FALSE)</f>
        <v>Local Authority</v>
      </c>
      <c r="G1297" t="str">
        <f>IF(F1297="NHS England", "NHS England", IFERROR(VLOOKUP(B1297,[1]Lookup!E:F,2,FALSE),"Requires a Council Assigning"))</f>
        <v>North Yorkshire County Council</v>
      </c>
      <c r="H1297" t="str">
        <f>IFERROR(VLOOKUP(C1297,[1]Lookup!A:B,2,FALSE),"Requires Category")</f>
        <v>Emergency Contraception</v>
      </c>
      <c r="I1297" t="str">
        <f t="shared" si="20"/>
        <v>No</v>
      </c>
    </row>
    <row r="1298" spans="1:9" hidden="1" x14ac:dyDescent="0.25">
      <c r="A1298" s="53">
        <v>42583</v>
      </c>
      <c r="B1298" t="s">
        <v>56</v>
      </c>
      <c r="C1298" t="s">
        <v>159</v>
      </c>
      <c r="D1298">
        <v>1</v>
      </c>
      <c r="E1298" s="4">
        <v>4.83</v>
      </c>
      <c r="F1298" s="4" t="str">
        <f>VLOOKUP(C1298,[1]Lookup!A:C,3,FALSE)</f>
        <v>Local Authority</v>
      </c>
      <c r="G1298" t="str">
        <f>IF(F1298="NHS England", "NHS England", IFERROR(VLOOKUP(B1298,[1]Lookup!E:F,2,FALSE),"Requires a Council Assigning"))</f>
        <v>North Yorkshire County Council</v>
      </c>
      <c r="H1298" t="str">
        <f>IFERROR(VLOOKUP(C1298,[1]Lookup!A:B,2,FALSE),"Requires Category")</f>
        <v>Emergency Contraception</v>
      </c>
      <c r="I1298" t="str">
        <f t="shared" si="20"/>
        <v>No</v>
      </c>
    </row>
    <row r="1299" spans="1:9" hidden="1" x14ac:dyDescent="0.25">
      <c r="A1299" s="53">
        <v>42583</v>
      </c>
      <c r="B1299" t="s">
        <v>56</v>
      </c>
      <c r="C1299" t="s">
        <v>138</v>
      </c>
      <c r="D1299">
        <v>20</v>
      </c>
      <c r="E1299" s="4">
        <v>138.82</v>
      </c>
      <c r="F1299" s="4" t="str">
        <f>VLOOKUP(C1299,[1]Lookup!A:C,3,FALSE)</f>
        <v>Local Authority</v>
      </c>
      <c r="G1299" t="str">
        <f>IF(F1299="NHS England", "NHS England", IFERROR(VLOOKUP(B1299,[1]Lookup!E:F,2,FALSE),"Requires a Council Assigning"))</f>
        <v>North Yorkshire County Council</v>
      </c>
      <c r="H1299" t="str">
        <f>IFERROR(VLOOKUP(C1299,[1]Lookup!A:B,2,FALSE),"Requires Category")</f>
        <v>Opioid Dependence</v>
      </c>
      <c r="I1299" t="str">
        <f t="shared" si="20"/>
        <v>Yes</v>
      </c>
    </row>
    <row r="1300" spans="1:9" hidden="1" x14ac:dyDescent="0.25">
      <c r="A1300" s="53">
        <v>42583</v>
      </c>
      <c r="B1300" t="s">
        <v>56</v>
      </c>
      <c r="C1300" t="s">
        <v>128</v>
      </c>
      <c r="D1300">
        <v>11</v>
      </c>
      <c r="E1300" s="4">
        <v>896.92</v>
      </c>
      <c r="F1300" s="4" t="str">
        <f>VLOOKUP(C1300,[1]Lookup!A:C,3,FALSE)</f>
        <v>Local Authority</v>
      </c>
      <c r="G1300" t="str">
        <f>IF(F1300="NHS England", "NHS England", IFERROR(VLOOKUP(B1300,[1]Lookup!E:F,2,FALSE),"Requires a Council Assigning"))</f>
        <v>North Yorkshire County Council</v>
      </c>
      <c r="H1300" t="str">
        <f>IFERROR(VLOOKUP(C1300,[1]Lookup!A:B,2,FALSE),"Requires Category")</f>
        <v>IUD Progestogen-only Device</v>
      </c>
      <c r="I1300" t="str">
        <f t="shared" si="20"/>
        <v>Yes</v>
      </c>
    </row>
    <row r="1301" spans="1:9" hidden="1" x14ac:dyDescent="0.25">
      <c r="A1301" s="53">
        <v>42583</v>
      </c>
      <c r="B1301" t="s">
        <v>56</v>
      </c>
      <c r="C1301" t="s">
        <v>198</v>
      </c>
      <c r="D1301">
        <v>1</v>
      </c>
      <c r="E1301" s="4">
        <v>20.71</v>
      </c>
      <c r="F1301" s="4" t="str">
        <f>VLOOKUP(C1301,[1]Lookup!A:C,3,FALSE)</f>
        <v>Local Authority</v>
      </c>
      <c r="G1301" t="str">
        <f>IF(F1301="NHS England", "NHS England", IFERROR(VLOOKUP(B1301,[1]Lookup!E:F,2,FALSE),"Requires a Council Assigning"))</f>
        <v>North Yorkshire County Council</v>
      </c>
      <c r="H1301" t="str">
        <f>IFERROR(VLOOKUP(C1301,[1]Lookup!A:B,2,FALSE),"Requires Category")</f>
        <v>Alcohol dependence</v>
      </c>
      <c r="I1301" t="str">
        <f t="shared" si="20"/>
        <v>Yes</v>
      </c>
    </row>
    <row r="1302" spans="1:9" hidden="1" x14ac:dyDescent="0.25">
      <c r="A1302" s="53">
        <v>42583</v>
      </c>
      <c r="B1302" t="s">
        <v>56</v>
      </c>
      <c r="C1302" t="s">
        <v>129</v>
      </c>
      <c r="D1302">
        <v>11</v>
      </c>
      <c r="E1302" s="4">
        <v>850.34</v>
      </c>
      <c r="F1302" s="4" t="str">
        <f>VLOOKUP(C1302,[1]Lookup!A:C,3,FALSE)</f>
        <v>Local Authority</v>
      </c>
      <c r="G1302" t="str">
        <f>IF(F1302="NHS England", "NHS England", IFERROR(VLOOKUP(B1302,[1]Lookup!E:F,2,FALSE),"Requires a Council Assigning"))</f>
        <v>North Yorkshire County Council</v>
      </c>
      <c r="H1302" t="str">
        <f>IFERROR(VLOOKUP(C1302,[1]Lookup!A:B,2,FALSE),"Requires Category")</f>
        <v>Etonogestrel</v>
      </c>
      <c r="I1302" t="str">
        <f t="shared" si="20"/>
        <v>Yes</v>
      </c>
    </row>
    <row r="1303" spans="1:9" hidden="1" x14ac:dyDescent="0.25">
      <c r="A1303" s="53">
        <v>42583</v>
      </c>
      <c r="B1303" t="s">
        <v>56</v>
      </c>
      <c r="C1303" t="s">
        <v>131</v>
      </c>
      <c r="D1303">
        <v>9</v>
      </c>
      <c r="E1303" s="4">
        <v>69.38</v>
      </c>
      <c r="F1303" s="4" t="str">
        <f>VLOOKUP(C1303,[1]Lookup!A:C,3,FALSE)</f>
        <v>NHS England</v>
      </c>
      <c r="G1303" t="str">
        <f>IF(F1303="NHS England", "NHS England", IFERROR(VLOOKUP(B1303,[1]Lookup!E:F,2,FALSE),"Requires a Council Assigning"))</f>
        <v>NHS England</v>
      </c>
      <c r="H1303" t="str">
        <f>IFERROR(VLOOKUP(C1303,[1]Lookup!A:B,2,FALSE),"Requires Category")</f>
        <v>Pneumococcal</v>
      </c>
      <c r="I1303" t="str">
        <f t="shared" si="20"/>
        <v>Yes</v>
      </c>
    </row>
    <row r="1304" spans="1:9" hidden="1" x14ac:dyDescent="0.25">
      <c r="A1304" s="53">
        <v>42583</v>
      </c>
      <c r="B1304" t="s">
        <v>56</v>
      </c>
      <c r="C1304" t="s">
        <v>145</v>
      </c>
      <c r="D1304">
        <v>1</v>
      </c>
      <c r="E1304" s="4">
        <v>25.32</v>
      </c>
      <c r="F1304" s="4" t="str">
        <f>VLOOKUP(C1304,[1]Lookup!A:C,3,FALSE)</f>
        <v>Local Authority</v>
      </c>
      <c r="G1304" t="str">
        <f>IF(F1304="NHS England", "NHS England", IFERROR(VLOOKUP(B1304,[1]Lookup!E:F,2,FALSE),"Requires a Council Assigning"))</f>
        <v>North Yorkshire County Council</v>
      </c>
      <c r="H1304" t="str">
        <f>IFERROR(VLOOKUP(C1304,[1]Lookup!A:B,2,FALSE),"Requires Category")</f>
        <v>Nicotine Dependence</v>
      </c>
      <c r="I1304" t="str">
        <f t="shared" si="20"/>
        <v>Yes</v>
      </c>
    </row>
    <row r="1305" spans="1:9" hidden="1" x14ac:dyDescent="0.25">
      <c r="A1305" s="53">
        <v>42583</v>
      </c>
      <c r="B1305" t="s">
        <v>56</v>
      </c>
      <c r="C1305" t="s">
        <v>202</v>
      </c>
      <c r="D1305">
        <v>1</v>
      </c>
      <c r="E1305" s="4">
        <v>50.6</v>
      </c>
      <c r="F1305" s="4" t="str">
        <f>VLOOKUP(C1305,[1]Lookup!A:C,3,FALSE)</f>
        <v>Local Authority</v>
      </c>
      <c r="G1305" t="str">
        <f>IF(F1305="NHS England", "NHS England", IFERROR(VLOOKUP(B1305,[1]Lookup!E:F,2,FALSE),"Requires a Council Assigning"))</f>
        <v>North Yorkshire County Council</v>
      </c>
      <c r="H1305" t="str">
        <f>IFERROR(VLOOKUP(C1305,[1]Lookup!A:B,2,FALSE),"Requires Category")</f>
        <v>Nicotine Dependence</v>
      </c>
      <c r="I1305" t="str">
        <f t="shared" si="20"/>
        <v>Yes</v>
      </c>
    </row>
    <row r="1306" spans="1:9" hidden="1" x14ac:dyDescent="0.25">
      <c r="A1306" s="53">
        <v>42583</v>
      </c>
      <c r="B1306" t="s">
        <v>56</v>
      </c>
      <c r="C1306" t="s">
        <v>146</v>
      </c>
      <c r="D1306">
        <v>4</v>
      </c>
      <c r="E1306" s="4">
        <v>202.41</v>
      </c>
      <c r="F1306" s="4" t="str">
        <f>VLOOKUP(C1306,[1]Lookup!A:C,3,FALSE)</f>
        <v>Local Authority</v>
      </c>
      <c r="G1306" t="str">
        <f>IF(F1306="NHS England", "NHS England", IFERROR(VLOOKUP(B1306,[1]Lookup!E:F,2,FALSE),"Requires a Council Assigning"))</f>
        <v>North Yorkshire County Council</v>
      </c>
      <c r="H1306" t="str">
        <f>IFERROR(VLOOKUP(C1306,[1]Lookup!A:B,2,FALSE),"Requires Category")</f>
        <v>Nicotine Dependence</v>
      </c>
      <c r="I1306" t="str">
        <f t="shared" si="20"/>
        <v>Yes</v>
      </c>
    </row>
    <row r="1307" spans="1:9" hidden="1" x14ac:dyDescent="0.25">
      <c r="A1307" s="53">
        <v>42583</v>
      </c>
      <c r="B1307" t="s">
        <v>66</v>
      </c>
      <c r="C1307" t="s">
        <v>166</v>
      </c>
      <c r="D1307">
        <v>4</v>
      </c>
      <c r="E1307" s="4">
        <v>106.79</v>
      </c>
      <c r="F1307" s="4" t="str">
        <f>VLOOKUP(C1307,[1]Lookup!A:C,3,FALSE)</f>
        <v>Local Authority</v>
      </c>
      <c r="G1307" t="str">
        <f>IF(F1307="NHS England", "NHS England", IFERROR(VLOOKUP(B1307,[1]Lookup!E:F,2,FALSE),"Requires a Council Assigning"))</f>
        <v>City of York</v>
      </c>
      <c r="H1307" t="str">
        <f>IFERROR(VLOOKUP(C1307,[1]Lookup!A:B,2,FALSE),"Requires Category")</f>
        <v>Alcohol dependence</v>
      </c>
      <c r="I1307" t="str">
        <f t="shared" si="20"/>
        <v>No</v>
      </c>
    </row>
    <row r="1308" spans="1:9" hidden="1" x14ac:dyDescent="0.25">
      <c r="A1308" s="53">
        <v>42583</v>
      </c>
      <c r="B1308" t="s">
        <v>66</v>
      </c>
      <c r="C1308" t="s">
        <v>133</v>
      </c>
      <c r="D1308">
        <v>6</v>
      </c>
      <c r="E1308" s="4">
        <v>27.56</v>
      </c>
      <c r="F1308" s="4" t="str">
        <f>VLOOKUP(C1308,[1]Lookup!A:C,3,FALSE)</f>
        <v>Local Authority</v>
      </c>
      <c r="G1308" t="str">
        <f>IF(F1308="NHS England", "NHS England", IFERROR(VLOOKUP(B1308,[1]Lookup!E:F,2,FALSE),"Requires a Council Assigning"))</f>
        <v>City of York</v>
      </c>
      <c r="H1308" t="str">
        <f>IFERROR(VLOOKUP(C1308,[1]Lookup!A:B,2,FALSE),"Requires Category")</f>
        <v>Opioid Dependence</v>
      </c>
      <c r="I1308" t="str">
        <f t="shared" si="20"/>
        <v>Yes</v>
      </c>
    </row>
    <row r="1309" spans="1:9" hidden="1" x14ac:dyDescent="0.25">
      <c r="A1309" s="53">
        <v>42583</v>
      </c>
      <c r="B1309" t="s">
        <v>66</v>
      </c>
      <c r="C1309" t="s">
        <v>182</v>
      </c>
      <c r="D1309">
        <v>8</v>
      </c>
      <c r="E1309" s="4">
        <v>46.93</v>
      </c>
      <c r="F1309" s="4" t="str">
        <f>VLOOKUP(C1309,[1]Lookup!A:C,3,FALSE)</f>
        <v>Local Authority</v>
      </c>
      <c r="G1309" t="str">
        <f>IF(F1309="NHS England", "NHS England", IFERROR(VLOOKUP(B1309,[1]Lookup!E:F,2,FALSE),"Requires a Council Assigning"))</f>
        <v>City of York</v>
      </c>
      <c r="H1309" t="str">
        <f>IFERROR(VLOOKUP(C1309,[1]Lookup!A:B,2,FALSE),"Requires Category")</f>
        <v>Opioid Dependence</v>
      </c>
      <c r="I1309" t="str">
        <f t="shared" si="20"/>
        <v>Yes</v>
      </c>
    </row>
    <row r="1310" spans="1:9" hidden="1" x14ac:dyDescent="0.25">
      <c r="A1310" s="53">
        <v>42583</v>
      </c>
      <c r="B1310" t="s">
        <v>66</v>
      </c>
      <c r="C1310" t="s">
        <v>134</v>
      </c>
      <c r="D1310">
        <v>4</v>
      </c>
      <c r="E1310" s="4">
        <v>41.17</v>
      </c>
      <c r="F1310" s="4" t="str">
        <f>VLOOKUP(C1310,[1]Lookup!A:C,3,FALSE)</f>
        <v>Local Authority</v>
      </c>
      <c r="G1310" t="str">
        <f>IF(F1310="NHS England", "NHS England", IFERROR(VLOOKUP(B1310,[1]Lookup!E:F,2,FALSE),"Requires a Council Assigning"))</f>
        <v>City of York</v>
      </c>
      <c r="H1310" t="str">
        <f>IFERROR(VLOOKUP(C1310,[1]Lookup!A:B,2,FALSE),"Requires Category")</f>
        <v>Opioid Dependence</v>
      </c>
      <c r="I1310" t="str">
        <f t="shared" si="20"/>
        <v>Yes</v>
      </c>
    </row>
    <row r="1311" spans="1:9" hidden="1" x14ac:dyDescent="0.25">
      <c r="A1311" s="53">
        <v>42583</v>
      </c>
      <c r="B1311" t="s">
        <v>66</v>
      </c>
      <c r="C1311" t="s">
        <v>135</v>
      </c>
      <c r="D1311">
        <v>9</v>
      </c>
      <c r="E1311" s="4">
        <v>215.19</v>
      </c>
      <c r="F1311" s="4" t="str">
        <f>VLOOKUP(C1311,[1]Lookup!A:C,3,FALSE)</f>
        <v>Local Authority</v>
      </c>
      <c r="G1311" t="str">
        <f>IF(F1311="NHS England", "NHS England", IFERROR(VLOOKUP(B1311,[1]Lookup!E:F,2,FALSE),"Requires a Council Assigning"))</f>
        <v>City of York</v>
      </c>
      <c r="H1311" t="str">
        <f>IFERROR(VLOOKUP(C1311,[1]Lookup!A:B,2,FALSE),"Requires Category")</f>
        <v>Alcohol dependence</v>
      </c>
      <c r="I1311" t="str">
        <f t="shared" si="20"/>
        <v>No</v>
      </c>
    </row>
    <row r="1312" spans="1:9" hidden="1" x14ac:dyDescent="0.25">
      <c r="A1312" s="53">
        <v>42583</v>
      </c>
      <c r="B1312" t="s">
        <v>66</v>
      </c>
      <c r="C1312" t="s">
        <v>136</v>
      </c>
      <c r="D1312">
        <v>11</v>
      </c>
      <c r="E1312" s="4">
        <v>850.48</v>
      </c>
      <c r="F1312" s="4" t="str">
        <f>VLOOKUP(C1312,[1]Lookup!A:C,3,FALSE)</f>
        <v>Local Authority</v>
      </c>
      <c r="G1312" t="str">
        <f>IF(F1312="NHS England", "NHS England", IFERROR(VLOOKUP(B1312,[1]Lookup!E:F,2,FALSE),"Requires a Council Assigning"))</f>
        <v>City of York</v>
      </c>
      <c r="H1312" t="str">
        <f>IFERROR(VLOOKUP(C1312,[1]Lookup!A:B,2,FALSE),"Requires Category")</f>
        <v>Etonogestrel</v>
      </c>
      <c r="I1312" t="str">
        <f t="shared" si="20"/>
        <v>No</v>
      </c>
    </row>
    <row r="1313" spans="1:9" hidden="1" x14ac:dyDescent="0.25">
      <c r="A1313" s="53">
        <v>42583</v>
      </c>
      <c r="B1313" t="s">
        <v>66</v>
      </c>
      <c r="C1313" t="s">
        <v>159</v>
      </c>
      <c r="D1313">
        <v>13</v>
      </c>
      <c r="E1313" s="4">
        <v>62.8</v>
      </c>
      <c r="F1313" s="4" t="str">
        <f>VLOOKUP(C1313,[1]Lookup!A:C,3,FALSE)</f>
        <v>Local Authority</v>
      </c>
      <c r="G1313" t="str">
        <f>IF(F1313="NHS England", "NHS England", IFERROR(VLOOKUP(B1313,[1]Lookup!E:F,2,FALSE),"Requires a Council Assigning"))</f>
        <v>City of York</v>
      </c>
      <c r="H1313" t="str">
        <f>IFERROR(VLOOKUP(C1313,[1]Lookup!A:B,2,FALSE),"Requires Category")</f>
        <v>Emergency Contraception</v>
      </c>
      <c r="I1313" t="str">
        <f t="shared" si="20"/>
        <v>No</v>
      </c>
    </row>
    <row r="1314" spans="1:9" hidden="1" x14ac:dyDescent="0.25">
      <c r="A1314" s="53">
        <v>42583</v>
      </c>
      <c r="B1314" t="s">
        <v>66</v>
      </c>
      <c r="C1314" t="s">
        <v>138</v>
      </c>
      <c r="D1314">
        <v>44</v>
      </c>
      <c r="E1314" s="4">
        <v>327.98</v>
      </c>
      <c r="F1314" s="4" t="str">
        <f>VLOOKUP(C1314,[1]Lookup!A:C,3,FALSE)</f>
        <v>Local Authority</v>
      </c>
      <c r="G1314" t="str">
        <f>IF(F1314="NHS England", "NHS England", IFERROR(VLOOKUP(B1314,[1]Lookup!E:F,2,FALSE),"Requires a Council Assigning"))</f>
        <v>City of York</v>
      </c>
      <c r="H1314" t="str">
        <f>IFERROR(VLOOKUP(C1314,[1]Lookup!A:B,2,FALSE),"Requires Category")</f>
        <v>Opioid Dependence</v>
      </c>
      <c r="I1314" t="str">
        <f t="shared" si="20"/>
        <v>Yes</v>
      </c>
    </row>
    <row r="1315" spans="1:9" hidden="1" x14ac:dyDescent="0.25">
      <c r="A1315" s="53">
        <v>42583</v>
      </c>
      <c r="B1315" t="s">
        <v>66</v>
      </c>
      <c r="C1315" t="s">
        <v>197</v>
      </c>
      <c r="D1315">
        <v>1</v>
      </c>
      <c r="E1315" s="4">
        <v>2.42</v>
      </c>
      <c r="F1315" s="4" t="str">
        <f>VLOOKUP(C1315,[1]Lookup!A:C,3,FALSE)</f>
        <v>Local Authority</v>
      </c>
      <c r="G1315" t="str">
        <f>IF(F1315="NHS England", "NHS England", IFERROR(VLOOKUP(B1315,[1]Lookup!E:F,2,FALSE),"Requires a Council Assigning"))</f>
        <v>City of York</v>
      </c>
      <c r="H1315" t="str">
        <f>IFERROR(VLOOKUP(C1315,[1]Lookup!A:B,2,FALSE),"Requires Category")</f>
        <v>Opioid Dependence</v>
      </c>
      <c r="I1315" t="str">
        <f t="shared" si="20"/>
        <v>Yes</v>
      </c>
    </row>
    <row r="1316" spans="1:9" hidden="1" x14ac:dyDescent="0.25">
      <c r="A1316" s="53">
        <v>42583</v>
      </c>
      <c r="B1316" t="s">
        <v>66</v>
      </c>
      <c r="C1316" t="s">
        <v>128</v>
      </c>
      <c r="D1316">
        <v>19</v>
      </c>
      <c r="E1316" s="4">
        <v>1549.22</v>
      </c>
      <c r="F1316" s="4" t="str">
        <f>VLOOKUP(C1316,[1]Lookup!A:C,3,FALSE)</f>
        <v>Local Authority</v>
      </c>
      <c r="G1316" t="str">
        <f>IF(F1316="NHS England", "NHS England", IFERROR(VLOOKUP(B1316,[1]Lookup!E:F,2,FALSE),"Requires a Council Assigning"))</f>
        <v>City of York</v>
      </c>
      <c r="H1316" t="str">
        <f>IFERROR(VLOOKUP(C1316,[1]Lookup!A:B,2,FALSE),"Requires Category")</f>
        <v>IUD Progestogen-only Device</v>
      </c>
      <c r="I1316" t="str">
        <f t="shared" si="20"/>
        <v>No</v>
      </c>
    </row>
    <row r="1317" spans="1:9" hidden="1" x14ac:dyDescent="0.25">
      <c r="A1317" s="53">
        <v>42583</v>
      </c>
      <c r="B1317" t="s">
        <v>66</v>
      </c>
      <c r="C1317" t="s">
        <v>198</v>
      </c>
      <c r="D1317">
        <v>1</v>
      </c>
      <c r="E1317" s="4">
        <v>20.71</v>
      </c>
      <c r="F1317" s="4" t="str">
        <f>VLOOKUP(C1317,[1]Lookup!A:C,3,FALSE)</f>
        <v>Local Authority</v>
      </c>
      <c r="G1317" t="str">
        <f>IF(F1317="NHS England", "NHS England", IFERROR(VLOOKUP(B1317,[1]Lookup!E:F,2,FALSE),"Requires a Council Assigning"))</f>
        <v>City of York</v>
      </c>
      <c r="H1317" t="str">
        <f>IFERROR(VLOOKUP(C1317,[1]Lookup!A:B,2,FALSE),"Requires Category")</f>
        <v>Alcohol dependence</v>
      </c>
      <c r="I1317" t="str">
        <f t="shared" si="20"/>
        <v>No</v>
      </c>
    </row>
    <row r="1318" spans="1:9" hidden="1" x14ac:dyDescent="0.25">
      <c r="A1318" s="53">
        <v>42583</v>
      </c>
      <c r="B1318" t="s">
        <v>66</v>
      </c>
      <c r="C1318" t="s">
        <v>172</v>
      </c>
      <c r="D1318">
        <v>3</v>
      </c>
      <c r="E1318" s="4">
        <v>27.75</v>
      </c>
      <c r="F1318" s="4" t="str">
        <f>VLOOKUP(C1318,[1]Lookup!A:C,3,FALSE)</f>
        <v>Local Authority</v>
      </c>
      <c r="G1318" t="str">
        <f>IF(F1318="NHS England", "NHS England", IFERROR(VLOOKUP(B1318,[1]Lookup!E:F,2,FALSE),"Requires a Council Assigning"))</f>
        <v>City of York</v>
      </c>
      <c r="H1318" t="str">
        <f>IFERROR(VLOOKUP(C1318,[1]Lookup!A:B,2,FALSE),"Requires Category")</f>
        <v>Nicotine Dependence</v>
      </c>
      <c r="I1318" t="str">
        <f t="shared" si="20"/>
        <v>No</v>
      </c>
    </row>
    <row r="1319" spans="1:9" hidden="1" x14ac:dyDescent="0.25">
      <c r="A1319" s="53">
        <v>42583</v>
      </c>
      <c r="B1319" t="s">
        <v>66</v>
      </c>
      <c r="C1319" t="s">
        <v>157</v>
      </c>
      <c r="D1319">
        <v>1</v>
      </c>
      <c r="E1319" s="4">
        <v>36.96</v>
      </c>
      <c r="F1319" s="4" t="str">
        <f>VLOOKUP(C1319,[1]Lookup!A:C,3,FALSE)</f>
        <v>Local Authority</v>
      </c>
      <c r="G1319" t="str">
        <f>IF(F1319="NHS England", "NHS England", IFERROR(VLOOKUP(B1319,[1]Lookup!E:F,2,FALSE),"Requires a Council Assigning"))</f>
        <v>City of York</v>
      </c>
      <c r="H1319" t="str">
        <f>IFERROR(VLOOKUP(C1319,[1]Lookup!A:B,2,FALSE),"Requires Category")</f>
        <v>Nicotine Dependence</v>
      </c>
      <c r="I1319" t="str">
        <f t="shared" si="20"/>
        <v>No</v>
      </c>
    </row>
    <row r="1320" spans="1:9" hidden="1" x14ac:dyDescent="0.25">
      <c r="A1320" s="53">
        <v>42583</v>
      </c>
      <c r="B1320" t="s">
        <v>66</v>
      </c>
      <c r="C1320" t="s">
        <v>161</v>
      </c>
      <c r="D1320">
        <v>1</v>
      </c>
      <c r="E1320" s="4">
        <v>11.24</v>
      </c>
      <c r="F1320" s="4" t="str">
        <f>VLOOKUP(C1320,[1]Lookup!A:C,3,FALSE)</f>
        <v>Local Authority</v>
      </c>
      <c r="G1320" t="str">
        <f>IF(F1320="NHS England", "NHS England", IFERROR(VLOOKUP(B1320,[1]Lookup!E:F,2,FALSE),"Requires a Council Assigning"))</f>
        <v>City of York</v>
      </c>
      <c r="H1320" t="str">
        <f>IFERROR(VLOOKUP(C1320,[1]Lookup!A:B,2,FALSE),"Requires Category")</f>
        <v>Nicotine Dependence</v>
      </c>
      <c r="I1320" t="str">
        <f t="shared" si="20"/>
        <v>No</v>
      </c>
    </row>
    <row r="1321" spans="1:9" hidden="1" x14ac:dyDescent="0.25">
      <c r="A1321" s="53">
        <v>42583</v>
      </c>
      <c r="B1321" t="s">
        <v>66</v>
      </c>
      <c r="C1321" t="s">
        <v>131</v>
      </c>
      <c r="D1321">
        <v>1</v>
      </c>
      <c r="E1321" s="4">
        <v>7.71</v>
      </c>
      <c r="F1321" s="4" t="str">
        <f>VLOOKUP(C1321,[1]Lookup!A:C,3,FALSE)</f>
        <v>NHS England</v>
      </c>
      <c r="G1321" t="str">
        <f>IF(F1321="NHS England", "NHS England", IFERROR(VLOOKUP(B1321,[1]Lookup!E:F,2,FALSE),"Requires a Council Assigning"))</f>
        <v>NHS England</v>
      </c>
      <c r="H1321" t="str">
        <f>IFERROR(VLOOKUP(C1321,[1]Lookup!A:B,2,FALSE),"Requires Category")</f>
        <v>Pneumococcal</v>
      </c>
      <c r="I1321" t="str">
        <f t="shared" si="20"/>
        <v>Yes</v>
      </c>
    </row>
    <row r="1322" spans="1:9" hidden="1" x14ac:dyDescent="0.25">
      <c r="A1322" s="53">
        <v>42583</v>
      </c>
      <c r="B1322" t="s">
        <v>66</v>
      </c>
      <c r="C1322" t="s">
        <v>144</v>
      </c>
      <c r="D1322">
        <v>2</v>
      </c>
      <c r="E1322" s="4">
        <v>26.06</v>
      </c>
      <c r="F1322" s="4" t="str">
        <f>VLOOKUP(C1322,[1]Lookup!A:C,3,FALSE)</f>
        <v>Local Authority</v>
      </c>
      <c r="G1322" t="str">
        <f>IF(F1322="NHS England", "NHS England", IFERROR(VLOOKUP(B1322,[1]Lookup!E:F,2,FALSE),"Requires a Council Assigning"))</f>
        <v>City of York</v>
      </c>
      <c r="H1322" t="str">
        <f>IFERROR(VLOOKUP(C1322,[1]Lookup!A:B,2,FALSE),"Requires Category")</f>
        <v>Emergency Contraception</v>
      </c>
      <c r="I1322" t="str">
        <f t="shared" si="20"/>
        <v>No</v>
      </c>
    </row>
    <row r="1323" spans="1:9" hidden="1" x14ac:dyDescent="0.25">
      <c r="A1323" s="53">
        <v>42583</v>
      </c>
      <c r="B1323" t="s">
        <v>66</v>
      </c>
      <c r="C1323" t="s">
        <v>146</v>
      </c>
      <c r="D1323">
        <v>2</v>
      </c>
      <c r="E1323" s="4">
        <v>50.62</v>
      </c>
      <c r="F1323" s="4" t="str">
        <f>VLOOKUP(C1323,[1]Lookup!A:C,3,FALSE)</f>
        <v>Local Authority</v>
      </c>
      <c r="G1323" t="str">
        <f>IF(F1323="NHS England", "NHS England", IFERROR(VLOOKUP(B1323,[1]Lookup!E:F,2,FALSE),"Requires a Council Assigning"))</f>
        <v>City of York</v>
      </c>
      <c r="H1323" t="str">
        <f>IFERROR(VLOOKUP(C1323,[1]Lookup!A:B,2,FALSE),"Requires Category")</f>
        <v>Nicotine Dependence</v>
      </c>
      <c r="I1323" t="str">
        <f t="shared" si="20"/>
        <v>No</v>
      </c>
    </row>
    <row r="1324" spans="1:9" hidden="1" x14ac:dyDescent="0.25">
      <c r="A1324" s="53">
        <v>42583</v>
      </c>
      <c r="B1324" t="s">
        <v>46</v>
      </c>
      <c r="C1324" t="s">
        <v>166</v>
      </c>
      <c r="D1324">
        <v>1</v>
      </c>
      <c r="E1324" s="4">
        <v>26.7</v>
      </c>
      <c r="F1324" s="4" t="str">
        <f>VLOOKUP(C1324,[1]Lookup!A:C,3,FALSE)</f>
        <v>Local Authority</v>
      </c>
      <c r="G1324" t="str">
        <f>IF(F1324="NHS England", "NHS England", IFERROR(VLOOKUP(B1324,[1]Lookup!E:F,2,FALSE),"Requires a Council Assigning"))</f>
        <v>North Yorkshire County Council</v>
      </c>
      <c r="H1324" t="str">
        <f>IFERROR(VLOOKUP(C1324,[1]Lookup!A:B,2,FALSE),"Requires Category")</f>
        <v>Alcohol dependence</v>
      </c>
      <c r="I1324" t="str">
        <f t="shared" si="20"/>
        <v>Yes</v>
      </c>
    </row>
    <row r="1325" spans="1:9" hidden="1" x14ac:dyDescent="0.25">
      <c r="A1325" s="53">
        <v>42583</v>
      </c>
      <c r="B1325" t="s">
        <v>46</v>
      </c>
      <c r="C1325" t="s">
        <v>136</v>
      </c>
      <c r="D1325">
        <v>6</v>
      </c>
      <c r="E1325" s="4">
        <v>463.9</v>
      </c>
      <c r="F1325" s="4" t="str">
        <f>VLOOKUP(C1325,[1]Lookup!A:C,3,FALSE)</f>
        <v>Local Authority</v>
      </c>
      <c r="G1325" t="str">
        <f>IF(F1325="NHS England", "NHS England", IFERROR(VLOOKUP(B1325,[1]Lookup!E:F,2,FALSE),"Requires a Council Assigning"))</f>
        <v>North Yorkshire County Council</v>
      </c>
      <c r="H1325" t="str">
        <f>IFERROR(VLOOKUP(C1325,[1]Lookup!A:B,2,FALSE),"Requires Category")</f>
        <v>Etonogestrel</v>
      </c>
      <c r="I1325" t="str">
        <f t="shared" si="20"/>
        <v>Yes</v>
      </c>
    </row>
    <row r="1326" spans="1:9" hidden="1" x14ac:dyDescent="0.25">
      <c r="A1326" s="53">
        <v>42583</v>
      </c>
      <c r="B1326" t="s">
        <v>46</v>
      </c>
      <c r="C1326" t="s">
        <v>128</v>
      </c>
      <c r="D1326">
        <v>1</v>
      </c>
      <c r="E1326" s="4">
        <v>81.540000000000006</v>
      </c>
      <c r="F1326" s="4" t="str">
        <f>VLOOKUP(C1326,[1]Lookup!A:C,3,FALSE)</f>
        <v>Local Authority</v>
      </c>
      <c r="G1326" t="str">
        <f>IF(F1326="NHS England", "NHS England", IFERROR(VLOOKUP(B1326,[1]Lookup!E:F,2,FALSE),"Requires a Council Assigning"))</f>
        <v>North Yorkshire County Council</v>
      </c>
      <c r="H1326" t="str">
        <f>IFERROR(VLOOKUP(C1326,[1]Lookup!A:B,2,FALSE),"Requires Category")</f>
        <v>IUD Progestogen-only Device</v>
      </c>
      <c r="I1326" t="str">
        <f t="shared" si="20"/>
        <v>Yes</v>
      </c>
    </row>
    <row r="1327" spans="1:9" hidden="1" x14ac:dyDescent="0.25">
      <c r="A1327" s="53">
        <v>42583</v>
      </c>
      <c r="B1327" t="s">
        <v>46</v>
      </c>
      <c r="C1327" t="s">
        <v>129</v>
      </c>
      <c r="D1327">
        <v>4</v>
      </c>
      <c r="E1327" s="4">
        <v>309.26</v>
      </c>
      <c r="F1327" s="4" t="str">
        <f>VLOOKUP(C1327,[1]Lookup!A:C,3,FALSE)</f>
        <v>Local Authority</v>
      </c>
      <c r="G1327" t="str">
        <f>IF(F1327="NHS England", "NHS England", IFERROR(VLOOKUP(B1327,[1]Lookup!E:F,2,FALSE),"Requires a Council Assigning"))</f>
        <v>North Yorkshire County Council</v>
      </c>
      <c r="H1327" t="str">
        <f>IFERROR(VLOOKUP(C1327,[1]Lookup!A:B,2,FALSE),"Requires Category")</f>
        <v>Etonogestrel</v>
      </c>
      <c r="I1327" t="str">
        <f t="shared" si="20"/>
        <v>Yes</v>
      </c>
    </row>
    <row r="1328" spans="1:9" hidden="1" x14ac:dyDescent="0.25">
      <c r="A1328" s="53">
        <v>42583</v>
      </c>
      <c r="B1328" t="s">
        <v>46</v>
      </c>
      <c r="C1328" t="s">
        <v>171</v>
      </c>
      <c r="D1328">
        <v>3</v>
      </c>
      <c r="E1328" s="4">
        <v>54.4</v>
      </c>
      <c r="F1328" s="4" t="str">
        <f>VLOOKUP(C1328,[1]Lookup!A:C,3,FALSE)</f>
        <v>Local Authority</v>
      </c>
      <c r="G1328" t="str">
        <f>IF(F1328="NHS England", "NHS England", IFERROR(VLOOKUP(B1328,[1]Lookup!E:F,2,FALSE),"Requires a Council Assigning"))</f>
        <v>North Yorkshire County Council</v>
      </c>
      <c r="H1328" t="str">
        <f>IFERROR(VLOOKUP(C1328,[1]Lookup!A:B,2,FALSE),"Requires Category")</f>
        <v>Nicotine Dependence</v>
      </c>
      <c r="I1328" t="str">
        <f t="shared" si="20"/>
        <v>Yes</v>
      </c>
    </row>
    <row r="1329" spans="1:9" hidden="1" x14ac:dyDescent="0.25">
      <c r="A1329" s="53">
        <v>42583</v>
      </c>
      <c r="B1329" t="s">
        <v>46</v>
      </c>
      <c r="C1329" t="s">
        <v>175</v>
      </c>
      <c r="D1329">
        <v>1</v>
      </c>
      <c r="E1329" s="4">
        <v>35.479999999999997</v>
      </c>
      <c r="F1329" s="4" t="str">
        <f>VLOOKUP(C1329,[1]Lookup!A:C,3,FALSE)</f>
        <v>Local Authority</v>
      </c>
      <c r="G1329" t="str">
        <f>IF(F1329="NHS England", "NHS England", IFERROR(VLOOKUP(B1329,[1]Lookup!E:F,2,FALSE),"Requires a Council Assigning"))</f>
        <v>North Yorkshire County Council</v>
      </c>
      <c r="H1329" t="str">
        <f>IFERROR(VLOOKUP(C1329,[1]Lookup!A:B,2,FALSE),"Requires Category")</f>
        <v>Nicotine Dependence</v>
      </c>
      <c r="I1329" t="str">
        <f t="shared" si="20"/>
        <v>Yes</v>
      </c>
    </row>
    <row r="1330" spans="1:9" hidden="1" x14ac:dyDescent="0.25">
      <c r="A1330" s="53">
        <v>42583</v>
      </c>
      <c r="B1330" t="s">
        <v>46</v>
      </c>
      <c r="C1330" t="s">
        <v>163</v>
      </c>
      <c r="D1330">
        <v>1</v>
      </c>
      <c r="E1330" s="4">
        <v>22.28</v>
      </c>
      <c r="F1330" s="4" t="str">
        <f>VLOOKUP(C1330,[1]Lookup!A:C,3,FALSE)</f>
        <v>Local Authority</v>
      </c>
      <c r="G1330" t="str">
        <f>IF(F1330="NHS England", "NHS England", IFERROR(VLOOKUP(B1330,[1]Lookup!E:F,2,FALSE),"Requires a Council Assigning"))</f>
        <v>North Yorkshire County Council</v>
      </c>
      <c r="H1330" t="str">
        <f>IFERROR(VLOOKUP(C1330,[1]Lookup!A:B,2,FALSE),"Requires Category")</f>
        <v>Nicotine Dependence</v>
      </c>
      <c r="I1330" t="str">
        <f t="shared" si="20"/>
        <v>Yes</v>
      </c>
    </row>
    <row r="1331" spans="1:9" hidden="1" x14ac:dyDescent="0.25">
      <c r="A1331" s="53">
        <v>42583</v>
      </c>
      <c r="B1331" t="s">
        <v>46</v>
      </c>
      <c r="C1331" t="s">
        <v>153</v>
      </c>
      <c r="D1331">
        <v>5</v>
      </c>
      <c r="E1331" s="4">
        <v>310.77</v>
      </c>
      <c r="F1331" s="4" t="str">
        <f>VLOOKUP(C1331,[1]Lookup!A:C,3,FALSE)</f>
        <v>Local Authority</v>
      </c>
      <c r="G1331" t="str">
        <f>IF(F1331="NHS England", "NHS England", IFERROR(VLOOKUP(B1331,[1]Lookup!E:F,2,FALSE),"Requires a Council Assigning"))</f>
        <v>North Yorkshire County Council</v>
      </c>
      <c r="H1331" t="str">
        <f>IFERROR(VLOOKUP(C1331,[1]Lookup!A:B,2,FALSE),"Requires Category")</f>
        <v>Nicotine Dependence</v>
      </c>
      <c r="I1331" t="str">
        <f t="shared" si="20"/>
        <v>Yes</v>
      </c>
    </row>
    <row r="1332" spans="1:9" hidden="1" x14ac:dyDescent="0.25">
      <c r="A1332" s="53">
        <v>42583</v>
      </c>
      <c r="B1332" t="s">
        <v>46</v>
      </c>
      <c r="C1332" t="s">
        <v>161</v>
      </c>
      <c r="D1332">
        <v>4</v>
      </c>
      <c r="E1332" s="4">
        <v>190.96</v>
      </c>
      <c r="F1332" s="4" t="str">
        <f>VLOOKUP(C1332,[1]Lookup!A:C,3,FALSE)</f>
        <v>Local Authority</v>
      </c>
      <c r="G1332" t="str">
        <f>IF(F1332="NHS England", "NHS England", IFERROR(VLOOKUP(B1332,[1]Lookup!E:F,2,FALSE),"Requires a Council Assigning"))</f>
        <v>North Yorkshire County Council</v>
      </c>
      <c r="H1332" t="str">
        <f>IFERROR(VLOOKUP(C1332,[1]Lookup!A:B,2,FALSE),"Requires Category")</f>
        <v>Nicotine Dependence</v>
      </c>
      <c r="I1332" t="str">
        <f t="shared" si="20"/>
        <v>Yes</v>
      </c>
    </row>
    <row r="1333" spans="1:9" hidden="1" x14ac:dyDescent="0.25">
      <c r="A1333" s="53">
        <v>42583</v>
      </c>
      <c r="B1333" t="s">
        <v>46</v>
      </c>
      <c r="C1333" t="s">
        <v>165</v>
      </c>
      <c r="D1333">
        <v>4</v>
      </c>
      <c r="E1333" s="4">
        <v>76.92</v>
      </c>
      <c r="F1333" s="4" t="str">
        <f>VLOOKUP(C1333,[1]Lookup!A:C,3,FALSE)</f>
        <v>Local Authority</v>
      </c>
      <c r="G1333" t="str">
        <f>IF(F1333="NHS England", "NHS England", IFERROR(VLOOKUP(B1333,[1]Lookup!E:F,2,FALSE),"Requires a Council Assigning"))</f>
        <v>North Yorkshire County Council</v>
      </c>
      <c r="H1333" t="str">
        <f>IFERROR(VLOOKUP(C1333,[1]Lookup!A:B,2,FALSE),"Requires Category")</f>
        <v>Nicotine Dependence</v>
      </c>
      <c r="I1333" t="str">
        <f t="shared" si="20"/>
        <v>Yes</v>
      </c>
    </row>
    <row r="1334" spans="1:9" hidden="1" x14ac:dyDescent="0.25">
      <c r="A1334" s="53">
        <v>42583</v>
      </c>
      <c r="B1334" t="s">
        <v>46</v>
      </c>
      <c r="C1334" t="s">
        <v>168</v>
      </c>
      <c r="D1334">
        <v>2</v>
      </c>
      <c r="E1334" s="4">
        <v>38.46</v>
      </c>
      <c r="F1334" s="4" t="str">
        <f>VLOOKUP(C1334,[1]Lookup!A:C,3,FALSE)</f>
        <v>Local Authority</v>
      </c>
      <c r="G1334" t="str">
        <f>IF(F1334="NHS England", "NHS England", IFERROR(VLOOKUP(B1334,[1]Lookup!E:F,2,FALSE),"Requires a Council Assigning"))</f>
        <v>North Yorkshire County Council</v>
      </c>
      <c r="H1334" t="str">
        <f>IFERROR(VLOOKUP(C1334,[1]Lookup!A:B,2,FALSE),"Requires Category")</f>
        <v>Nicotine Dependence</v>
      </c>
      <c r="I1334" t="str">
        <f t="shared" si="20"/>
        <v>Yes</v>
      </c>
    </row>
    <row r="1335" spans="1:9" hidden="1" x14ac:dyDescent="0.25">
      <c r="A1335" s="53">
        <v>42583</v>
      </c>
      <c r="B1335" t="s">
        <v>46</v>
      </c>
      <c r="C1335" t="s">
        <v>131</v>
      </c>
      <c r="D1335">
        <v>13</v>
      </c>
      <c r="E1335" s="4">
        <v>100.22</v>
      </c>
      <c r="F1335" s="4" t="str">
        <f>VLOOKUP(C1335,[1]Lookup!A:C,3,FALSE)</f>
        <v>NHS England</v>
      </c>
      <c r="G1335" t="str">
        <f>IF(F1335="NHS England", "NHS England", IFERROR(VLOOKUP(B1335,[1]Lookup!E:F,2,FALSE),"Requires a Council Assigning"))</f>
        <v>NHS England</v>
      </c>
      <c r="H1335" t="str">
        <f>IFERROR(VLOOKUP(C1335,[1]Lookup!A:B,2,FALSE),"Requires Category")</f>
        <v>Pneumococcal</v>
      </c>
      <c r="I1335" t="str">
        <f t="shared" si="20"/>
        <v>Yes</v>
      </c>
    </row>
    <row r="1336" spans="1:9" hidden="1" x14ac:dyDescent="0.25">
      <c r="A1336" s="53">
        <v>42583</v>
      </c>
      <c r="B1336" t="s">
        <v>46</v>
      </c>
      <c r="C1336" t="s">
        <v>146</v>
      </c>
      <c r="D1336">
        <v>2</v>
      </c>
      <c r="E1336" s="4">
        <v>50.62</v>
      </c>
      <c r="F1336" s="4" t="str">
        <f>VLOOKUP(C1336,[1]Lookup!A:C,3,FALSE)</f>
        <v>Local Authority</v>
      </c>
      <c r="G1336" t="str">
        <f>IF(F1336="NHS England", "NHS England", IFERROR(VLOOKUP(B1336,[1]Lookup!E:F,2,FALSE),"Requires a Council Assigning"))</f>
        <v>North Yorkshire County Council</v>
      </c>
      <c r="H1336" t="str">
        <f>IFERROR(VLOOKUP(C1336,[1]Lookup!A:B,2,FALSE),"Requires Category")</f>
        <v>Nicotine Dependence</v>
      </c>
      <c r="I1336" t="str">
        <f t="shared" si="20"/>
        <v>Yes</v>
      </c>
    </row>
    <row r="1337" spans="1:9" hidden="1" x14ac:dyDescent="0.25">
      <c r="A1337" s="53">
        <v>42583</v>
      </c>
      <c r="B1337" t="s">
        <v>42</v>
      </c>
      <c r="C1337" t="s">
        <v>135</v>
      </c>
      <c r="D1337">
        <v>1</v>
      </c>
      <c r="E1337" s="4">
        <v>47.71</v>
      </c>
      <c r="F1337" s="4" t="str">
        <f>VLOOKUP(C1337,[1]Lookup!A:C,3,FALSE)</f>
        <v>Local Authority</v>
      </c>
      <c r="G1337" t="str">
        <f>IF(F1337="NHS England", "NHS England", IFERROR(VLOOKUP(B1337,[1]Lookup!E:F,2,FALSE),"Requires a Council Assigning"))</f>
        <v>North Yorkshire County Council</v>
      </c>
      <c r="H1337" t="str">
        <f>IFERROR(VLOOKUP(C1337,[1]Lookup!A:B,2,FALSE),"Requires Category")</f>
        <v>Alcohol dependence</v>
      </c>
      <c r="I1337" t="str">
        <f t="shared" si="20"/>
        <v>Yes</v>
      </c>
    </row>
    <row r="1338" spans="1:9" hidden="1" x14ac:dyDescent="0.25">
      <c r="A1338" s="53">
        <v>42583</v>
      </c>
      <c r="B1338" t="s">
        <v>42</v>
      </c>
      <c r="C1338" t="s">
        <v>137</v>
      </c>
      <c r="D1338">
        <v>2</v>
      </c>
      <c r="E1338" s="4">
        <v>9.67</v>
      </c>
      <c r="F1338" s="4" t="str">
        <f>VLOOKUP(C1338,[1]Lookup!A:C,3,FALSE)</f>
        <v>NHS England</v>
      </c>
      <c r="G1338" t="str">
        <f>IF(F1338="NHS England", "NHS England", IFERROR(VLOOKUP(B1338,[1]Lookup!E:F,2,FALSE),"Requires a Council Assigning"))</f>
        <v>NHS England</v>
      </c>
      <c r="H1338" t="str">
        <f>IFERROR(VLOOKUP(C1338,[1]Lookup!A:B,2,FALSE),"Requires Category")</f>
        <v>Influenza</v>
      </c>
      <c r="I1338" t="str">
        <f t="shared" si="20"/>
        <v>Yes</v>
      </c>
    </row>
    <row r="1339" spans="1:9" hidden="1" x14ac:dyDescent="0.25">
      <c r="A1339" s="53">
        <v>42583</v>
      </c>
      <c r="B1339" t="s">
        <v>42</v>
      </c>
      <c r="C1339" t="s">
        <v>128</v>
      </c>
      <c r="D1339">
        <v>2</v>
      </c>
      <c r="E1339" s="4">
        <v>163.08000000000001</v>
      </c>
      <c r="F1339" s="4" t="str">
        <f>VLOOKUP(C1339,[1]Lookup!A:C,3,FALSE)</f>
        <v>Local Authority</v>
      </c>
      <c r="G1339" t="str">
        <f>IF(F1339="NHS England", "NHS England", IFERROR(VLOOKUP(B1339,[1]Lookup!E:F,2,FALSE),"Requires a Council Assigning"))</f>
        <v>North Yorkshire County Council</v>
      </c>
      <c r="H1339" t="str">
        <f>IFERROR(VLOOKUP(C1339,[1]Lookup!A:B,2,FALSE),"Requires Category")</f>
        <v>IUD Progestogen-only Device</v>
      </c>
      <c r="I1339" t="str">
        <f t="shared" si="20"/>
        <v>Yes</v>
      </c>
    </row>
    <row r="1340" spans="1:9" hidden="1" x14ac:dyDescent="0.25">
      <c r="A1340" s="53">
        <v>42583</v>
      </c>
      <c r="B1340" t="s">
        <v>42</v>
      </c>
      <c r="C1340" t="s">
        <v>129</v>
      </c>
      <c r="D1340">
        <v>6</v>
      </c>
      <c r="E1340" s="4">
        <v>463.82</v>
      </c>
      <c r="F1340" s="4" t="str">
        <f>VLOOKUP(C1340,[1]Lookup!A:C,3,FALSE)</f>
        <v>Local Authority</v>
      </c>
      <c r="G1340" t="str">
        <f>IF(F1340="NHS England", "NHS England", IFERROR(VLOOKUP(B1340,[1]Lookup!E:F,2,FALSE),"Requires a Council Assigning"))</f>
        <v>North Yorkshire County Council</v>
      </c>
      <c r="H1340" t="str">
        <f>IFERROR(VLOOKUP(C1340,[1]Lookup!A:B,2,FALSE),"Requires Category")</f>
        <v>Etonogestrel</v>
      </c>
      <c r="I1340" t="str">
        <f t="shared" si="20"/>
        <v>Yes</v>
      </c>
    </row>
    <row r="1341" spans="1:9" hidden="1" x14ac:dyDescent="0.25">
      <c r="A1341" s="53">
        <v>42583</v>
      </c>
      <c r="B1341" t="s">
        <v>42</v>
      </c>
      <c r="C1341" t="s">
        <v>139</v>
      </c>
      <c r="D1341">
        <v>3</v>
      </c>
      <c r="E1341" s="4">
        <v>38.4</v>
      </c>
      <c r="F1341" s="4" t="str">
        <f>VLOOKUP(C1341,[1]Lookup!A:C,3,FALSE)</f>
        <v>Local Authority</v>
      </c>
      <c r="G1341" t="str">
        <f>IF(F1341="NHS England", "NHS England", IFERROR(VLOOKUP(B1341,[1]Lookup!E:F,2,FALSE),"Requires a Council Assigning"))</f>
        <v>North Yorkshire County Council</v>
      </c>
      <c r="H1341" t="str">
        <f>IFERROR(VLOOKUP(C1341,[1]Lookup!A:B,2,FALSE),"Requires Category")</f>
        <v>Nicotine Dependence</v>
      </c>
      <c r="I1341" t="str">
        <f t="shared" si="20"/>
        <v>Yes</v>
      </c>
    </row>
    <row r="1342" spans="1:9" hidden="1" x14ac:dyDescent="0.25">
      <c r="A1342" s="53">
        <v>42583</v>
      </c>
      <c r="B1342" t="s">
        <v>42</v>
      </c>
      <c r="C1342" t="s">
        <v>153</v>
      </c>
      <c r="D1342">
        <v>1</v>
      </c>
      <c r="E1342" s="4">
        <v>14.01</v>
      </c>
      <c r="F1342" s="4" t="str">
        <f>VLOOKUP(C1342,[1]Lookup!A:C,3,FALSE)</f>
        <v>Local Authority</v>
      </c>
      <c r="G1342" t="str">
        <f>IF(F1342="NHS England", "NHS England", IFERROR(VLOOKUP(B1342,[1]Lookup!E:F,2,FALSE),"Requires a Council Assigning"))</f>
        <v>North Yorkshire County Council</v>
      </c>
      <c r="H1342" t="str">
        <f>IFERROR(VLOOKUP(C1342,[1]Lookup!A:B,2,FALSE),"Requires Category")</f>
        <v>Nicotine Dependence</v>
      </c>
      <c r="I1342" t="str">
        <f t="shared" si="20"/>
        <v>Yes</v>
      </c>
    </row>
    <row r="1343" spans="1:9" hidden="1" x14ac:dyDescent="0.25">
      <c r="A1343" s="53">
        <v>42583</v>
      </c>
      <c r="B1343" t="s">
        <v>42</v>
      </c>
      <c r="C1343" t="s">
        <v>152</v>
      </c>
      <c r="D1343">
        <v>3</v>
      </c>
      <c r="E1343" s="4">
        <v>23.13</v>
      </c>
      <c r="F1343" s="4" t="str">
        <f>VLOOKUP(C1343,[1]Lookup!A:C,3,FALSE)</f>
        <v>NHS England</v>
      </c>
      <c r="G1343" t="str">
        <f>IF(F1343="NHS England", "NHS England", IFERROR(VLOOKUP(B1343,[1]Lookup!E:F,2,FALSE),"Requires a Council Assigning"))</f>
        <v>NHS England</v>
      </c>
      <c r="H1343" t="str">
        <f>IFERROR(VLOOKUP(C1343,[1]Lookup!A:B,2,FALSE),"Requires Category")</f>
        <v>Pneumococcal</v>
      </c>
      <c r="I1343" t="str">
        <f t="shared" si="20"/>
        <v>Yes</v>
      </c>
    </row>
    <row r="1344" spans="1:9" hidden="1" x14ac:dyDescent="0.25">
      <c r="A1344" s="53">
        <v>42583</v>
      </c>
      <c r="B1344" t="s">
        <v>42</v>
      </c>
      <c r="C1344" t="s">
        <v>146</v>
      </c>
      <c r="D1344">
        <v>2</v>
      </c>
      <c r="E1344" s="4">
        <v>101.21</v>
      </c>
      <c r="F1344" s="4" t="str">
        <f>VLOOKUP(C1344,[1]Lookup!A:C,3,FALSE)</f>
        <v>Local Authority</v>
      </c>
      <c r="G1344" t="str">
        <f>IF(F1344="NHS England", "NHS England", IFERROR(VLOOKUP(B1344,[1]Lookup!E:F,2,FALSE),"Requires a Council Assigning"))</f>
        <v>North Yorkshire County Council</v>
      </c>
      <c r="H1344" t="str">
        <f>IFERROR(VLOOKUP(C1344,[1]Lookup!A:B,2,FALSE),"Requires Category")</f>
        <v>Nicotine Dependence</v>
      </c>
      <c r="I1344" t="str">
        <f t="shared" si="20"/>
        <v>Yes</v>
      </c>
    </row>
    <row r="1345" spans="1:9" hidden="1" x14ac:dyDescent="0.25">
      <c r="A1345" s="53">
        <v>42583</v>
      </c>
      <c r="B1345" t="s">
        <v>48</v>
      </c>
      <c r="C1345" t="s">
        <v>133</v>
      </c>
      <c r="D1345">
        <v>4</v>
      </c>
      <c r="E1345" s="4">
        <v>16.510000000000002</v>
      </c>
      <c r="F1345" s="4" t="str">
        <f>VLOOKUP(C1345,[1]Lookup!A:C,3,FALSE)</f>
        <v>Local Authority</v>
      </c>
      <c r="G1345" t="str">
        <f>IF(F1345="NHS England", "NHS England", IFERROR(VLOOKUP(B1345,[1]Lookup!E:F,2,FALSE),"Requires a Council Assigning"))</f>
        <v>North Yorkshire County Council</v>
      </c>
      <c r="H1345" t="str">
        <f>IFERROR(VLOOKUP(C1345,[1]Lookup!A:B,2,FALSE),"Requires Category")</f>
        <v>Opioid Dependence</v>
      </c>
      <c r="I1345" t="str">
        <f t="shared" si="20"/>
        <v>Yes</v>
      </c>
    </row>
    <row r="1346" spans="1:9" hidden="1" x14ac:dyDescent="0.25">
      <c r="A1346" s="53">
        <v>42583</v>
      </c>
      <c r="B1346" t="s">
        <v>48</v>
      </c>
      <c r="C1346" t="s">
        <v>182</v>
      </c>
      <c r="D1346">
        <v>4</v>
      </c>
      <c r="E1346" s="4">
        <v>19.32</v>
      </c>
      <c r="F1346" s="4" t="str">
        <f>VLOOKUP(C1346,[1]Lookup!A:C,3,FALSE)</f>
        <v>Local Authority</v>
      </c>
      <c r="G1346" t="str">
        <f>IF(F1346="NHS England", "NHS England", IFERROR(VLOOKUP(B1346,[1]Lookup!E:F,2,FALSE),"Requires a Council Assigning"))</f>
        <v>North Yorkshire County Council</v>
      </c>
      <c r="H1346" t="str">
        <f>IFERROR(VLOOKUP(C1346,[1]Lookup!A:B,2,FALSE),"Requires Category")</f>
        <v>Opioid Dependence</v>
      </c>
      <c r="I1346" t="str">
        <f t="shared" si="20"/>
        <v>Yes</v>
      </c>
    </row>
    <row r="1347" spans="1:9" hidden="1" x14ac:dyDescent="0.25">
      <c r="A1347" s="53">
        <v>42583</v>
      </c>
      <c r="B1347" t="s">
        <v>48</v>
      </c>
      <c r="C1347" t="s">
        <v>130</v>
      </c>
      <c r="D1347">
        <v>2</v>
      </c>
      <c r="E1347" s="4">
        <v>77.41</v>
      </c>
      <c r="F1347" s="4" t="str">
        <f>VLOOKUP(C1347,[1]Lookup!A:C,3,FALSE)</f>
        <v>Local Authority</v>
      </c>
      <c r="G1347" t="str">
        <f>IF(F1347="NHS England", "NHS England", IFERROR(VLOOKUP(B1347,[1]Lookup!E:F,2,FALSE),"Requires a Council Assigning"))</f>
        <v>North Yorkshire County Council</v>
      </c>
      <c r="H1347" t="str">
        <f>IFERROR(VLOOKUP(C1347,[1]Lookup!A:B,2,FALSE),"Requires Category")</f>
        <v>Nicotine Dependence</v>
      </c>
      <c r="I1347" t="str">
        <f t="shared" si="20"/>
        <v>Yes</v>
      </c>
    </row>
    <row r="1348" spans="1:9" hidden="1" x14ac:dyDescent="0.25">
      <c r="A1348" s="53">
        <v>42583</v>
      </c>
      <c r="B1348" t="s">
        <v>48</v>
      </c>
      <c r="C1348" t="s">
        <v>127</v>
      </c>
      <c r="D1348">
        <v>1</v>
      </c>
      <c r="E1348" s="4">
        <v>13.03</v>
      </c>
      <c r="F1348" s="4" t="str">
        <f>VLOOKUP(C1348,[1]Lookup!A:C,3,FALSE)</f>
        <v>Local Authority</v>
      </c>
      <c r="G1348" t="str">
        <f>IF(F1348="NHS England", "NHS England", IFERROR(VLOOKUP(B1348,[1]Lookup!E:F,2,FALSE),"Requires a Council Assigning"))</f>
        <v>North Yorkshire County Council</v>
      </c>
      <c r="H1348" t="str">
        <f>IFERROR(VLOOKUP(C1348,[1]Lookup!A:B,2,FALSE),"Requires Category")</f>
        <v>Emergency Contraception</v>
      </c>
      <c r="I1348" t="str">
        <f t="shared" si="20"/>
        <v>No</v>
      </c>
    </row>
    <row r="1349" spans="1:9" hidden="1" x14ac:dyDescent="0.25">
      <c r="A1349" s="53">
        <v>42583</v>
      </c>
      <c r="B1349" t="s">
        <v>48</v>
      </c>
      <c r="C1349" t="s">
        <v>189</v>
      </c>
      <c r="D1349">
        <v>7</v>
      </c>
      <c r="E1349" s="4">
        <v>21.54</v>
      </c>
      <c r="F1349" s="4" t="str">
        <f>VLOOKUP(C1349,[1]Lookup!A:C,3,FALSE)</f>
        <v>Local Authority</v>
      </c>
      <c r="G1349" t="str">
        <f>IF(F1349="NHS England", "NHS England", IFERROR(VLOOKUP(B1349,[1]Lookup!E:F,2,FALSE),"Requires a Council Assigning"))</f>
        <v>North Yorkshire County Council</v>
      </c>
      <c r="H1349" t="str">
        <f>IFERROR(VLOOKUP(C1349,[1]Lookup!A:B,2,FALSE),"Requires Category")</f>
        <v>Opioid Dependence</v>
      </c>
      <c r="I1349" t="str">
        <f t="shared" ref="I1349:I1412" si="21">INDEX($R$7:$AB$11,MATCH(G1349,$Q$7:$Q$11,0),MATCH(H1349,$R$6:$AB$6,0))</f>
        <v>Yes</v>
      </c>
    </row>
    <row r="1350" spans="1:9" hidden="1" x14ac:dyDescent="0.25">
      <c r="A1350" s="53">
        <v>42583</v>
      </c>
      <c r="B1350" t="s">
        <v>48</v>
      </c>
      <c r="C1350" t="s">
        <v>138</v>
      </c>
      <c r="D1350">
        <v>11</v>
      </c>
      <c r="E1350" s="4">
        <v>83.48</v>
      </c>
      <c r="F1350" s="4" t="str">
        <f>VLOOKUP(C1350,[1]Lookup!A:C,3,FALSE)</f>
        <v>Local Authority</v>
      </c>
      <c r="G1350" t="str">
        <f>IF(F1350="NHS England", "NHS England", IFERROR(VLOOKUP(B1350,[1]Lookup!E:F,2,FALSE),"Requires a Council Assigning"))</f>
        <v>North Yorkshire County Council</v>
      </c>
      <c r="H1350" t="str">
        <f>IFERROR(VLOOKUP(C1350,[1]Lookup!A:B,2,FALSE),"Requires Category")</f>
        <v>Opioid Dependence</v>
      </c>
      <c r="I1350" t="str">
        <f t="shared" si="21"/>
        <v>Yes</v>
      </c>
    </row>
    <row r="1351" spans="1:9" hidden="1" x14ac:dyDescent="0.25">
      <c r="A1351" s="53">
        <v>42583</v>
      </c>
      <c r="B1351" t="s">
        <v>48</v>
      </c>
      <c r="C1351" t="s">
        <v>128</v>
      </c>
      <c r="D1351">
        <v>1</v>
      </c>
      <c r="E1351" s="4">
        <v>81.540000000000006</v>
      </c>
      <c r="F1351" s="4" t="str">
        <f>VLOOKUP(C1351,[1]Lookup!A:C,3,FALSE)</f>
        <v>Local Authority</v>
      </c>
      <c r="G1351" t="str">
        <f>IF(F1351="NHS England", "NHS England", IFERROR(VLOOKUP(B1351,[1]Lookup!E:F,2,FALSE),"Requires a Council Assigning"))</f>
        <v>North Yorkshire County Council</v>
      </c>
      <c r="H1351" t="str">
        <f>IFERROR(VLOOKUP(C1351,[1]Lookup!A:B,2,FALSE),"Requires Category")</f>
        <v>IUD Progestogen-only Device</v>
      </c>
      <c r="I1351" t="str">
        <f t="shared" si="21"/>
        <v>Yes</v>
      </c>
    </row>
    <row r="1352" spans="1:9" hidden="1" x14ac:dyDescent="0.25">
      <c r="A1352" s="53">
        <v>42583</v>
      </c>
      <c r="B1352" t="s">
        <v>48</v>
      </c>
      <c r="C1352" t="s">
        <v>198</v>
      </c>
      <c r="D1352">
        <v>1</v>
      </c>
      <c r="E1352" s="4">
        <v>20.71</v>
      </c>
      <c r="F1352" s="4" t="str">
        <f>VLOOKUP(C1352,[1]Lookup!A:C,3,FALSE)</f>
        <v>Local Authority</v>
      </c>
      <c r="G1352" t="str">
        <f>IF(F1352="NHS England", "NHS England", IFERROR(VLOOKUP(B1352,[1]Lookup!E:F,2,FALSE),"Requires a Council Assigning"))</f>
        <v>North Yorkshire County Council</v>
      </c>
      <c r="H1352" t="str">
        <f>IFERROR(VLOOKUP(C1352,[1]Lookup!A:B,2,FALSE),"Requires Category")</f>
        <v>Alcohol dependence</v>
      </c>
      <c r="I1352" t="str">
        <f t="shared" si="21"/>
        <v>Yes</v>
      </c>
    </row>
    <row r="1353" spans="1:9" hidden="1" x14ac:dyDescent="0.25">
      <c r="A1353" s="53">
        <v>42583</v>
      </c>
      <c r="B1353" t="s">
        <v>48</v>
      </c>
      <c r="C1353" t="s">
        <v>129</v>
      </c>
      <c r="D1353">
        <v>1</v>
      </c>
      <c r="E1353" s="4">
        <v>77.3</v>
      </c>
      <c r="F1353" s="4" t="str">
        <f>VLOOKUP(C1353,[1]Lookup!A:C,3,FALSE)</f>
        <v>Local Authority</v>
      </c>
      <c r="G1353" t="str">
        <f>IF(F1353="NHS England", "NHS England", IFERROR(VLOOKUP(B1353,[1]Lookup!E:F,2,FALSE),"Requires a Council Assigning"))</f>
        <v>North Yorkshire County Council</v>
      </c>
      <c r="H1353" t="str">
        <f>IFERROR(VLOOKUP(C1353,[1]Lookup!A:B,2,FALSE),"Requires Category")</f>
        <v>Etonogestrel</v>
      </c>
      <c r="I1353" t="str">
        <f t="shared" si="21"/>
        <v>Yes</v>
      </c>
    </row>
    <row r="1354" spans="1:9" hidden="1" x14ac:dyDescent="0.25">
      <c r="A1354" s="53">
        <v>42583</v>
      </c>
      <c r="B1354" t="s">
        <v>48</v>
      </c>
      <c r="C1354" t="s">
        <v>184</v>
      </c>
      <c r="D1354">
        <v>1</v>
      </c>
      <c r="E1354" s="4">
        <v>20.9</v>
      </c>
      <c r="F1354" s="4" t="str">
        <f>VLOOKUP(C1354,[1]Lookup!A:C,3,FALSE)</f>
        <v>Local Authority</v>
      </c>
      <c r="G1354" t="str">
        <f>IF(F1354="NHS England", "NHS England", IFERROR(VLOOKUP(B1354,[1]Lookup!E:F,2,FALSE),"Requires a Council Assigning"))</f>
        <v>North Yorkshire County Council</v>
      </c>
      <c r="H1354" t="str">
        <f>IFERROR(VLOOKUP(C1354,[1]Lookup!A:B,2,FALSE),"Requires Category")</f>
        <v>Nicotine Dependence</v>
      </c>
      <c r="I1354" t="str">
        <f t="shared" si="21"/>
        <v>Yes</v>
      </c>
    </row>
    <row r="1355" spans="1:9" hidden="1" x14ac:dyDescent="0.25">
      <c r="A1355" s="53">
        <v>42583</v>
      </c>
      <c r="B1355" t="s">
        <v>48</v>
      </c>
      <c r="C1355" t="s">
        <v>165</v>
      </c>
      <c r="D1355">
        <v>1</v>
      </c>
      <c r="E1355" s="4">
        <v>19.23</v>
      </c>
      <c r="F1355" s="4" t="str">
        <f>VLOOKUP(C1355,[1]Lookup!A:C,3,FALSE)</f>
        <v>Local Authority</v>
      </c>
      <c r="G1355" t="str">
        <f>IF(F1355="NHS England", "NHS England", IFERROR(VLOOKUP(B1355,[1]Lookup!E:F,2,FALSE),"Requires a Council Assigning"))</f>
        <v>North Yorkshire County Council</v>
      </c>
      <c r="H1355" t="str">
        <f>IFERROR(VLOOKUP(C1355,[1]Lookup!A:B,2,FALSE),"Requires Category")</f>
        <v>Nicotine Dependence</v>
      </c>
      <c r="I1355" t="str">
        <f t="shared" si="21"/>
        <v>Yes</v>
      </c>
    </row>
    <row r="1356" spans="1:9" hidden="1" x14ac:dyDescent="0.25">
      <c r="A1356" s="53">
        <v>42583</v>
      </c>
      <c r="B1356" t="s">
        <v>48</v>
      </c>
      <c r="C1356" t="s">
        <v>152</v>
      </c>
      <c r="D1356">
        <v>6</v>
      </c>
      <c r="E1356" s="4">
        <v>46.25</v>
      </c>
      <c r="F1356" s="4" t="str">
        <f>VLOOKUP(C1356,[1]Lookup!A:C,3,FALSE)</f>
        <v>NHS England</v>
      </c>
      <c r="G1356" t="str">
        <f>IF(F1356="NHS England", "NHS England", IFERROR(VLOOKUP(B1356,[1]Lookup!E:F,2,FALSE),"Requires a Council Assigning"))</f>
        <v>NHS England</v>
      </c>
      <c r="H1356" t="str">
        <f>IFERROR(VLOOKUP(C1356,[1]Lookup!A:B,2,FALSE),"Requires Category")</f>
        <v>Pneumococcal</v>
      </c>
      <c r="I1356" t="str">
        <f t="shared" si="21"/>
        <v>Yes</v>
      </c>
    </row>
    <row r="1357" spans="1:9" hidden="1" x14ac:dyDescent="0.25">
      <c r="A1357" s="53">
        <v>42583</v>
      </c>
      <c r="B1357" t="s">
        <v>48</v>
      </c>
      <c r="C1357" t="s">
        <v>131</v>
      </c>
      <c r="D1357">
        <v>12</v>
      </c>
      <c r="E1357" s="4">
        <v>92.51</v>
      </c>
      <c r="F1357" s="4" t="str">
        <f>VLOOKUP(C1357,[1]Lookup!A:C,3,FALSE)</f>
        <v>NHS England</v>
      </c>
      <c r="G1357" t="str">
        <f>IF(F1357="NHS England", "NHS England", IFERROR(VLOOKUP(B1357,[1]Lookup!E:F,2,FALSE),"Requires a Council Assigning"))</f>
        <v>NHS England</v>
      </c>
      <c r="H1357" t="str">
        <f>IFERROR(VLOOKUP(C1357,[1]Lookup!A:B,2,FALSE),"Requires Category")</f>
        <v>Pneumococcal</v>
      </c>
      <c r="I1357" t="str">
        <f t="shared" si="21"/>
        <v>Yes</v>
      </c>
    </row>
    <row r="1358" spans="1:9" hidden="1" x14ac:dyDescent="0.25">
      <c r="A1358" s="53">
        <v>42583</v>
      </c>
      <c r="B1358" t="s">
        <v>48</v>
      </c>
      <c r="C1358" t="s">
        <v>236</v>
      </c>
      <c r="D1358">
        <v>27</v>
      </c>
      <c r="E1358" s="4">
        <v>1228.3499999999999</v>
      </c>
      <c r="F1358" s="4" t="str">
        <f>VLOOKUP(C1358,[1]Lookup!A:C,3,FALSE)</f>
        <v>NHS England</v>
      </c>
      <c r="G1358" t="str">
        <f>IF(F1358="NHS England", "NHS England", IFERROR(VLOOKUP(B1358,[1]Lookup!E:F,2,FALSE),"Requires a Council Assigning"))</f>
        <v>NHS England</v>
      </c>
      <c r="H1358" t="str">
        <f>IFERROR(VLOOKUP(C1358,[1]Lookup!A:B,2,FALSE),"Requires Category")</f>
        <v>Pneumococcal</v>
      </c>
      <c r="I1358" t="str">
        <f t="shared" si="21"/>
        <v>Yes</v>
      </c>
    </row>
    <row r="1359" spans="1:9" hidden="1" x14ac:dyDescent="0.25">
      <c r="A1359" s="53">
        <v>42583</v>
      </c>
      <c r="B1359" t="s">
        <v>48</v>
      </c>
      <c r="C1359" t="s">
        <v>145</v>
      </c>
      <c r="D1359">
        <v>1</v>
      </c>
      <c r="E1359" s="4">
        <v>25.32</v>
      </c>
      <c r="F1359" s="4" t="str">
        <f>VLOOKUP(C1359,[1]Lookup!A:C,3,FALSE)</f>
        <v>Local Authority</v>
      </c>
      <c r="G1359" t="str">
        <f>IF(F1359="NHS England", "NHS England", IFERROR(VLOOKUP(B1359,[1]Lookup!E:F,2,FALSE),"Requires a Council Assigning"))</f>
        <v>North Yorkshire County Council</v>
      </c>
      <c r="H1359" t="str">
        <f>IFERROR(VLOOKUP(C1359,[1]Lookup!A:B,2,FALSE),"Requires Category")</f>
        <v>Nicotine Dependence</v>
      </c>
      <c r="I1359" t="str">
        <f t="shared" si="21"/>
        <v>Yes</v>
      </c>
    </row>
    <row r="1360" spans="1:9" hidden="1" x14ac:dyDescent="0.25">
      <c r="A1360" s="53">
        <v>42583</v>
      </c>
      <c r="B1360" t="s">
        <v>48</v>
      </c>
      <c r="C1360" t="s">
        <v>146</v>
      </c>
      <c r="D1360">
        <v>2</v>
      </c>
      <c r="E1360" s="4">
        <v>50.62</v>
      </c>
      <c r="F1360" s="4" t="str">
        <f>VLOOKUP(C1360,[1]Lookup!A:C,3,FALSE)</f>
        <v>Local Authority</v>
      </c>
      <c r="G1360" t="str">
        <f>IF(F1360="NHS England", "NHS England", IFERROR(VLOOKUP(B1360,[1]Lookup!E:F,2,FALSE),"Requires a Council Assigning"))</f>
        <v>North Yorkshire County Council</v>
      </c>
      <c r="H1360" t="str">
        <f>IFERROR(VLOOKUP(C1360,[1]Lookup!A:B,2,FALSE),"Requires Category")</f>
        <v>Nicotine Dependence</v>
      </c>
      <c r="I1360" t="str">
        <f t="shared" si="21"/>
        <v>Yes</v>
      </c>
    </row>
    <row r="1361" spans="1:9" hidden="1" x14ac:dyDescent="0.25">
      <c r="A1361" s="53">
        <v>42583</v>
      </c>
      <c r="B1361" t="s">
        <v>14</v>
      </c>
      <c r="C1361" t="s">
        <v>135</v>
      </c>
      <c r="D1361">
        <v>2</v>
      </c>
      <c r="E1361" s="4">
        <v>169.99</v>
      </c>
      <c r="F1361" s="4" t="str">
        <f>VLOOKUP(C1361,[1]Lookup!A:C,3,FALSE)</f>
        <v>Local Authority</v>
      </c>
      <c r="G1361" t="str">
        <f>IF(F1361="NHS England", "NHS England", IFERROR(VLOOKUP(B1361,[1]Lookup!E:F,2,FALSE),"Requires a Council Assigning"))</f>
        <v>North Yorkshire County Council</v>
      </c>
      <c r="H1361" t="str">
        <f>IFERROR(VLOOKUP(C1361,[1]Lookup!A:B,2,FALSE),"Requires Category")</f>
        <v>Alcohol dependence</v>
      </c>
      <c r="I1361" t="str">
        <f t="shared" si="21"/>
        <v>Yes</v>
      </c>
    </row>
    <row r="1362" spans="1:9" hidden="1" x14ac:dyDescent="0.25">
      <c r="A1362" s="53">
        <v>42583</v>
      </c>
      <c r="B1362" t="s">
        <v>14</v>
      </c>
      <c r="C1362" t="s">
        <v>140</v>
      </c>
      <c r="D1362">
        <v>1</v>
      </c>
      <c r="E1362" s="4">
        <v>11.23</v>
      </c>
      <c r="F1362" s="4" t="str">
        <f>VLOOKUP(C1362,[1]Lookup!A:C,3,FALSE)</f>
        <v>Local Authority</v>
      </c>
      <c r="G1362" t="str">
        <f>IF(F1362="NHS England", "NHS England", IFERROR(VLOOKUP(B1362,[1]Lookup!E:F,2,FALSE),"Requires a Council Assigning"))</f>
        <v>North Yorkshire County Council</v>
      </c>
      <c r="H1362" t="str">
        <f>IFERROR(VLOOKUP(C1362,[1]Lookup!A:B,2,FALSE),"Requires Category")</f>
        <v>Nicotine Dependence</v>
      </c>
      <c r="I1362" t="str">
        <f t="shared" si="21"/>
        <v>Yes</v>
      </c>
    </row>
    <row r="1363" spans="1:9" hidden="1" x14ac:dyDescent="0.25">
      <c r="A1363" s="53">
        <v>42583</v>
      </c>
      <c r="B1363" t="s">
        <v>14</v>
      </c>
      <c r="C1363" t="s">
        <v>161</v>
      </c>
      <c r="D1363">
        <v>1</v>
      </c>
      <c r="E1363" s="4">
        <v>11.23</v>
      </c>
      <c r="F1363" s="4" t="str">
        <f>VLOOKUP(C1363,[1]Lookup!A:C,3,FALSE)</f>
        <v>Local Authority</v>
      </c>
      <c r="G1363" t="str">
        <f>IF(F1363="NHS England", "NHS England", IFERROR(VLOOKUP(B1363,[1]Lookup!E:F,2,FALSE),"Requires a Council Assigning"))</f>
        <v>North Yorkshire County Council</v>
      </c>
      <c r="H1363" t="str">
        <f>IFERROR(VLOOKUP(C1363,[1]Lookup!A:B,2,FALSE),"Requires Category")</f>
        <v>Nicotine Dependence</v>
      </c>
      <c r="I1363" t="str">
        <f t="shared" si="21"/>
        <v>Yes</v>
      </c>
    </row>
    <row r="1364" spans="1:9" hidden="1" x14ac:dyDescent="0.25">
      <c r="A1364" s="53">
        <v>42583</v>
      </c>
      <c r="B1364" t="s">
        <v>14</v>
      </c>
      <c r="C1364" t="s">
        <v>165</v>
      </c>
      <c r="D1364">
        <v>1</v>
      </c>
      <c r="E1364" s="4">
        <v>38.43</v>
      </c>
      <c r="F1364" s="4" t="str">
        <f>VLOOKUP(C1364,[1]Lookup!A:C,3,FALSE)</f>
        <v>Local Authority</v>
      </c>
      <c r="G1364" t="str">
        <f>IF(F1364="NHS England", "NHS England", IFERROR(VLOOKUP(B1364,[1]Lookup!E:F,2,FALSE),"Requires a Council Assigning"))</f>
        <v>North Yorkshire County Council</v>
      </c>
      <c r="H1364" t="str">
        <f>IFERROR(VLOOKUP(C1364,[1]Lookup!A:B,2,FALSE),"Requires Category")</f>
        <v>Nicotine Dependence</v>
      </c>
      <c r="I1364" t="str">
        <f t="shared" si="21"/>
        <v>Yes</v>
      </c>
    </row>
    <row r="1365" spans="1:9" hidden="1" x14ac:dyDescent="0.25">
      <c r="A1365" s="53">
        <v>42583</v>
      </c>
      <c r="B1365" t="s">
        <v>14</v>
      </c>
      <c r="C1365" t="s">
        <v>167</v>
      </c>
      <c r="D1365">
        <v>2</v>
      </c>
      <c r="E1365" s="4">
        <v>55.44</v>
      </c>
      <c r="F1365" s="4" t="str">
        <f>VLOOKUP(C1365,[1]Lookup!A:C,3,FALSE)</f>
        <v>Local Authority</v>
      </c>
      <c r="G1365" t="str">
        <f>IF(F1365="NHS England", "NHS England", IFERROR(VLOOKUP(B1365,[1]Lookup!E:F,2,FALSE),"Requires a Council Assigning"))</f>
        <v>North Yorkshire County Council</v>
      </c>
      <c r="H1365" t="str">
        <f>IFERROR(VLOOKUP(C1365,[1]Lookup!A:B,2,FALSE),"Requires Category")</f>
        <v>Nicotine Dependence</v>
      </c>
      <c r="I1365" t="str">
        <f t="shared" si="21"/>
        <v>Yes</v>
      </c>
    </row>
    <row r="1366" spans="1:9" hidden="1" x14ac:dyDescent="0.25">
      <c r="A1366" s="53">
        <v>42583</v>
      </c>
      <c r="B1366" t="s">
        <v>14</v>
      </c>
      <c r="C1366" t="s">
        <v>146</v>
      </c>
      <c r="D1366">
        <v>3</v>
      </c>
      <c r="E1366" s="4">
        <v>126.5</v>
      </c>
      <c r="F1366" s="4" t="str">
        <f>VLOOKUP(C1366,[1]Lookup!A:C,3,FALSE)</f>
        <v>Local Authority</v>
      </c>
      <c r="G1366" t="str">
        <f>IF(F1366="NHS England", "NHS England", IFERROR(VLOOKUP(B1366,[1]Lookup!E:F,2,FALSE),"Requires a Council Assigning"))</f>
        <v>North Yorkshire County Council</v>
      </c>
      <c r="H1366" t="str">
        <f>IFERROR(VLOOKUP(C1366,[1]Lookup!A:B,2,FALSE),"Requires Category")</f>
        <v>Nicotine Dependence</v>
      </c>
      <c r="I1366" t="str">
        <f t="shared" si="21"/>
        <v>Yes</v>
      </c>
    </row>
    <row r="1367" spans="1:9" hidden="1" x14ac:dyDescent="0.25">
      <c r="A1367" s="53">
        <v>42583</v>
      </c>
      <c r="B1367" t="s">
        <v>44</v>
      </c>
      <c r="C1367" t="s">
        <v>166</v>
      </c>
      <c r="D1367">
        <v>1</v>
      </c>
      <c r="E1367" s="4">
        <v>26.7</v>
      </c>
      <c r="F1367" s="4" t="str">
        <f>VLOOKUP(C1367,[1]Lookup!A:C,3,FALSE)</f>
        <v>Local Authority</v>
      </c>
      <c r="G1367" t="str">
        <f>IF(F1367="NHS England", "NHS England", IFERROR(VLOOKUP(B1367,[1]Lookup!E:F,2,FALSE),"Requires a Council Assigning"))</f>
        <v>North Yorkshire County Council</v>
      </c>
      <c r="H1367" t="str">
        <f>IFERROR(VLOOKUP(C1367,[1]Lookup!A:B,2,FALSE),"Requires Category")</f>
        <v>Alcohol dependence</v>
      </c>
      <c r="I1367" t="str">
        <f t="shared" si="21"/>
        <v>Yes</v>
      </c>
    </row>
    <row r="1368" spans="1:9" hidden="1" x14ac:dyDescent="0.25">
      <c r="A1368" s="53">
        <v>42583</v>
      </c>
      <c r="B1368" t="s">
        <v>44</v>
      </c>
      <c r="C1368" t="s">
        <v>133</v>
      </c>
      <c r="D1368">
        <v>2</v>
      </c>
      <c r="E1368" s="4">
        <v>16.12</v>
      </c>
      <c r="F1368" s="4" t="str">
        <f>VLOOKUP(C1368,[1]Lookup!A:C,3,FALSE)</f>
        <v>Local Authority</v>
      </c>
      <c r="G1368" t="str">
        <f>IF(F1368="NHS England", "NHS England", IFERROR(VLOOKUP(B1368,[1]Lookup!E:F,2,FALSE),"Requires a Council Assigning"))</f>
        <v>North Yorkshire County Council</v>
      </c>
      <c r="H1368" t="str">
        <f>IFERROR(VLOOKUP(C1368,[1]Lookup!A:B,2,FALSE),"Requires Category")</f>
        <v>Opioid Dependence</v>
      </c>
      <c r="I1368" t="str">
        <f t="shared" si="21"/>
        <v>Yes</v>
      </c>
    </row>
    <row r="1369" spans="1:9" hidden="1" x14ac:dyDescent="0.25">
      <c r="A1369" s="53">
        <v>42583</v>
      </c>
      <c r="B1369" t="s">
        <v>44</v>
      </c>
      <c r="C1369" t="s">
        <v>135</v>
      </c>
      <c r="D1369">
        <v>1</v>
      </c>
      <c r="E1369" s="4">
        <v>85.01</v>
      </c>
      <c r="F1369" s="4" t="str">
        <f>VLOOKUP(C1369,[1]Lookup!A:C,3,FALSE)</f>
        <v>Local Authority</v>
      </c>
      <c r="G1369" t="str">
        <f>IF(F1369="NHS England", "NHS England", IFERROR(VLOOKUP(B1369,[1]Lookup!E:F,2,FALSE),"Requires a Council Assigning"))</f>
        <v>North Yorkshire County Council</v>
      </c>
      <c r="H1369" t="str">
        <f>IFERROR(VLOOKUP(C1369,[1]Lookup!A:B,2,FALSE),"Requires Category")</f>
        <v>Alcohol dependence</v>
      </c>
      <c r="I1369" t="str">
        <f t="shared" si="21"/>
        <v>Yes</v>
      </c>
    </row>
    <row r="1370" spans="1:9" hidden="1" x14ac:dyDescent="0.25">
      <c r="A1370" s="53">
        <v>42583</v>
      </c>
      <c r="B1370" t="s">
        <v>44</v>
      </c>
      <c r="C1370" t="s">
        <v>137</v>
      </c>
      <c r="D1370">
        <v>1</v>
      </c>
      <c r="E1370" s="4">
        <v>4.84</v>
      </c>
      <c r="F1370" s="4" t="str">
        <f>VLOOKUP(C1370,[1]Lookup!A:C,3,FALSE)</f>
        <v>NHS England</v>
      </c>
      <c r="G1370" t="str">
        <f>IF(F1370="NHS England", "NHS England", IFERROR(VLOOKUP(B1370,[1]Lookup!E:F,2,FALSE),"Requires a Council Assigning"))</f>
        <v>NHS England</v>
      </c>
      <c r="H1370" t="str">
        <f>IFERROR(VLOOKUP(C1370,[1]Lookup!A:B,2,FALSE),"Requires Category")</f>
        <v>Influenza</v>
      </c>
      <c r="I1370" t="str">
        <f t="shared" si="21"/>
        <v>Yes</v>
      </c>
    </row>
    <row r="1371" spans="1:9" hidden="1" x14ac:dyDescent="0.25">
      <c r="A1371" s="53">
        <v>42583</v>
      </c>
      <c r="B1371" t="s">
        <v>44</v>
      </c>
      <c r="C1371" t="s">
        <v>164</v>
      </c>
      <c r="D1371">
        <v>2</v>
      </c>
      <c r="E1371" s="4">
        <v>9.65</v>
      </c>
      <c r="F1371" s="4" t="str">
        <f>VLOOKUP(C1371,[1]Lookup!A:C,3,FALSE)</f>
        <v>Local Authority</v>
      </c>
      <c r="G1371" t="str">
        <f>IF(F1371="NHS England", "NHS England", IFERROR(VLOOKUP(B1371,[1]Lookup!E:F,2,FALSE),"Requires a Council Assigning"))</f>
        <v>North Yorkshire County Council</v>
      </c>
      <c r="H1371" t="str">
        <f>IFERROR(VLOOKUP(C1371,[1]Lookup!A:B,2,FALSE),"Requires Category")</f>
        <v>Emergency Contraception</v>
      </c>
      <c r="I1371" t="str">
        <f t="shared" si="21"/>
        <v>No</v>
      </c>
    </row>
    <row r="1372" spans="1:9" hidden="1" x14ac:dyDescent="0.25">
      <c r="A1372" s="53">
        <v>42583</v>
      </c>
      <c r="B1372" t="s">
        <v>44</v>
      </c>
      <c r="C1372" t="s">
        <v>189</v>
      </c>
      <c r="D1372">
        <v>1</v>
      </c>
      <c r="E1372" s="4">
        <v>3.43</v>
      </c>
      <c r="F1372" s="4" t="str">
        <f>VLOOKUP(C1372,[1]Lookup!A:C,3,FALSE)</f>
        <v>Local Authority</v>
      </c>
      <c r="G1372" t="str">
        <f>IF(F1372="NHS England", "NHS England", IFERROR(VLOOKUP(B1372,[1]Lookup!E:F,2,FALSE),"Requires a Council Assigning"))</f>
        <v>North Yorkshire County Council</v>
      </c>
      <c r="H1372" t="str">
        <f>IFERROR(VLOOKUP(C1372,[1]Lookup!A:B,2,FALSE),"Requires Category")</f>
        <v>Opioid Dependence</v>
      </c>
      <c r="I1372" t="str">
        <f t="shared" si="21"/>
        <v>Yes</v>
      </c>
    </row>
    <row r="1373" spans="1:9" hidden="1" x14ac:dyDescent="0.25">
      <c r="A1373" s="53">
        <v>42583</v>
      </c>
      <c r="B1373" t="s">
        <v>44</v>
      </c>
      <c r="C1373" t="s">
        <v>138</v>
      </c>
      <c r="D1373">
        <v>21</v>
      </c>
      <c r="E1373" s="4">
        <v>148.22</v>
      </c>
      <c r="F1373" s="4" t="str">
        <f>VLOOKUP(C1373,[1]Lookup!A:C,3,FALSE)</f>
        <v>Local Authority</v>
      </c>
      <c r="G1373" t="str">
        <f>IF(F1373="NHS England", "NHS England", IFERROR(VLOOKUP(B1373,[1]Lookup!E:F,2,FALSE),"Requires a Council Assigning"))</f>
        <v>North Yorkshire County Council</v>
      </c>
      <c r="H1373" t="str">
        <f>IFERROR(VLOOKUP(C1373,[1]Lookup!A:B,2,FALSE),"Requires Category")</f>
        <v>Opioid Dependence</v>
      </c>
      <c r="I1373" t="str">
        <f t="shared" si="21"/>
        <v>Yes</v>
      </c>
    </row>
    <row r="1374" spans="1:9" hidden="1" x14ac:dyDescent="0.25">
      <c r="A1374" s="53">
        <v>42583</v>
      </c>
      <c r="B1374" t="s">
        <v>44</v>
      </c>
      <c r="C1374" t="s">
        <v>153</v>
      </c>
      <c r="D1374">
        <v>2</v>
      </c>
      <c r="E1374" s="4">
        <v>26.23</v>
      </c>
      <c r="F1374" s="4" t="str">
        <f>VLOOKUP(C1374,[1]Lookup!A:C,3,FALSE)</f>
        <v>Local Authority</v>
      </c>
      <c r="G1374" t="str">
        <f>IF(F1374="NHS England", "NHS England", IFERROR(VLOOKUP(B1374,[1]Lookup!E:F,2,FALSE),"Requires a Council Assigning"))</f>
        <v>North Yorkshire County Council</v>
      </c>
      <c r="H1374" t="str">
        <f>IFERROR(VLOOKUP(C1374,[1]Lookup!A:B,2,FALSE),"Requires Category")</f>
        <v>Nicotine Dependence</v>
      </c>
      <c r="I1374" t="str">
        <f t="shared" si="21"/>
        <v>Yes</v>
      </c>
    </row>
    <row r="1375" spans="1:9" hidden="1" x14ac:dyDescent="0.25">
      <c r="A1375" s="53">
        <v>42583</v>
      </c>
      <c r="B1375" t="s">
        <v>44</v>
      </c>
      <c r="C1375" t="s">
        <v>161</v>
      </c>
      <c r="D1375">
        <v>1</v>
      </c>
      <c r="E1375" s="4">
        <v>22.47</v>
      </c>
      <c r="F1375" s="4" t="str">
        <f>VLOOKUP(C1375,[1]Lookup!A:C,3,FALSE)</f>
        <v>Local Authority</v>
      </c>
      <c r="G1375" t="str">
        <f>IF(F1375="NHS England", "NHS England", IFERROR(VLOOKUP(B1375,[1]Lookup!E:F,2,FALSE),"Requires a Council Assigning"))</f>
        <v>North Yorkshire County Council</v>
      </c>
      <c r="H1375" t="str">
        <f>IFERROR(VLOOKUP(C1375,[1]Lookup!A:B,2,FALSE),"Requires Category")</f>
        <v>Nicotine Dependence</v>
      </c>
      <c r="I1375" t="str">
        <f t="shared" si="21"/>
        <v>Yes</v>
      </c>
    </row>
    <row r="1376" spans="1:9" hidden="1" x14ac:dyDescent="0.25">
      <c r="A1376" s="53">
        <v>42583</v>
      </c>
      <c r="B1376" t="s">
        <v>44</v>
      </c>
      <c r="C1376" t="s">
        <v>162</v>
      </c>
      <c r="D1376">
        <v>2</v>
      </c>
      <c r="E1376" s="4">
        <v>57.68</v>
      </c>
      <c r="F1376" s="4" t="str">
        <f>VLOOKUP(C1376,[1]Lookup!A:C,3,FALSE)</f>
        <v>Local Authority</v>
      </c>
      <c r="G1376" t="str">
        <f>IF(F1376="NHS England", "NHS England", IFERROR(VLOOKUP(B1376,[1]Lookup!E:F,2,FALSE),"Requires a Council Assigning"))</f>
        <v>North Yorkshire County Council</v>
      </c>
      <c r="H1376" t="str">
        <f>IFERROR(VLOOKUP(C1376,[1]Lookup!A:B,2,FALSE),"Requires Category")</f>
        <v>Nicotine Dependence</v>
      </c>
      <c r="I1376" t="str">
        <f t="shared" si="21"/>
        <v>Yes</v>
      </c>
    </row>
    <row r="1377" spans="1:9" hidden="1" x14ac:dyDescent="0.25">
      <c r="A1377" s="53">
        <v>42583</v>
      </c>
      <c r="B1377" t="s">
        <v>44</v>
      </c>
      <c r="C1377" t="s">
        <v>131</v>
      </c>
      <c r="D1377">
        <v>2</v>
      </c>
      <c r="E1377" s="4">
        <v>15.42</v>
      </c>
      <c r="F1377" s="4" t="str">
        <f>VLOOKUP(C1377,[1]Lookup!A:C,3,FALSE)</f>
        <v>NHS England</v>
      </c>
      <c r="G1377" t="str">
        <f>IF(F1377="NHS England", "NHS England", IFERROR(VLOOKUP(B1377,[1]Lookup!E:F,2,FALSE),"Requires a Council Assigning"))</f>
        <v>NHS England</v>
      </c>
      <c r="H1377" t="str">
        <f>IFERROR(VLOOKUP(C1377,[1]Lookup!A:B,2,FALSE),"Requires Category")</f>
        <v>Pneumococcal</v>
      </c>
      <c r="I1377" t="str">
        <f t="shared" si="21"/>
        <v>Yes</v>
      </c>
    </row>
    <row r="1378" spans="1:9" hidden="1" x14ac:dyDescent="0.25">
      <c r="A1378" s="53">
        <v>42583</v>
      </c>
      <c r="B1378" t="s">
        <v>44</v>
      </c>
      <c r="C1378" t="s">
        <v>236</v>
      </c>
      <c r="D1378">
        <v>20</v>
      </c>
      <c r="E1378" s="4">
        <v>909.89</v>
      </c>
      <c r="F1378" s="4" t="str">
        <f>VLOOKUP(C1378,[1]Lookup!A:C,3,FALSE)</f>
        <v>NHS England</v>
      </c>
      <c r="G1378" t="str">
        <f>IF(F1378="NHS England", "NHS England", IFERROR(VLOOKUP(B1378,[1]Lookup!E:F,2,FALSE),"Requires a Council Assigning"))</f>
        <v>NHS England</v>
      </c>
      <c r="H1378" t="str">
        <f>IFERROR(VLOOKUP(C1378,[1]Lookup!A:B,2,FALSE),"Requires Category")</f>
        <v>Pneumococcal</v>
      </c>
      <c r="I1378" t="str">
        <f t="shared" si="21"/>
        <v>Yes</v>
      </c>
    </row>
    <row r="1379" spans="1:9" hidden="1" x14ac:dyDescent="0.25">
      <c r="A1379" s="53">
        <v>42583</v>
      </c>
      <c r="B1379" t="s">
        <v>44</v>
      </c>
      <c r="C1379" t="s">
        <v>155</v>
      </c>
      <c r="D1379">
        <v>3</v>
      </c>
      <c r="E1379" s="4">
        <v>21.58</v>
      </c>
      <c r="F1379" s="4" t="str">
        <f>VLOOKUP(C1379,[1]Lookup!A:C,3,FALSE)</f>
        <v>Local Authority</v>
      </c>
      <c r="G1379" t="str">
        <f>IF(F1379="NHS England", "NHS England", IFERROR(VLOOKUP(B1379,[1]Lookup!E:F,2,FALSE),"Requires a Council Assigning"))</f>
        <v>North Yorkshire County Council</v>
      </c>
      <c r="H1379" t="str">
        <f>IFERROR(VLOOKUP(C1379,[1]Lookup!A:B,2,FALSE),"Requires Category")</f>
        <v>Opioid Dependence</v>
      </c>
      <c r="I1379" t="str">
        <f t="shared" si="21"/>
        <v>Yes</v>
      </c>
    </row>
    <row r="1380" spans="1:9" hidden="1" x14ac:dyDescent="0.25">
      <c r="A1380" s="53">
        <v>42583</v>
      </c>
      <c r="B1380" t="s">
        <v>44</v>
      </c>
      <c r="C1380" t="s">
        <v>174</v>
      </c>
      <c r="D1380">
        <v>5</v>
      </c>
      <c r="E1380" s="4">
        <v>267.87</v>
      </c>
      <c r="F1380" s="4" t="str">
        <f>VLOOKUP(C1380,[1]Lookup!A:C,3,FALSE)</f>
        <v>Local Authority</v>
      </c>
      <c r="G1380" t="str">
        <f>IF(F1380="NHS England", "NHS England", IFERROR(VLOOKUP(B1380,[1]Lookup!E:F,2,FALSE),"Requires a Council Assigning"))</f>
        <v>North Yorkshire County Council</v>
      </c>
      <c r="H1380" t="str">
        <f>IFERROR(VLOOKUP(C1380,[1]Lookup!A:B,2,FALSE),"Requires Category")</f>
        <v>Opioid Dependence</v>
      </c>
      <c r="I1380" t="str">
        <f t="shared" si="21"/>
        <v>Yes</v>
      </c>
    </row>
    <row r="1381" spans="1:9" hidden="1" x14ac:dyDescent="0.25">
      <c r="A1381" s="53">
        <v>42583</v>
      </c>
      <c r="B1381" t="s">
        <v>44</v>
      </c>
      <c r="C1381" t="s">
        <v>146</v>
      </c>
      <c r="D1381">
        <v>4</v>
      </c>
      <c r="E1381" s="4">
        <v>101.23</v>
      </c>
      <c r="F1381" s="4" t="str">
        <f>VLOOKUP(C1381,[1]Lookup!A:C,3,FALSE)</f>
        <v>Local Authority</v>
      </c>
      <c r="G1381" t="str">
        <f>IF(F1381="NHS England", "NHS England", IFERROR(VLOOKUP(B1381,[1]Lookup!E:F,2,FALSE),"Requires a Council Assigning"))</f>
        <v>North Yorkshire County Council</v>
      </c>
      <c r="H1381" t="str">
        <f>IFERROR(VLOOKUP(C1381,[1]Lookup!A:B,2,FALSE),"Requires Category")</f>
        <v>Nicotine Dependence</v>
      </c>
      <c r="I1381" t="str">
        <f t="shared" si="21"/>
        <v>Yes</v>
      </c>
    </row>
    <row r="1382" spans="1:9" hidden="1" x14ac:dyDescent="0.25">
      <c r="A1382" s="53">
        <v>42583</v>
      </c>
      <c r="B1382" t="s">
        <v>10</v>
      </c>
      <c r="C1382" t="s">
        <v>145</v>
      </c>
      <c r="D1382">
        <v>2</v>
      </c>
      <c r="E1382" s="4">
        <v>50.59</v>
      </c>
      <c r="F1382" s="4" t="str">
        <f>VLOOKUP(C1382,[1]Lookup!A:C,3,FALSE)</f>
        <v>Local Authority</v>
      </c>
      <c r="G1382" t="str">
        <f>IF(F1382="NHS England", "NHS England", IFERROR(VLOOKUP(B1382,[1]Lookup!E:F,2,FALSE),"Requires a Council Assigning"))</f>
        <v>North Yorkshire County Council</v>
      </c>
      <c r="H1382" t="str">
        <f>IFERROR(VLOOKUP(C1382,[1]Lookup!A:B,2,FALSE),"Requires Category")</f>
        <v>Nicotine Dependence</v>
      </c>
      <c r="I1382" t="str">
        <f t="shared" si="21"/>
        <v>Yes</v>
      </c>
    </row>
    <row r="1383" spans="1:9" hidden="1" x14ac:dyDescent="0.25">
      <c r="A1383" s="53">
        <v>42583</v>
      </c>
      <c r="B1383" t="s">
        <v>10</v>
      </c>
      <c r="C1383" t="s">
        <v>146</v>
      </c>
      <c r="D1383">
        <v>2</v>
      </c>
      <c r="E1383" s="4">
        <v>50.59</v>
      </c>
      <c r="F1383" s="4" t="str">
        <f>VLOOKUP(C1383,[1]Lookup!A:C,3,FALSE)</f>
        <v>Local Authority</v>
      </c>
      <c r="G1383" t="str">
        <f>IF(F1383="NHS England", "NHS England", IFERROR(VLOOKUP(B1383,[1]Lookup!E:F,2,FALSE),"Requires a Council Assigning"))</f>
        <v>North Yorkshire County Council</v>
      </c>
      <c r="H1383" t="str">
        <f>IFERROR(VLOOKUP(C1383,[1]Lookup!A:B,2,FALSE),"Requires Category")</f>
        <v>Nicotine Dependence</v>
      </c>
      <c r="I1383" t="str">
        <f t="shared" si="21"/>
        <v>Yes</v>
      </c>
    </row>
    <row r="1384" spans="1:9" hidden="1" x14ac:dyDescent="0.25">
      <c r="A1384" s="53">
        <v>42583</v>
      </c>
      <c r="B1384" t="s">
        <v>30</v>
      </c>
      <c r="C1384" t="s">
        <v>128</v>
      </c>
      <c r="D1384">
        <v>1</v>
      </c>
      <c r="E1384" s="4">
        <v>81.540000000000006</v>
      </c>
      <c r="F1384" s="4" t="str">
        <f>VLOOKUP(C1384,[1]Lookup!A:C,3,FALSE)</f>
        <v>Local Authority</v>
      </c>
      <c r="G1384" t="str">
        <f>IF(F1384="NHS England", "NHS England", IFERROR(VLOOKUP(B1384,[1]Lookup!E:F,2,FALSE),"Requires a Council Assigning"))</f>
        <v>City of York</v>
      </c>
      <c r="H1384" t="str">
        <f>IFERROR(VLOOKUP(C1384,[1]Lookup!A:B,2,FALSE),"Requires Category")</f>
        <v>IUD Progestogen-only Device</v>
      </c>
      <c r="I1384" t="str">
        <f t="shared" si="21"/>
        <v>No</v>
      </c>
    </row>
    <row r="1385" spans="1:9" hidden="1" x14ac:dyDescent="0.25">
      <c r="A1385" s="53">
        <v>42583</v>
      </c>
      <c r="B1385" t="s">
        <v>30</v>
      </c>
      <c r="C1385" t="s">
        <v>153</v>
      </c>
      <c r="D1385">
        <v>1</v>
      </c>
      <c r="E1385" s="4">
        <v>3.97</v>
      </c>
      <c r="F1385" s="4" t="str">
        <f>VLOOKUP(C1385,[1]Lookup!A:C,3,FALSE)</f>
        <v>Local Authority</v>
      </c>
      <c r="G1385" t="str">
        <f>IF(F1385="NHS England", "NHS England", IFERROR(VLOOKUP(B1385,[1]Lookup!E:F,2,FALSE),"Requires a Council Assigning"))</f>
        <v>City of York</v>
      </c>
      <c r="H1385" t="str">
        <f>IFERROR(VLOOKUP(C1385,[1]Lookup!A:B,2,FALSE),"Requires Category")</f>
        <v>Nicotine Dependence</v>
      </c>
      <c r="I1385" t="str">
        <f t="shared" si="21"/>
        <v>No</v>
      </c>
    </row>
    <row r="1386" spans="1:9" hidden="1" x14ac:dyDescent="0.25">
      <c r="A1386" s="53">
        <v>42583</v>
      </c>
      <c r="B1386" t="s">
        <v>30</v>
      </c>
      <c r="C1386" t="s">
        <v>152</v>
      </c>
      <c r="D1386">
        <v>2</v>
      </c>
      <c r="E1386" s="4">
        <v>15.42</v>
      </c>
      <c r="F1386" s="4" t="str">
        <f>VLOOKUP(C1386,[1]Lookup!A:C,3,FALSE)</f>
        <v>NHS England</v>
      </c>
      <c r="G1386" t="str">
        <f>IF(F1386="NHS England", "NHS England", IFERROR(VLOOKUP(B1386,[1]Lookup!E:F,2,FALSE),"Requires a Council Assigning"))</f>
        <v>NHS England</v>
      </c>
      <c r="H1386" t="str">
        <f>IFERROR(VLOOKUP(C1386,[1]Lookup!A:B,2,FALSE),"Requires Category")</f>
        <v>Pneumococcal</v>
      </c>
      <c r="I1386" t="str">
        <f t="shared" si="21"/>
        <v>Yes</v>
      </c>
    </row>
    <row r="1387" spans="1:9" hidden="1" x14ac:dyDescent="0.25">
      <c r="A1387" s="53">
        <v>42583</v>
      </c>
      <c r="B1387" t="s">
        <v>30</v>
      </c>
      <c r="C1387" t="s">
        <v>236</v>
      </c>
      <c r="D1387">
        <v>12</v>
      </c>
      <c r="E1387" s="4">
        <v>545.92999999999995</v>
      </c>
      <c r="F1387" s="4" t="str">
        <f>VLOOKUP(C1387,[1]Lookup!A:C,3,FALSE)</f>
        <v>NHS England</v>
      </c>
      <c r="G1387" t="str">
        <f>IF(F1387="NHS England", "NHS England", IFERROR(VLOOKUP(B1387,[1]Lookup!E:F,2,FALSE),"Requires a Council Assigning"))</f>
        <v>NHS England</v>
      </c>
      <c r="H1387" t="str">
        <f>IFERROR(VLOOKUP(C1387,[1]Lookup!A:B,2,FALSE),"Requires Category")</f>
        <v>Pneumococcal</v>
      </c>
      <c r="I1387" t="str">
        <f t="shared" si="21"/>
        <v>Yes</v>
      </c>
    </row>
    <row r="1388" spans="1:9" hidden="1" x14ac:dyDescent="0.25">
      <c r="A1388" s="53">
        <v>42583</v>
      </c>
      <c r="B1388" t="s">
        <v>30</v>
      </c>
      <c r="C1388" t="s">
        <v>146</v>
      </c>
      <c r="D1388">
        <v>1</v>
      </c>
      <c r="E1388" s="4">
        <v>50.6</v>
      </c>
      <c r="F1388" s="4" t="str">
        <f>VLOOKUP(C1388,[1]Lookup!A:C,3,FALSE)</f>
        <v>Local Authority</v>
      </c>
      <c r="G1388" t="str">
        <f>IF(F1388="NHS England", "NHS England", IFERROR(VLOOKUP(B1388,[1]Lookup!E:F,2,FALSE),"Requires a Council Assigning"))</f>
        <v>City of York</v>
      </c>
      <c r="H1388" t="str">
        <f>IFERROR(VLOOKUP(C1388,[1]Lookup!A:B,2,FALSE),"Requires Category")</f>
        <v>Nicotine Dependence</v>
      </c>
      <c r="I1388" t="str">
        <f t="shared" si="21"/>
        <v>No</v>
      </c>
    </row>
    <row r="1389" spans="1:9" hidden="1" x14ac:dyDescent="0.25">
      <c r="A1389" s="53">
        <v>42583</v>
      </c>
      <c r="B1389" t="s">
        <v>18</v>
      </c>
      <c r="C1389" t="s">
        <v>166</v>
      </c>
      <c r="D1389">
        <v>1</v>
      </c>
      <c r="E1389" s="4">
        <v>26.7</v>
      </c>
      <c r="F1389" s="4" t="str">
        <f>VLOOKUP(C1389,[1]Lookup!A:C,3,FALSE)</f>
        <v>Local Authority</v>
      </c>
      <c r="G1389" t="str">
        <f>IF(F1389="NHS England", "NHS England", IFERROR(VLOOKUP(B1389,[1]Lookup!E:F,2,FALSE),"Requires a Council Assigning"))</f>
        <v>North Yorkshire County Council</v>
      </c>
      <c r="H1389" t="str">
        <f>IFERROR(VLOOKUP(C1389,[1]Lookup!A:B,2,FALSE),"Requires Category")</f>
        <v>Alcohol dependence</v>
      </c>
      <c r="I1389" t="str">
        <f t="shared" si="21"/>
        <v>Yes</v>
      </c>
    </row>
    <row r="1390" spans="1:9" hidden="1" x14ac:dyDescent="0.25">
      <c r="A1390" s="53">
        <v>42583</v>
      </c>
      <c r="B1390" t="s">
        <v>18</v>
      </c>
      <c r="C1390" t="s">
        <v>128</v>
      </c>
      <c r="D1390">
        <v>1</v>
      </c>
      <c r="E1390" s="4">
        <v>81.540000000000006</v>
      </c>
      <c r="F1390" s="4" t="str">
        <f>VLOOKUP(C1390,[1]Lookup!A:C,3,FALSE)</f>
        <v>Local Authority</v>
      </c>
      <c r="G1390" t="str">
        <f>IF(F1390="NHS England", "NHS England", IFERROR(VLOOKUP(B1390,[1]Lookup!E:F,2,FALSE),"Requires a Council Assigning"))</f>
        <v>North Yorkshire County Council</v>
      </c>
      <c r="H1390" t="str">
        <f>IFERROR(VLOOKUP(C1390,[1]Lookup!A:B,2,FALSE),"Requires Category")</f>
        <v>IUD Progestogen-only Device</v>
      </c>
      <c r="I1390" t="str">
        <f t="shared" si="21"/>
        <v>Yes</v>
      </c>
    </row>
    <row r="1391" spans="1:9" hidden="1" x14ac:dyDescent="0.25">
      <c r="A1391" s="53">
        <v>42583</v>
      </c>
      <c r="B1391" t="s">
        <v>18</v>
      </c>
      <c r="C1391" t="s">
        <v>148</v>
      </c>
      <c r="D1391">
        <v>1</v>
      </c>
      <c r="E1391" s="4">
        <v>15.75</v>
      </c>
      <c r="F1391" s="4" t="str">
        <f>VLOOKUP(C1391,[1]Lookup!A:C,3,FALSE)</f>
        <v>Local Authority</v>
      </c>
      <c r="G1391" t="str">
        <f>IF(F1391="NHS England", "NHS England", IFERROR(VLOOKUP(B1391,[1]Lookup!E:F,2,FALSE),"Requires a Council Assigning"))</f>
        <v>North Yorkshire County Council</v>
      </c>
      <c r="H1391" t="str">
        <f>IFERROR(VLOOKUP(C1391,[1]Lookup!A:B,2,FALSE),"Requires Category")</f>
        <v>Nicotine Dependence</v>
      </c>
      <c r="I1391" t="str">
        <f t="shared" si="21"/>
        <v>Yes</v>
      </c>
    </row>
    <row r="1392" spans="1:9" hidden="1" x14ac:dyDescent="0.25">
      <c r="A1392" s="53">
        <v>42583</v>
      </c>
      <c r="B1392" t="s">
        <v>18</v>
      </c>
      <c r="C1392" t="s">
        <v>163</v>
      </c>
      <c r="D1392">
        <v>1</v>
      </c>
      <c r="E1392" s="4">
        <v>44.53</v>
      </c>
      <c r="F1392" s="4" t="str">
        <f>VLOOKUP(C1392,[1]Lookup!A:C,3,FALSE)</f>
        <v>Local Authority</v>
      </c>
      <c r="G1392" t="str">
        <f>IF(F1392="NHS England", "NHS England", IFERROR(VLOOKUP(B1392,[1]Lookup!E:F,2,FALSE),"Requires a Council Assigning"))</f>
        <v>North Yorkshire County Council</v>
      </c>
      <c r="H1392" t="str">
        <f>IFERROR(VLOOKUP(C1392,[1]Lookup!A:B,2,FALSE),"Requires Category")</f>
        <v>Nicotine Dependence</v>
      </c>
      <c r="I1392" t="str">
        <f t="shared" si="21"/>
        <v>Yes</v>
      </c>
    </row>
    <row r="1393" spans="1:9" hidden="1" x14ac:dyDescent="0.25">
      <c r="A1393" s="53">
        <v>42583</v>
      </c>
      <c r="B1393" t="s">
        <v>18</v>
      </c>
      <c r="C1393" t="s">
        <v>152</v>
      </c>
      <c r="D1393">
        <v>11</v>
      </c>
      <c r="E1393" s="4">
        <v>84.8</v>
      </c>
      <c r="F1393" s="4" t="str">
        <f>VLOOKUP(C1393,[1]Lookup!A:C,3,FALSE)</f>
        <v>NHS England</v>
      </c>
      <c r="G1393" t="str">
        <f>IF(F1393="NHS England", "NHS England", IFERROR(VLOOKUP(B1393,[1]Lookup!E:F,2,FALSE),"Requires a Council Assigning"))</f>
        <v>NHS England</v>
      </c>
      <c r="H1393" t="str">
        <f>IFERROR(VLOOKUP(C1393,[1]Lookup!A:B,2,FALSE),"Requires Category")</f>
        <v>Pneumococcal</v>
      </c>
      <c r="I1393" t="str">
        <f t="shared" si="21"/>
        <v>Yes</v>
      </c>
    </row>
    <row r="1394" spans="1:9" hidden="1" x14ac:dyDescent="0.25">
      <c r="A1394" s="53">
        <v>42583</v>
      </c>
      <c r="B1394" t="s">
        <v>18</v>
      </c>
      <c r="C1394" t="s">
        <v>203</v>
      </c>
      <c r="D1394">
        <v>2</v>
      </c>
      <c r="E1394" s="4">
        <v>6.95</v>
      </c>
      <c r="F1394" s="4" t="str">
        <f>VLOOKUP(C1394,[1]Lookup!A:C,3,FALSE)</f>
        <v>Local Authority</v>
      </c>
      <c r="G1394" t="str">
        <f>IF(F1394="NHS England", "NHS England", IFERROR(VLOOKUP(B1394,[1]Lookup!E:F,2,FALSE),"Requires a Council Assigning"))</f>
        <v>North Yorkshire County Council</v>
      </c>
      <c r="H1394" t="str">
        <f>IFERROR(VLOOKUP(C1394,[1]Lookup!A:B,2,FALSE),"Requires Category")</f>
        <v>Emergency Contraception</v>
      </c>
      <c r="I1394" t="str">
        <f t="shared" si="21"/>
        <v>No</v>
      </c>
    </row>
    <row r="1395" spans="1:9" hidden="1" x14ac:dyDescent="0.25">
      <c r="A1395" s="53">
        <v>42583</v>
      </c>
      <c r="B1395" t="s">
        <v>38</v>
      </c>
      <c r="C1395" t="s">
        <v>130</v>
      </c>
      <c r="D1395">
        <v>3</v>
      </c>
      <c r="E1395" s="4">
        <v>147.27000000000001</v>
      </c>
      <c r="F1395" s="4" t="str">
        <f>VLOOKUP(C1395,[1]Lookup!A:C,3,FALSE)</f>
        <v>Local Authority</v>
      </c>
      <c r="G1395" t="str">
        <f>IF(F1395="NHS England", "NHS England", IFERROR(VLOOKUP(B1395,[1]Lookup!E:F,2,FALSE),"Requires a Council Assigning"))</f>
        <v>City of York</v>
      </c>
      <c r="H1395" t="str">
        <f>IFERROR(VLOOKUP(C1395,[1]Lookup!A:B,2,FALSE),"Requires Category")</f>
        <v>Nicotine Dependence</v>
      </c>
      <c r="I1395" t="str">
        <f t="shared" si="21"/>
        <v>No</v>
      </c>
    </row>
    <row r="1396" spans="1:9" hidden="1" x14ac:dyDescent="0.25">
      <c r="A1396" s="53">
        <v>42583</v>
      </c>
      <c r="B1396" t="s">
        <v>38</v>
      </c>
      <c r="C1396" t="s">
        <v>136</v>
      </c>
      <c r="D1396">
        <v>11</v>
      </c>
      <c r="E1396" s="4">
        <v>850.48</v>
      </c>
      <c r="F1396" s="4" t="str">
        <f>VLOOKUP(C1396,[1]Lookup!A:C,3,FALSE)</f>
        <v>Local Authority</v>
      </c>
      <c r="G1396" t="str">
        <f>IF(F1396="NHS England", "NHS England", IFERROR(VLOOKUP(B1396,[1]Lookup!E:F,2,FALSE),"Requires a Council Assigning"))</f>
        <v>City of York</v>
      </c>
      <c r="H1396" t="str">
        <f>IFERROR(VLOOKUP(C1396,[1]Lookup!A:B,2,FALSE),"Requires Category")</f>
        <v>Etonogestrel</v>
      </c>
      <c r="I1396" t="str">
        <f t="shared" si="21"/>
        <v>No</v>
      </c>
    </row>
    <row r="1397" spans="1:9" hidden="1" x14ac:dyDescent="0.25">
      <c r="A1397" s="53">
        <v>42583</v>
      </c>
      <c r="B1397" t="s">
        <v>38</v>
      </c>
      <c r="C1397" t="s">
        <v>159</v>
      </c>
      <c r="D1397">
        <v>4</v>
      </c>
      <c r="E1397" s="4">
        <v>19.32</v>
      </c>
      <c r="F1397" s="4" t="str">
        <f>VLOOKUP(C1397,[1]Lookup!A:C,3,FALSE)</f>
        <v>Local Authority</v>
      </c>
      <c r="G1397" t="str">
        <f>IF(F1397="NHS England", "NHS England", IFERROR(VLOOKUP(B1397,[1]Lookup!E:F,2,FALSE),"Requires a Council Assigning"))</f>
        <v>City of York</v>
      </c>
      <c r="H1397" t="str">
        <f>IFERROR(VLOOKUP(C1397,[1]Lookup!A:B,2,FALSE),"Requires Category")</f>
        <v>Emergency Contraception</v>
      </c>
      <c r="I1397" t="str">
        <f t="shared" si="21"/>
        <v>No</v>
      </c>
    </row>
    <row r="1398" spans="1:9" hidden="1" x14ac:dyDescent="0.25">
      <c r="A1398" s="53">
        <v>42583</v>
      </c>
      <c r="B1398" t="s">
        <v>38</v>
      </c>
      <c r="C1398" t="s">
        <v>128</v>
      </c>
      <c r="D1398">
        <v>1</v>
      </c>
      <c r="E1398" s="4">
        <v>81.540000000000006</v>
      </c>
      <c r="F1398" s="4" t="str">
        <f>VLOOKUP(C1398,[1]Lookup!A:C,3,FALSE)</f>
        <v>Local Authority</v>
      </c>
      <c r="G1398" t="str">
        <f>IF(F1398="NHS England", "NHS England", IFERROR(VLOOKUP(B1398,[1]Lookup!E:F,2,FALSE),"Requires a Council Assigning"))</f>
        <v>City of York</v>
      </c>
      <c r="H1398" t="str">
        <f>IFERROR(VLOOKUP(C1398,[1]Lookup!A:B,2,FALSE),"Requires Category")</f>
        <v>IUD Progestogen-only Device</v>
      </c>
      <c r="I1398" t="str">
        <f t="shared" si="21"/>
        <v>No</v>
      </c>
    </row>
    <row r="1399" spans="1:9" hidden="1" x14ac:dyDescent="0.25">
      <c r="A1399" s="53">
        <v>42583</v>
      </c>
      <c r="B1399" t="s">
        <v>38</v>
      </c>
      <c r="C1399" t="s">
        <v>167</v>
      </c>
      <c r="D1399">
        <v>1</v>
      </c>
      <c r="E1399" s="4">
        <v>36.96</v>
      </c>
      <c r="F1399" s="4" t="str">
        <f>VLOOKUP(C1399,[1]Lookup!A:C,3,FALSE)</f>
        <v>Local Authority</v>
      </c>
      <c r="G1399" t="str">
        <f>IF(F1399="NHS England", "NHS England", IFERROR(VLOOKUP(B1399,[1]Lookup!E:F,2,FALSE),"Requires a Council Assigning"))</f>
        <v>City of York</v>
      </c>
      <c r="H1399" t="str">
        <f>IFERROR(VLOOKUP(C1399,[1]Lookup!A:B,2,FALSE),"Requires Category")</f>
        <v>Nicotine Dependence</v>
      </c>
      <c r="I1399" t="str">
        <f t="shared" si="21"/>
        <v>No</v>
      </c>
    </row>
    <row r="1400" spans="1:9" hidden="1" x14ac:dyDescent="0.25">
      <c r="A1400" s="53">
        <v>42583</v>
      </c>
      <c r="B1400" t="s">
        <v>38</v>
      </c>
      <c r="C1400" t="s">
        <v>152</v>
      </c>
      <c r="D1400">
        <v>2</v>
      </c>
      <c r="E1400" s="4">
        <v>15.42</v>
      </c>
      <c r="F1400" s="4" t="str">
        <f>VLOOKUP(C1400,[1]Lookup!A:C,3,FALSE)</f>
        <v>NHS England</v>
      </c>
      <c r="G1400" t="str">
        <f>IF(F1400="NHS England", "NHS England", IFERROR(VLOOKUP(B1400,[1]Lookup!E:F,2,FALSE),"Requires a Council Assigning"))</f>
        <v>NHS England</v>
      </c>
      <c r="H1400" t="str">
        <f>IFERROR(VLOOKUP(C1400,[1]Lookup!A:B,2,FALSE),"Requires Category")</f>
        <v>Pneumococcal</v>
      </c>
      <c r="I1400" t="str">
        <f t="shared" si="21"/>
        <v>Yes</v>
      </c>
    </row>
    <row r="1401" spans="1:9" hidden="1" x14ac:dyDescent="0.25">
      <c r="A1401" s="53">
        <v>42583</v>
      </c>
      <c r="B1401" t="s">
        <v>38</v>
      </c>
      <c r="C1401" t="s">
        <v>144</v>
      </c>
      <c r="D1401">
        <v>1</v>
      </c>
      <c r="E1401" s="4">
        <v>13.03</v>
      </c>
      <c r="F1401" s="4" t="str">
        <f>VLOOKUP(C1401,[1]Lookup!A:C,3,FALSE)</f>
        <v>Local Authority</v>
      </c>
      <c r="G1401" t="str">
        <f>IF(F1401="NHS England", "NHS England", IFERROR(VLOOKUP(B1401,[1]Lookup!E:F,2,FALSE),"Requires a Council Assigning"))</f>
        <v>City of York</v>
      </c>
      <c r="H1401" t="str">
        <f>IFERROR(VLOOKUP(C1401,[1]Lookup!A:B,2,FALSE),"Requires Category")</f>
        <v>Emergency Contraception</v>
      </c>
      <c r="I1401" t="str">
        <f t="shared" si="21"/>
        <v>No</v>
      </c>
    </row>
    <row r="1402" spans="1:9" hidden="1" x14ac:dyDescent="0.25">
      <c r="A1402" s="53">
        <v>42583</v>
      </c>
      <c r="B1402" t="s">
        <v>54</v>
      </c>
      <c r="C1402" t="s">
        <v>166</v>
      </c>
      <c r="D1402">
        <v>4</v>
      </c>
      <c r="E1402" s="4">
        <v>106.79</v>
      </c>
      <c r="F1402" s="4" t="str">
        <f>VLOOKUP(C1402,[1]Lookup!A:C,3,FALSE)</f>
        <v>Local Authority</v>
      </c>
      <c r="G1402" t="str">
        <f>IF(F1402="NHS England", "NHS England", IFERROR(VLOOKUP(B1402,[1]Lookup!E:F,2,FALSE),"Requires a Council Assigning"))</f>
        <v>City of York</v>
      </c>
      <c r="H1402" t="str">
        <f>IFERROR(VLOOKUP(C1402,[1]Lookup!A:B,2,FALSE),"Requires Category")</f>
        <v>Alcohol dependence</v>
      </c>
      <c r="I1402" t="str">
        <f t="shared" si="21"/>
        <v>No</v>
      </c>
    </row>
    <row r="1403" spans="1:9" hidden="1" x14ac:dyDescent="0.25">
      <c r="A1403" s="53">
        <v>42583</v>
      </c>
      <c r="B1403" t="s">
        <v>54</v>
      </c>
      <c r="C1403" t="s">
        <v>182</v>
      </c>
      <c r="D1403">
        <v>1</v>
      </c>
      <c r="E1403" s="4">
        <v>17.8</v>
      </c>
      <c r="F1403" s="4" t="str">
        <f>VLOOKUP(C1403,[1]Lookup!A:C,3,FALSE)</f>
        <v>Local Authority</v>
      </c>
      <c r="G1403" t="str">
        <f>IF(F1403="NHS England", "NHS England", IFERROR(VLOOKUP(B1403,[1]Lookup!E:F,2,FALSE),"Requires a Council Assigning"))</f>
        <v>City of York</v>
      </c>
      <c r="H1403" t="str">
        <f>IFERROR(VLOOKUP(C1403,[1]Lookup!A:B,2,FALSE),"Requires Category")</f>
        <v>Opioid Dependence</v>
      </c>
      <c r="I1403" t="str">
        <f t="shared" si="21"/>
        <v>Yes</v>
      </c>
    </row>
    <row r="1404" spans="1:9" hidden="1" x14ac:dyDescent="0.25">
      <c r="A1404" s="53">
        <v>42583</v>
      </c>
      <c r="B1404" t="s">
        <v>54</v>
      </c>
      <c r="C1404" t="s">
        <v>134</v>
      </c>
      <c r="D1404">
        <v>3</v>
      </c>
      <c r="E1404" s="4">
        <v>32.47</v>
      </c>
      <c r="F1404" s="4" t="str">
        <f>VLOOKUP(C1404,[1]Lookup!A:C,3,FALSE)</f>
        <v>Local Authority</v>
      </c>
      <c r="G1404" t="str">
        <f>IF(F1404="NHS England", "NHS England", IFERROR(VLOOKUP(B1404,[1]Lookup!E:F,2,FALSE),"Requires a Council Assigning"))</f>
        <v>City of York</v>
      </c>
      <c r="H1404" t="str">
        <f>IFERROR(VLOOKUP(C1404,[1]Lookup!A:B,2,FALSE),"Requires Category")</f>
        <v>Opioid Dependence</v>
      </c>
      <c r="I1404" t="str">
        <f t="shared" si="21"/>
        <v>Yes</v>
      </c>
    </row>
    <row r="1405" spans="1:9" hidden="1" x14ac:dyDescent="0.25">
      <c r="A1405" s="53">
        <v>42583</v>
      </c>
      <c r="B1405" t="s">
        <v>54</v>
      </c>
      <c r="C1405" t="s">
        <v>135</v>
      </c>
      <c r="D1405">
        <v>1</v>
      </c>
      <c r="E1405" s="4">
        <v>47.71</v>
      </c>
      <c r="F1405" s="4" t="str">
        <f>VLOOKUP(C1405,[1]Lookup!A:C,3,FALSE)</f>
        <v>Local Authority</v>
      </c>
      <c r="G1405" t="str">
        <f>IF(F1405="NHS England", "NHS England", IFERROR(VLOOKUP(B1405,[1]Lookup!E:F,2,FALSE),"Requires a Council Assigning"))</f>
        <v>City of York</v>
      </c>
      <c r="H1405" t="str">
        <f>IFERROR(VLOOKUP(C1405,[1]Lookup!A:B,2,FALSE),"Requires Category")</f>
        <v>Alcohol dependence</v>
      </c>
      <c r="I1405" t="str">
        <f t="shared" si="21"/>
        <v>No</v>
      </c>
    </row>
    <row r="1406" spans="1:9" hidden="1" x14ac:dyDescent="0.25">
      <c r="A1406" s="53">
        <v>42583</v>
      </c>
      <c r="B1406" t="s">
        <v>54</v>
      </c>
      <c r="C1406" t="s">
        <v>127</v>
      </c>
      <c r="D1406">
        <v>2</v>
      </c>
      <c r="E1406" s="4">
        <v>26.06</v>
      </c>
      <c r="F1406" s="4" t="str">
        <f>VLOOKUP(C1406,[1]Lookup!A:C,3,FALSE)</f>
        <v>Local Authority</v>
      </c>
      <c r="G1406" t="str">
        <f>IF(F1406="NHS England", "NHS England", IFERROR(VLOOKUP(B1406,[1]Lookup!E:F,2,FALSE),"Requires a Council Assigning"))</f>
        <v>City of York</v>
      </c>
      <c r="H1406" t="str">
        <f>IFERROR(VLOOKUP(C1406,[1]Lookup!A:B,2,FALSE),"Requires Category")</f>
        <v>Emergency Contraception</v>
      </c>
      <c r="I1406" t="str">
        <f t="shared" si="21"/>
        <v>No</v>
      </c>
    </row>
    <row r="1407" spans="1:9" hidden="1" x14ac:dyDescent="0.25">
      <c r="A1407" s="53">
        <v>42583</v>
      </c>
      <c r="B1407" t="s">
        <v>54</v>
      </c>
      <c r="C1407" t="s">
        <v>136</v>
      </c>
      <c r="D1407">
        <v>2</v>
      </c>
      <c r="E1407" s="4">
        <v>154.63</v>
      </c>
      <c r="F1407" s="4" t="str">
        <f>VLOOKUP(C1407,[1]Lookup!A:C,3,FALSE)</f>
        <v>Local Authority</v>
      </c>
      <c r="G1407" t="str">
        <f>IF(F1407="NHS England", "NHS England", IFERROR(VLOOKUP(B1407,[1]Lookup!E:F,2,FALSE),"Requires a Council Assigning"))</f>
        <v>City of York</v>
      </c>
      <c r="H1407" t="str">
        <f>IFERROR(VLOOKUP(C1407,[1]Lookup!A:B,2,FALSE),"Requires Category")</f>
        <v>Etonogestrel</v>
      </c>
      <c r="I1407" t="str">
        <f t="shared" si="21"/>
        <v>No</v>
      </c>
    </row>
    <row r="1408" spans="1:9" hidden="1" x14ac:dyDescent="0.25">
      <c r="A1408" s="53">
        <v>42583</v>
      </c>
      <c r="B1408" t="s">
        <v>54</v>
      </c>
      <c r="C1408" t="s">
        <v>158</v>
      </c>
      <c r="D1408">
        <v>2</v>
      </c>
      <c r="E1408" s="4">
        <v>142.69999999999999</v>
      </c>
      <c r="F1408" s="4" t="str">
        <f>VLOOKUP(C1408,[1]Lookup!A:C,3,FALSE)</f>
        <v>Local Authority</v>
      </c>
      <c r="G1408" t="str">
        <f>IF(F1408="NHS England", "NHS England", IFERROR(VLOOKUP(B1408,[1]Lookup!E:F,2,FALSE),"Requires a Council Assigning"))</f>
        <v>City of York</v>
      </c>
      <c r="H1408" t="str">
        <f>IFERROR(VLOOKUP(C1408,[1]Lookup!A:B,2,FALSE),"Requires Category")</f>
        <v>IUD Progestogen-only Device</v>
      </c>
      <c r="I1408" t="str">
        <f t="shared" si="21"/>
        <v>No</v>
      </c>
    </row>
    <row r="1409" spans="1:9" hidden="1" x14ac:dyDescent="0.25">
      <c r="A1409" s="53">
        <v>42583</v>
      </c>
      <c r="B1409" t="s">
        <v>54</v>
      </c>
      <c r="C1409" t="s">
        <v>159</v>
      </c>
      <c r="D1409">
        <v>5</v>
      </c>
      <c r="E1409" s="4">
        <v>24.15</v>
      </c>
      <c r="F1409" s="4" t="str">
        <f>VLOOKUP(C1409,[1]Lookup!A:C,3,FALSE)</f>
        <v>Local Authority</v>
      </c>
      <c r="G1409" t="str">
        <f>IF(F1409="NHS England", "NHS England", IFERROR(VLOOKUP(B1409,[1]Lookup!E:F,2,FALSE),"Requires a Council Assigning"))</f>
        <v>City of York</v>
      </c>
      <c r="H1409" t="str">
        <f>IFERROR(VLOOKUP(C1409,[1]Lookup!A:B,2,FALSE),"Requires Category")</f>
        <v>Emergency Contraception</v>
      </c>
      <c r="I1409" t="str">
        <f t="shared" si="21"/>
        <v>No</v>
      </c>
    </row>
    <row r="1410" spans="1:9" hidden="1" x14ac:dyDescent="0.25">
      <c r="A1410" s="53">
        <v>42583</v>
      </c>
      <c r="B1410" t="s">
        <v>54</v>
      </c>
      <c r="C1410" t="s">
        <v>138</v>
      </c>
      <c r="D1410">
        <v>19</v>
      </c>
      <c r="E1410" s="4">
        <v>122.43</v>
      </c>
      <c r="F1410" s="4" t="str">
        <f>VLOOKUP(C1410,[1]Lookup!A:C,3,FALSE)</f>
        <v>Local Authority</v>
      </c>
      <c r="G1410" t="str">
        <f>IF(F1410="NHS England", "NHS England", IFERROR(VLOOKUP(B1410,[1]Lookup!E:F,2,FALSE),"Requires a Council Assigning"))</f>
        <v>City of York</v>
      </c>
      <c r="H1410" t="str">
        <f>IFERROR(VLOOKUP(C1410,[1]Lookup!A:B,2,FALSE),"Requires Category")</f>
        <v>Opioid Dependence</v>
      </c>
      <c r="I1410" t="str">
        <f t="shared" si="21"/>
        <v>Yes</v>
      </c>
    </row>
    <row r="1411" spans="1:9" hidden="1" x14ac:dyDescent="0.25">
      <c r="A1411" s="53">
        <v>42583</v>
      </c>
      <c r="B1411" t="s">
        <v>54</v>
      </c>
      <c r="C1411" t="s">
        <v>128</v>
      </c>
      <c r="D1411">
        <v>7</v>
      </c>
      <c r="E1411" s="4">
        <v>570.85</v>
      </c>
      <c r="F1411" s="4" t="str">
        <f>VLOOKUP(C1411,[1]Lookup!A:C,3,FALSE)</f>
        <v>Local Authority</v>
      </c>
      <c r="G1411" t="str">
        <f>IF(F1411="NHS England", "NHS England", IFERROR(VLOOKUP(B1411,[1]Lookup!E:F,2,FALSE),"Requires a Council Assigning"))</f>
        <v>City of York</v>
      </c>
      <c r="H1411" t="str">
        <f>IFERROR(VLOOKUP(C1411,[1]Lookup!A:B,2,FALSE),"Requires Category")</f>
        <v>IUD Progestogen-only Device</v>
      </c>
      <c r="I1411" t="str">
        <f t="shared" si="21"/>
        <v>No</v>
      </c>
    </row>
    <row r="1412" spans="1:9" hidden="1" x14ac:dyDescent="0.25">
      <c r="A1412" s="53">
        <v>42583</v>
      </c>
      <c r="B1412" t="s">
        <v>54</v>
      </c>
      <c r="C1412" t="s">
        <v>129</v>
      </c>
      <c r="D1412">
        <v>4</v>
      </c>
      <c r="E1412" s="4">
        <v>309.26</v>
      </c>
      <c r="F1412" s="4" t="str">
        <f>VLOOKUP(C1412,[1]Lookup!A:C,3,FALSE)</f>
        <v>Local Authority</v>
      </c>
      <c r="G1412" t="str">
        <f>IF(F1412="NHS England", "NHS England", IFERROR(VLOOKUP(B1412,[1]Lookup!E:F,2,FALSE),"Requires a Council Assigning"))</f>
        <v>City of York</v>
      </c>
      <c r="H1412" t="str">
        <f>IFERROR(VLOOKUP(C1412,[1]Lookup!A:B,2,FALSE),"Requires Category")</f>
        <v>Etonogestrel</v>
      </c>
      <c r="I1412" t="str">
        <f t="shared" si="21"/>
        <v>No</v>
      </c>
    </row>
    <row r="1413" spans="1:9" hidden="1" x14ac:dyDescent="0.25">
      <c r="A1413" s="53">
        <v>42583</v>
      </c>
      <c r="B1413" t="s">
        <v>54</v>
      </c>
      <c r="C1413" t="s">
        <v>140</v>
      </c>
      <c r="D1413">
        <v>1</v>
      </c>
      <c r="E1413" s="4">
        <v>11.24</v>
      </c>
      <c r="F1413" s="4" t="str">
        <f>VLOOKUP(C1413,[1]Lookup!A:C,3,FALSE)</f>
        <v>Local Authority</v>
      </c>
      <c r="G1413" t="str">
        <f>IF(F1413="NHS England", "NHS England", IFERROR(VLOOKUP(B1413,[1]Lookup!E:F,2,FALSE),"Requires a Council Assigning"))</f>
        <v>City of York</v>
      </c>
      <c r="H1413" t="str">
        <f>IFERROR(VLOOKUP(C1413,[1]Lookup!A:B,2,FALSE),"Requires Category")</f>
        <v>Nicotine Dependence</v>
      </c>
      <c r="I1413" t="str">
        <f t="shared" ref="I1413:I1427" si="22">INDEX($R$7:$AB$11,MATCH(G1413,$Q$7:$Q$11,0),MATCH(H1413,$R$6:$AB$6,0))</f>
        <v>No</v>
      </c>
    </row>
    <row r="1414" spans="1:9" hidden="1" x14ac:dyDescent="0.25">
      <c r="A1414" s="53">
        <v>42583</v>
      </c>
      <c r="B1414" t="s">
        <v>54</v>
      </c>
      <c r="C1414" t="s">
        <v>153</v>
      </c>
      <c r="D1414">
        <v>2</v>
      </c>
      <c r="E1414" s="4">
        <v>89.09</v>
      </c>
      <c r="F1414" s="4" t="str">
        <f>VLOOKUP(C1414,[1]Lookup!A:C,3,FALSE)</f>
        <v>Local Authority</v>
      </c>
      <c r="G1414" t="str">
        <f>IF(F1414="NHS England", "NHS England", IFERROR(VLOOKUP(B1414,[1]Lookup!E:F,2,FALSE),"Requires a Council Assigning"))</f>
        <v>City of York</v>
      </c>
      <c r="H1414" t="str">
        <f>IFERROR(VLOOKUP(C1414,[1]Lookup!A:B,2,FALSE),"Requires Category")</f>
        <v>Nicotine Dependence</v>
      </c>
      <c r="I1414" t="str">
        <f t="shared" si="22"/>
        <v>No</v>
      </c>
    </row>
    <row r="1415" spans="1:9" hidden="1" x14ac:dyDescent="0.25">
      <c r="A1415" s="53">
        <v>42583</v>
      </c>
      <c r="B1415" t="s">
        <v>54</v>
      </c>
      <c r="C1415" t="s">
        <v>157</v>
      </c>
      <c r="D1415">
        <v>1</v>
      </c>
      <c r="E1415" s="4">
        <v>9.25</v>
      </c>
      <c r="F1415" s="4" t="str">
        <f>VLOOKUP(C1415,[1]Lookup!A:C,3,FALSE)</f>
        <v>Local Authority</v>
      </c>
      <c r="G1415" t="str">
        <f>IF(F1415="NHS England", "NHS England", IFERROR(VLOOKUP(B1415,[1]Lookup!E:F,2,FALSE),"Requires a Council Assigning"))</f>
        <v>City of York</v>
      </c>
      <c r="H1415" t="str">
        <f>IFERROR(VLOOKUP(C1415,[1]Lookup!A:B,2,FALSE),"Requires Category")</f>
        <v>Nicotine Dependence</v>
      </c>
      <c r="I1415" t="str">
        <f t="shared" si="22"/>
        <v>No</v>
      </c>
    </row>
    <row r="1416" spans="1:9" hidden="1" x14ac:dyDescent="0.25">
      <c r="A1416" s="53">
        <v>42583</v>
      </c>
      <c r="B1416" t="s">
        <v>54</v>
      </c>
      <c r="C1416" t="s">
        <v>162</v>
      </c>
      <c r="D1416">
        <v>3</v>
      </c>
      <c r="E1416" s="4">
        <v>96.12</v>
      </c>
      <c r="F1416" s="4" t="str">
        <f>VLOOKUP(C1416,[1]Lookup!A:C,3,FALSE)</f>
        <v>Local Authority</v>
      </c>
      <c r="G1416" t="str">
        <f>IF(F1416="NHS England", "NHS England", IFERROR(VLOOKUP(B1416,[1]Lookup!E:F,2,FALSE),"Requires a Council Assigning"))</f>
        <v>City of York</v>
      </c>
      <c r="H1416" t="str">
        <f>IFERROR(VLOOKUP(C1416,[1]Lookup!A:B,2,FALSE),"Requires Category")</f>
        <v>Nicotine Dependence</v>
      </c>
      <c r="I1416" t="str">
        <f t="shared" si="22"/>
        <v>No</v>
      </c>
    </row>
    <row r="1417" spans="1:9" hidden="1" x14ac:dyDescent="0.25">
      <c r="A1417" s="53">
        <v>42583</v>
      </c>
      <c r="B1417" t="s">
        <v>54</v>
      </c>
      <c r="C1417" t="s">
        <v>193</v>
      </c>
      <c r="D1417">
        <v>1</v>
      </c>
      <c r="E1417" s="4">
        <v>17.43</v>
      </c>
      <c r="F1417" s="4" t="str">
        <f>VLOOKUP(C1417,[1]Lookup!A:C,3,FALSE)</f>
        <v>Local Authority</v>
      </c>
      <c r="G1417" t="str">
        <f>IF(F1417="NHS England", "NHS England", IFERROR(VLOOKUP(B1417,[1]Lookup!E:F,2,FALSE),"Requires a Council Assigning"))</f>
        <v>City of York</v>
      </c>
      <c r="H1417" t="str">
        <f>IFERROR(VLOOKUP(C1417,[1]Lookup!A:B,2,FALSE),"Requires Category")</f>
        <v>Nicotine Dependence</v>
      </c>
      <c r="I1417" t="str">
        <f t="shared" si="22"/>
        <v>No</v>
      </c>
    </row>
    <row r="1418" spans="1:9" hidden="1" x14ac:dyDescent="0.25">
      <c r="A1418" s="53">
        <v>42583</v>
      </c>
      <c r="B1418" t="s">
        <v>54</v>
      </c>
      <c r="C1418" t="s">
        <v>168</v>
      </c>
      <c r="D1418">
        <v>1</v>
      </c>
      <c r="E1418" s="4">
        <v>19.23</v>
      </c>
      <c r="F1418" s="4" t="str">
        <f>VLOOKUP(C1418,[1]Lookup!A:C,3,FALSE)</f>
        <v>Local Authority</v>
      </c>
      <c r="G1418" t="str">
        <f>IF(F1418="NHS England", "NHS England", IFERROR(VLOOKUP(B1418,[1]Lookup!E:F,2,FALSE),"Requires a Council Assigning"))</f>
        <v>City of York</v>
      </c>
      <c r="H1418" t="str">
        <f>IFERROR(VLOOKUP(C1418,[1]Lookup!A:B,2,FALSE),"Requires Category")</f>
        <v>Nicotine Dependence</v>
      </c>
      <c r="I1418" t="str">
        <f t="shared" si="22"/>
        <v>No</v>
      </c>
    </row>
    <row r="1419" spans="1:9" hidden="1" x14ac:dyDescent="0.25">
      <c r="A1419" s="53">
        <v>42583</v>
      </c>
      <c r="B1419" t="s">
        <v>54</v>
      </c>
      <c r="C1419" t="s">
        <v>145</v>
      </c>
      <c r="D1419">
        <v>1</v>
      </c>
      <c r="E1419" s="4">
        <v>25.32</v>
      </c>
      <c r="F1419" s="4" t="str">
        <f>VLOOKUP(C1419,[1]Lookup!A:C,3,FALSE)</f>
        <v>Local Authority</v>
      </c>
      <c r="G1419" t="str">
        <f>IF(F1419="NHS England", "NHS England", IFERROR(VLOOKUP(B1419,[1]Lookup!E:F,2,FALSE),"Requires a Council Assigning"))</f>
        <v>City of York</v>
      </c>
      <c r="H1419" t="str">
        <f>IFERROR(VLOOKUP(C1419,[1]Lookup!A:B,2,FALSE),"Requires Category")</f>
        <v>Nicotine Dependence</v>
      </c>
      <c r="I1419" t="str">
        <f t="shared" si="22"/>
        <v>No</v>
      </c>
    </row>
    <row r="1420" spans="1:9" hidden="1" x14ac:dyDescent="0.25">
      <c r="A1420" s="53">
        <v>42583</v>
      </c>
      <c r="B1420" t="s">
        <v>54</v>
      </c>
      <c r="C1420" t="s">
        <v>146</v>
      </c>
      <c r="D1420">
        <v>2</v>
      </c>
      <c r="E1420" s="4">
        <v>75.91</v>
      </c>
      <c r="F1420" s="4" t="str">
        <f>VLOOKUP(C1420,[1]Lookup!A:C,3,FALSE)</f>
        <v>Local Authority</v>
      </c>
      <c r="G1420" t="str">
        <f>IF(F1420="NHS England", "NHS England", IFERROR(VLOOKUP(B1420,[1]Lookup!E:F,2,FALSE),"Requires a Council Assigning"))</f>
        <v>City of York</v>
      </c>
      <c r="H1420" t="str">
        <f>IFERROR(VLOOKUP(C1420,[1]Lookup!A:B,2,FALSE),"Requires Category")</f>
        <v>Nicotine Dependence</v>
      </c>
      <c r="I1420" t="str">
        <f t="shared" si="22"/>
        <v>No</v>
      </c>
    </row>
    <row r="1421" spans="1:9" hidden="1" x14ac:dyDescent="0.25">
      <c r="A1421" s="53">
        <v>42583</v>
      </c>
      <c r="B1421" t="s">
        <v>72</v>
      </c>
      <c r="C1421" t="s">
        <v>159</v>
      </c>
      <c r="D1421">
        <v>3</v>
      </c>
      <c r="E1421" s="4">
        <v>14.49</v>
      </c>
      <c r="F1421" s="4" t="str">
        <f>VLOOKUP(C1421,[1]Lookup!A:C,3,FALSE)</f>
        <v>Local Authority</v>
      </c>
      <c r="G1421" t="str">
        <f>IF(F1421="NHS England", "NHS England", IFERROR(VLOOKUP(B1421,[1]Lookup!E:F,2,FALSE),"Requires a Council Assigning"))</f>
        <v>EXCLUDE</v>
      </c>
      <c r="H1421" t="str">
        <f>IFERROR(VLOOKUP(C1421,[1]Lookup!A:B,2,FALSE),"Requires Category")</f>
        <v>Emergency Contraception</v>
      </c>
      <c r="I1421" t="str">
        <f t="shared" si="22"/>
        <v>No</v>
      </c>
    </row>
    <row r="1422" spans="1:9" hidden="1" x14ac:dyDescent="0.25">
      <c r="A1422" s="53">
        <v>42583</v>
      </c>
      <c r="B1422" t="s">
        <v>72</v>
      </c>
      <c r="C1422" t="s">
        <v>138</v>
      </c>
      <c r="D1422">
        <v>1</v>
      </c>
      <c r="E1422" s="4">
        <v>0.6</v>
      </c>
      <c r="F1422" s="4" t="str">
        <f>VLOOKUP(C1422,[1]Lookup!A:C,3,FALSE)</f>
        <v>Local Authority</v>
      </c>
      <c r="G1422" t="str">
        <f>IF(F1422="NHS England", "NHS England", IFERROR(VLOOKUP(B1422,[1]Lookup!E:F,2,FALSE),"Requires a Council Assigning"))</f>
        <v>EXCLUDE</v>
      </c>
      <c r="H1422" t="str">
        <f>IFERROR(VLOOKUP(C1422,[1]Lookup!A:B,2,FALSE),"Requires Category")</f>
        <v>Opioid Dependence</v>
      </c>
      <c r="I1422" t="str">
        <f t="shared" si="22"/>
        <v>No</v>
      </c>
    </row>
    <row r="1423" spans="1:9" hidden="1" x14ac:dyDescent="0.25">
      <c r="A1423" s="53">
        <v>42583</v>
      </c>
      <c r="B1423" t="s">
        <v>72</v>
      </c>
      <c r="C1423" t="s">
        <v>144</v>
      </c>
      <c r="D1423">
        <v>2</v>
      </c>
      <c r="E1423" s="4">
        <v>26.06</v>
      </c>
      <c r="F1423" s="4" t="str">
        <f>VLOOKUP(C1423,[1]Lookup!A:C,3,FALSE)</f>
        <v>Local Authority</v>
      </c>
      <c r="G1423" t="str">
        <f>IF(F1423="NHS England", "NHS England", IFERROR(VLOOKUP(B1423,[2]Lookup!E:F,2,FALSE),"Requires a Council Assigning"))</f>
        <v>EXCLUDE</v>
      </c>
      <c r="H1423" t="str">
        <f>IFERROR(VLOOKUP(C1423,[2]Lookup!A:B,2,FALSE),"Requires Category")</f>
        <v>Emergency Contraception</v>
      </c>
      <c r="I1423" t="str">
        <f t="shared" si="22"/>
        <v>No</v>
      </c>
    </row>
    <row r="1424" spans="1:9" hidden="1" x14ac:dyDescent="0.25">
      <c r="A1424" s="53">
        <v>42614</v>
      </c>
      <c r="B1424" t="s">
        <v>16</v>
      </c>
      <c r="C1424" t="s">
        <v>166</v>
      </c>
      <c r="D1424">
        <v>1</v>
      </c>
      <c r="E1424" s="4">
        <v>29.12</v>
      </c>
      <c r="F1424" s="4" t="str">
        <f>VLOOKUP(C1424,[2]Lookup!A:C,3,FALSE)</f>
        <v>Local Authority</v>
      </c>
      <c r="G1424" t="str">
        <f>IF(F1424="NHS England", "NHS England", IFERROR(VLOOKUP(B1424,[2]Lookup!E:F,2,FALSE),"Requires a Council Assigning"))</f>
        <v>City of York</v>
      </c>
      <c r="H1424" t="str">
        <f>IFERROR(VLOOKUP(C1424,[2]Lookup!A:B,2,FALSE),"Requires Category")</f>
        <v>Alcohol dependence</v>
      </c>
      <c r="I1424" t="str">
        <f t="shared" si="22"/>
        <v>No</v>
      </c>
    </row>
    <row r="1425" spans="1:9" hidden="1" x14ac:dyDescent="0.25">
      <c r="A1425" s="53">
        <v>42614</v>
      </c>
      <c r="B1425" t="s">
        <v>16</v>
      </c>
      <c r="C1425" t="s">
        <v>164</v>
      </c>
      <c r="D1425">
        <v>1</v>
      </c>
      <c r="E1425" s="4">
        <v>4.83</v>
      </c>
      <c r="F1425" s="4" t="str">
        <f>VLOOKUP(C1425,[2]Lookup!A:C,3,FALSE)</f>
        <v>Local Authority</v>
      </c>
      <c r="G1425" t="str">
        <f>IF(F1425="NHS England", "NHS England", IFERROR(VLOOKUP(B1425,[2]Lookup!E:F,2,FALSE),"Requires a Council Assigning"))</f>
        <v>City of York</v>
      </c>
      <c r="H1425" t="str">
        <f>IFERROR(VLOOKUP(C1425,[2]Lookup!A:B,2,FALSE),"Requires Category")</f>
        <v>Emergency Contraception</v>
      </c>
      <c r="I1425" t="str">
        <f t="shared" si="22"/>
        <v>No</v>
      </c>
    </row>
    <row r="1426" spans="1:9" hidden="1" x14ac:dyDescent="0.25">
      <c r="A1426" s="53">
        <v>42614</v>
      </c>
      <c r="B1426" t="s">
        <v>16</v>
      </c>
      <c r="C1426" t="s">
        <v>128</v>
      </c>
      <c r="D1426">
        <v>1</v>
      </c>
      <c r="E1426" s="4">
        <v>81.53</v>
      </c>
      <c r="F1426" s="4" t="str">
        <f>VLOOKUP(C1426,[2]Lookup!A:C,3,FALSE)</f>
        <v>Local Authority</v>
      </c>
      <c r="G1426" t="str">
        <f>IF(F1426="NHS England", "NHS England", IFERROR(VLOOKUP(B1426,[2]Lookup!E:F,2,FALSE),"Requires a Council Assigning"))</f>
        <v>City of York</v>
      </c>
      <c r="H1426" t="str">
        <f>IFERROR(VLOOKUP(C1426,[2]Lookup!A:B,2,FALSE),"Requires Category")</f>
        <v>IUD Progestogen-only Device</v>
      </c>
      <c r="I1426" t="str">
        <f t="shared" si="22"/>
        <v>No</v>
      </c>
    </row>
    <row r="1427" spans="1:9" hidden="1" x14ac:dyDescent="0.25">
      <c r="A1427" s="53">
        <v>42614</v>
      </c>
      <c r="B1427" t="s">
        <v>16</v>
      </c>
      <c r="C1427" t="s">
        <v>131</v>
      </c>
      <c r="D1427">
        <v>6</v>
      </c>
      <c r="E1427" s="4">
        <v>46.25</v>
      </c>
      <c r="F1427" s="4" t="str">
        <f>VLOOKUP(C1427,[2]Lookup!A:C,3,FALSE)</f>
        <v>NHS England</v>
      </c>
      <c r="G1427" t="str">
        <f>IF(F1427="NHS England", "NHS England", IFERROR(VLOOKUP(B1427,[2]Lookup!E:F,2,FALSE),"Requires a Council Assigning"))</f>
        <v>NHS England</v>
      </c>
      <c r="H1427" t="str">
        <f>IFERROR(VLOOKUP(C1427,[2]Lookup!A:B,2,FALSE),"Requires Category")</f>
        <v>Pneumococcal</v>
      </c>
      <c r="I1427" t="str">
        <f t="shared" si="22"/>
        <v>Yes</v>
      </c>
    </row>
    <row r="1428" spans="1:9" hidden="1" x14ac:dyDescent="0.25">
      <c r="A1428" s="53">
        <v>42614</v>
      </c>
      <c r="B1428" t="s">
        <v>16</v>
      </c>
      <c r="C1428" t="s">
        <v>238</v>
      </c>
      <c r="D1428">
        <v>1</v>
      </c>
      <c r="E1428" s="4">
        <v>9.6999999999999993</v>
      </c>
      <c r="F1428" s="4" t="str">
        <f>VLOOKUP(C1428,[2]Lookup!A:C,3,FALSE)</f>
        <v>Local Authority</v>
      </c>
      <c r="G1428" t="str">
        <f>IF(F1428="NHS England", "NHS England", IFERROR(VLOOKUP(B1428,[2]Lookup!E:F,2,FALSE),"Requires a Council Assigning"))</f>
        <v>City of York</v>
      </c>
      <c r="H1428" t="str">
        <f>IFERROR(VLOOKUP(C1428,[2]Lookup!A:B,2,FALSE),"Requires Category")</f>
        <v>Non Medicated Coils</v>
      </c>
      <c r="I1428" t="str">
        <f t="shared" ref="I1428:I1491" si="23">INDEX($R$7:$AB$11,MATCH(G1428,$Q$7:$Q$11,0),MATCH(H1428,$R$6:$AB$6,0))</f>
        <v>No</v>
      </c>
    </row>
    <row r="1429" spans="1:9" hidden="1" x14ac:dyDescent="0.25">
      <c r="A1429" s="53">
        <v>42614</v>
      </c>
      <c r="B1429" t="s">
        <v>16</v>
      </c>
      <c r="C1429" t="s">
        <v>145</v>
      </c>
      <c r="D1429">
        <v>1</v>
      </c>
      <c r="E1429" s="4">
        <v>25.32</v>
      </c>
      <c r="F1429" s="4" t="str">
        <f>VLOOKUP(C1429,[2]Lookup!A:C,3,FALSE)</f>
        <v>Local Authority</v>
      </c>
      <c r="G1429" t="str">
        <f>IF(F1429="NHS England", "NHS England", IFERROR(VLOOKUP(B1429,[2]Lookup!E:F,2,FALSE),"Requires a Council Assigning"))</f>
        <v>City of York</v>
      </c>
      <c r="H1429" t="str">
        <f>IFERROR(VLOOKUP(C1429,[2]Lookup!A:B,2,FALSE),"Requires Category")</f>
        <v>Nicotine Dependence</v>
      </c>
      <c r="I1429" t="str">
        <f t="shared" si="23"/>
        <v>No</v>
      </c>
    </row>
    <row r="1430" spans="1:9" x14ac:dyDescent="0.25">
      <c r="A1430" s="53">
        <v>42614</v>
      </c>
      <c r="B1430" t="s">
        <v>58</v>
      </c>
      <c r="C1430" t="s">
        <v>134</v>
      </c>
      <c r="D1430">
        <v>2</v>
      </c>
      <c r="E1430" s="4">
        <v>10.23</v>
      </c>
      <c r="F1430" s="4" t="str">
        <f>VLOOKUP(C1430,[2]Lookup!A:C,3,FALSE)</f>
        <v>Local Authority</v>
      </c>
      <c r="G1430" t="str">
        <f>IF(F1430="NHS England", "NHS England", IFERROR(VLOOKUP(B1430,[2]Lookup!E:F,2,FALSE),"Requires a Council Assigning"))</f>
        <v>North Yorkshire County Council</v>
      </c>
      <c r="H1430" t="str">
        <f>IFERROR(VLOOKUP(C1430,[2]Lookup!A:B,2,FALSE),"Requires Category")</f>
        <v>Opioid Dependence</v>
      </c>
      <c r="I1430" t="str">
        <f t="shared" si="23"/>
        <v>Yes</v>
      </c>
    </row>
    <row r="1431" spans="1:9" x14ac:dyDescent="0.25">
      <c r="A1431" s="53">
        <v>42614</v>
      </c>
      <c r="B1431" t="s">
        <v>58</v>
      </c>
      <c r="C1431" t="s">
        <v>135</v>
      </c>
      <c r="D1431">
        <v>3</v>
      </c>
      <c r="E1431" s="4">
        <v>143</v>
      </c>
      <c r="F1431" s="4" t="str">
        <f>VLOOKUP(C1431,[2]Lookup!A:C,3,FALSE)</f>
        <v>Local Authority</v>
      </c>
      <c r="G1431" t="str">
        <f>IF(F1431="NHS England", "NHS England", IFERROR(VLOOKUP(B1431,[2]Lookup!E:F,2,FALSE),"Requires a Council Assigning"))</f>
        <v>North Yorkshire County Council</v>
      </c>
      <c r="H1431" t="str">
        <f>IFERROR(VLOOKUP(C1431,[2]Lookup!A:B,2,FALSE),"Requires Category")</f>
        <v>Alcohol dependence</v>
      </c>
      <c r="I1431" t="str">
        <f t="shared" si="23"/>
        <v>Yes</v>
      </c>
    </row>
    <row r="1432" spans="1:9" x14ac:dyDescent="0.25">
      <c r="A1432" s="53">
        <v>42614</v>
      </c>
      <c r="B1432" t="s">
        <v>58</v>
      </c>
      <c r="C1432" t="s">
        <v>137</v>
      </c>
      <c r="D1432" s="18">
        <v>1063</v>
      </c>
      <c r="E1432" s="4">
        <v>5140.7700000000004</v>
      </c>
      <c r="F1432" s="4" t="str">
        <f>VLOOKUP(C1432,[2]Lookup!A:C,3,FALSE)</f>
        <v>NHS England</v>
      </c>
      <c r="G1432" t="str">
        <f>IF(F1432="NHS England", "NHS England", IFERROR(VLOOKUP(B1432,[2]Lookup!E:F,2,FALSE),"Requires a Council Assigning"))</f>
        <v>NHS England</v>
      </c>
      <c r="H1432" t="str">
        <f>IFERROR(VLOOKUP(C1432,[2]Lookup!A:B,2,FALSE),"Requires Category")</f>
        <v>Influenza</v>
      </c>
      <c r="I1432" t="str">
        <f t="shared" si="23"/>
        <v>Yes</v>
      </c>
    </row>
    <row r="1433" spans="1:9" x14ac:dyDescent="0.25">
      <c r="A1433" s="53">
        <v>42614</v>
      </c>
      <c r="B1433" t="s">
        <v>58</v>
      </c>
      <c r="C1433" t="s">
        <v>207</v>
      </c>
      <c r="D1433">
        <v>1</v>
      </c>
      <c r="E1433" s="4">
        <v>64.14</v>
      </c>
      <c r="F1433" s="4" t="str">
        <f>VLOOKUP(C1433,[2]Lookup!A:C,3,FALSE)</f>
        <v>Local Authority</v>
      </c>
      <c r="G1433" t="str">
        <f>IF(F1433="NHS England", "NHS England", IFERROR(VLOOKUP(B1433,[2]Lookup!E:F,2,FALSE),"Requires a Council Assigning"))</f>
        <v>North Yorkshire County Council</v>
      </c>
      <c r="H1433" t="str">
        <f>IFERROR(VLOOKUP(C1433,[2]Lookup!A:B,2,FALSE),"Requires Category")</f>
        <v>IUD Progestogen-only Device</v>
      </c>
      <c r="I1433" t="str">
        <f t="shared" si="23"/>
        <v>Yes</v>
      </c>
    </row>
    <row r="1434" spans="1:9" hidden="1" x14ac:dyDescent="0.25">
      <c r="A1434" s="53">
        <v>42614</v>
      </c>
      <c r="B1434" t="s">
        <v>58</v>
      </c>
      <c r="C1434" t="s">
        <v>159</v>
      </c>
      <c r="D1434">
        <v>1</v>
      </c>
      <c r="E1434" s="4">
        <v>4.83</v>
      </c>
      <c r="F1434" s="4" t="str">
        <f>VLOOKUP(C1434,[2]Lookup!A:C,3,FALSE)</f>
        <v>Local Authority</v>
      </c>
      <c r="G1434" t="str">
        <f>IF(F1434="NHS England", "NHS England", IFERROR(VLOOKUP(B1434,[2]Lookup!E:F,2,FALSE),"Requires a Council Assigning"))</f>
        <v>North Yorkshire County Council</v>
      </c>
      <c r="H1434" t="str">
        <f>IFERROR(VLOOKUP(C1434,[2]Lookup!A:B,2,FALSE),"Requires Category")</f>
        <v>Emergency Contraception</v>
      </c>
      <c r="I1434" t="str">
        <f t="shared" si="23"/>
        <v>No</v>
      </c>
    </row>
    <row r="1435" spans="1:9" x14ac:dyDescent="0.25">
      <c r="A1435" s="53">
        <v>42614</v>
      </c>
      <c r="B1435" t="s">
        <v>58</v>
      </c>
      <c r="C1435" t="s">
        <v>138</v>
      </c>
      <c r="D1435">
        <v>4</v>
      </c>
      <c r="E1435" s="4">
        <v>21.55</v>
      </c>
      <c r="F1435" s="4" t="str">
        <f>VLOOKUP(C1435,[2]Lookup!A:C,3,FALSE)</f>
        <v>Local Authority</v>
      </c>
      <c r="G1435" t="str">
        <f>IF(F1435="NHS England", "NHS England", IFERROR(VLOOKUP(B1435,[2]Lookup!E:F,2,FALSE),"Requires a Council Assigning"))</f>
        <v>North Yorkshire County Council</v>
      </c>
      <c r="H1435" t="str">
        <f>IFERROR(VLOOKUP(C1435,[2]Lookup!A:B,2,FALSE),"Requires Category")</f>
        <v>Opioid Dependence</v>
      </c>
      <c r="I1435" t="str">
        <f t="shared" si="23"/>
        <v>Yes</v>
      </c>
    </row>
    <row r="1436" spans="1:9" x14ac:dyDescent="0.25">
      <c r="A1436" s="53">
        <v>42614</v>
      </c>
      <c r="B1436" t="s">
        <v>58</v>
      </c>
      <c r="C1436" t="s">
        <v>128</v>
      </c>
      <c r="D1436">
        <v>2</v>
      </c>
      <c r="E1436" s="4">
        <v>163.07</v>
      </c>
      <c r="F1436" s="4" t="str">
        <f>VLOOKUP(C1436,[2]Lookup!A:C,3,FALSE)</f>
        <v>Local Authority</v>
      </c>
      <c r="G1436" t="str">
        <f>IF(F1436="NHS England", "NHS England", IFERROR(VLOOKUP(B1436,[2]Lookup!E:F,2,FALSE),"Requires a Council Assigning"))</f>
        <v>North Yorkshire County Council</v>
      </c>
      <c r="H1436" t="str">
        <f>IFERROR(VLOOKUP(C1436,[2]Lookup!A:B,2,FALSE),"Requires Category")</f>
        <v>IUD Progestogen-only Device</v>
      </c>
      <c r="I1436" t="str">
        <f t="shared" si="23"/>
        <v>Yes</v>
      </c>
    </row>
    <row r="1437" spans="1:9" x14ac:dyDescent="0.25">
      <c r="A1437" s="53">
        <v>42614</v>
      </c>
      <c r="B1437" t="s">
        <v>58</v>
      </c>
      <c r="C1437" t="s">
        <v>129</v>
      </c>
      <c r="D1437">
        <v>5</v>
      </c>
      <c r="E1437" s="4">
        <v>386.5</v>
      </c>
      <c r="F1437" s="4" t="str">
        <f>VLOOKUP(C1437,[2]Lookup!A:C,3,FALSE)</f>
        <v>Local Authority</v>
      </c>
      <c r="G1437" t="str">
        <f>IF(F1437="NHS England", "NHS England", IFERROR(VLOOKUP(B1437,[2]Lookup!E:F,2,FALSE),"Requires a Council Assigning"))</f>
        <v>North Yorkshire County Council</v>
      </c>
      <c r="H1437" t="str">
        <f>IFERROR(VLOOKUP(C1437,[2]Lookup!A:B,2,FALSE),"Requires Category")</f>
        <v>Etonogestrel</v>
      </c>
      <c r="I1437" t="str">
        <f t="shared" si="23"/>
        <v>Yes</v>
      </c>
    </row>
    <row r="1438" spans="1:9" x14ac:dyDescent="0.25">
      <c r="A1438" s="53">
        <v>42614</v>
      </c>
      <c r="B1438" t="s">
        <v>58</v>
      </c>
      <c r="C1438" t="s">
        <v>157</v>
      </c>
      <c r="D1438">
        <v>1</v>
      </c>
      <c r="E1438" s="4">
        <v>9.24</v>
      </c>
      <c r="F1438" s="4" t="str">
        <f>VLOOKUP(C1438,[2]Lookup!A:C,3,FALSE)</f>
        <v>Local Authority</v>
      </c>
      <c r="G1438" t="str">
        <f>IF(F1438="NHS England", "NHS England", IFERROR(VLOOKUP(B1438,[2]Lookup!E:F,2,FALSE),"Requires a Council Assigning"))</f>
        <v>North Yorkshire County Council</v>
      </c>
      <c r="H1438" t="str">
        <f>IFERROR(VLOOKUP(C1438,[2]Lookup!A:B,2,FALSE),"Requires Category")</f>
        <v>Nicotine Dependence</v>
      </c>
      <c r="I1438" t="str">
        <f t="shared" si="23"/>
        <v>Yes</v>
      </c>
    </row>
    <row r="1439" spans="1:9" x14ac:dyDescent="0.25">
      <c r="A1439" s="53">
        <v>42614</v>
      </c>
      <c r="B1439" t="s">
        <v>58</v>
      </c>
      <c r="C1439" t="s">
        <v>131</v>
      </c>
      <c r="D1439">
        <v>43</v>
      </c>
      <c r="E1439" s="4">
        <v>331.45</v>
      </c>
      <c r="F1439" s="4" t="str">
        <f>VLOOKUP(C1439,[2]Lookup!A:C,3,FALSE)</f>
        <v>NHS England</v>
      </c>
      <c r="G1439" t="str">
        <f>IF(F1439="NHS England", "NHS England", IFERROR(VLOOKUP(B1439,[2]Lookup!E:F,2,FALSE),"Requires a Council Assigning"))</f>
        <v>NHS England</v>
      </c>
      <c r="H1439" t="str">
        <f>IFERROR(VLOOKUP(C1439,[2]Lookup!A:B,2,FALSE),"Requires Category")</f>
        <v>Pneumococcal</v>
      </c>
      <c r="I1439" t="str">
        <f t="shared" si="23"/>
        <v>Yes</v>
      </c>
    </row>
    <row r="1440" spans="1:9" x14ac:dyDescent="0.25">
      <c r="A1440" s="53">
        <v>42614</v>
      </c>
      <c r="B1440" t="s">
        <v>58</v>
      </c>
      <c r="C1440" t="s">
        <v>238</v>
      </c>
      <c r="D1440">
        <v>1</v>
      </c>
      <c r="E1440" s="4">
        <v>9.7100000000000009</v>
      </c>
      <c r="F1440" s="4" t="str">
        <f>VLOOKUP(C1440,[2]Lookup!A:C,3,FALSE)</f>
        <v>Local Authority</v>
      </c>
      <c r="G1440" t="str">
        <f>IF(F1440="NHS England", "NHS England", IFERROR(VLOOKUP(B1440,[2]Lookup!E:F,2,FALSE),"Requires a Council Assigning"))</f>
        <v>North Yorkshire County Council</v>
      </c>
      <c r="H1440" t="str">
        <f>IFERROR(VLOOKUP(C1440,[2]Lookup!A:B,2,FALSE),"Requires Category")</f>
        <v>Non Medicated Coils</v>
      </c>
      <c r="I1440" t="str">
        <f t="shared" si="23"/>
        <v>Yes</v>
      </c>
    </row>
    <row r="1441" spans="1:9" x14ac:dyDescent="0.25">
      <c r="A1441" s="53">
        <v>42614</v>
      </c>
      <c r="B1441" t="s">
        <v>58</v>
      </c>
      <c r="C1441" t="s">
        <v>145</v>
      </c>
      <c r="D1441">
        <v>2</v>
      </c>
      <c r="E1441" s="4">
        <v>50.63</v>
      </c>
      <c r="F1441" s="4" t="str">
        <f>VLOOKUP(C1441,[2]Lookup!A:C,3,FALSE)</f>
        <v>Local Authority</v>
      </c>
      <c r="G1441" t="str">
        <f>IF(F1441="NHS England", "NHS England", IFERROR(VLOOKUP(B1441,[2]Lookup!E:F,2,FALSE),"Requires a Council Assigning"))</f>
        <v>North Yorkshire County Council</v>
      </c>
      <c r="H1441" t="str">
        <f>IFERROR(VLOOKUP(C1441,[2]Lookup!A:B,2,FALSE),"Requires Category")</f>
        <v>Nicotine Dependence</v>
      </c>
      <c r="I1441" t="str">
        <f t="shared" si="23"/>
        <v>Yes</v>
      </c>
    </row>
    <row r="1442" spans="1:9" x14ac:dyDescent="0.25">
      <c r="A1442" s="53">
        <v>42614</v>
      </c>
      <c r="B1442" t="s">
        <v>58</v>
      </c>
      <c r="C1442" t="s">
        <v>146</v>
      </c>
      <c r="D1442">
        <v>5</v>
      </c>
      <c r="E1442" s="4">
        <v>227.67</v>
      </c>
      <c r="F1442" s="4" t="str">
        <f>VLOOKUP(C1442,[2]Lookup!A:C,3,FALSE)</f>
        <v>Local Authority</v>
      </c>
      <c r="G1442" t="str">
        <f>IF(F1442="NHS England", "NHS England", IFERROR(VLOOKUP(B1442,[2]Lookup!E:F,2,FALSE),"Requires a Council Assigning"))</f>
        <v>North Yorkshire County Council</v>
      </c>
      <c r="H1442" t="str">
        <f>IFERROR(VLOOKUP(C1442,[2]Lookup!A:B,2,FALSE),"Requires Category")</f>
        <v>Nicotine Dependence</v>
      </c>
      <c r="I1442" t="str">
        <f t="shared" si="23"/>
        <v>Yes</v>
      </c>
    </row>
    <row r="1443" spans="1:9" hidden="1" x14ac:dyDescent="0.25">
      <c r="A1443" s="53">
        <v>42614</v>
      </c>
      <c r="B1443" t="s">
        <v>40</v>
      </c>
      <c r="C1443" t="s">
        <v>166</v>
      </c>
      <c r="D1443">
        <v>1</v>
      </c>
      <c r="E1443" s="4">
        <v>29.12</v>
      </c>
      <c r="F1443" s="4" t="str">
        <f>VLOOKUP(C1443,[2]Lookup!A:C,3,FALSE)</f>
        <v>Local Authority</v>
      </c>
      <c r="G1443" t="str">
        <f>IF(F1443="NHS England", "NHS England", IFERROR(VLOOKUP(B1443,[2]Lookup!E:F,2,FALSE),"Requires a Council Assigning"))</f>
        <v>City of York</v>
      </c>
      <c r="H1443" t="str">
        <f>IFERROR(VLOOKUP(C1443,[2]Lookup!A:B,2,FALSE),"Requires Category")</f>
        <v>Alcohol dependence</v>
      </c>
      <c r="I1443" t="str">
        <f t="shared" si="23"/>
        <v>No</v>
      </c>
    </row>
    <row r="1444" spans="1:9" hidden="1" x14ac:dyDescent="0.25">
      <c r="A1444" s="53">
        <v>42614</v>
      </c>
      <c r="B1444" t="s">
        <v>40</v>
      </c>
      <c r="C1444" t="s">
        <v>135</v>
      </c>
      <c r="D1444">
        <v>1</v>
      </c>
      <c r="E1444" s="4">
        <v>95.3</v>
      </c>
      <c r="F1444" s="4" t="str">
        <f>VLOOKUP(C1444,[2]Lookup!A:C,3,FALSE)</f>
        <v>Local Authority</v>
      </c>
      <c r="G1444" t="str">
        <f>IF(F1444="NHS England", "NHS England", IFERROR(VLOOKUP(B1444,[2]Lookup!E:F,2,FALSE),"Requires a Council Assigning"))</f>
        <v>City of York</v>
      </c>
      <c r="H1444" t="str">
        <f>IFERROR(VLOOKUP(C1444,[2]Lookup!A:B,2,FALSE),"Requires Category")</f>
        <v>Alcohol dependence</v>
      </c>
      <c r="I1444" t="str">
        <f t="shared" si="23"/>
        <v>No</v>
      </c>
    </row>
    <row r="1445" spans="1:9" hidden="1" x14ac:dyDescent="0.25">
      <c r="A1445" s="53">
        <v>42614</v>
      </c>
      <c r="B1445" t="s">
        <v>40</v>
      </c>
      <c r="C1445" t="s">
        <v>127</v>
      </c>
      <c r="D1445">
        <v>1</v>
      </c>
      <c r="E1445" s="4">
        <v>13.03</v>
      </c>
      <c r="F1445" s="4" t="str">
        <f>VLOOKUP(C1445,[2]Lookup!A:C,3,FALSE)</f>
        <v>Local Authority</v>
      </c>
      <c r="G1445" t="str">
        <f>IF(F1445="NHS England", "NHS England", IFERROR(VLOOKUP(B1445,[2]Lookup!E:F,2,FALSE),"Requires a Council Assigning"))</f>
        <v>City of York</v>
      </c>
      <c r="H1445" t="str">
        <f>IFERROR(VLOOKUP(C1445,[2]Lookup!A:B,2,FALSE),"Requires Category")</f>
        <v>Emergency Contraception</v>
      </c>
      <c r="I1445" t="str">
        <f t="shared" si="23"/>
        <v>No</v>
      </c>
    </row>
    <row r="1446" spans="1:9" hidden="1" x14ac:dyDescent="0.25">
      <c r="A1446" s="53">
        <v>42614</v>
      </c>
      <c r="B1446" t="s">
        <v>40</v>
      </c>
      <c r="C1446" t="s">
        <v>154</v>
      </c>
      <c r="D1446">
        <v>114</v>
      </c>
      <c r="E1446" s="4">
        <v>696.01</v>
      </c>
      <c r="F1446" s="4" t="str">
        <f>VLOOKUP(C1446,[2]Lookup!A:C,3,FALSE)</f>
        <v>NHS England</v>
      </c>
      <c r="G1446" t="str">
        <f>IF(F1446="NHS England", "NHS England", IFERROR(VLOOKUP(B1446,[2]Lookup!E:F,2,FALSE),"Requires a Council Assigning"))</f>
        <v>NHS England</v>
      </c>
      <c r="H1446" t="str">
        <f>IFERROR(VLOOKUP(C1446,[2]Lookup!A:B,2,FALSE),"Requires Category")</f>
        <v>Influenza</v>
      </c>
      <c r="I1446" t="str">
        <f t="shared" si="23"/>
        <v>Yes</v>
      </c>
    </row>
    <row r="1447" spans="1:9" hidden="1" x14ac:dyDescent="0.25">
      <c r="A1447" s="53">
        <v>42614</v>
      </c>
      <c r="B1447" t="s">
        <v>40</v>
      </c>
      <c r="C1447" t="s">
        <v>138</v>
      </c>
      <c r="D1447">
        <v>6</v>
      </c>
      <c r="E1447" s="4">
        <v>39.33</v>
      </c>
      <c r="F1447" s="4" t="str">
        <f>VLOOKUP(C1447,[2]Lookup!A:C,3,FALSE)</f>
        <v>Local Authority</v>
      </c>
      <c r="G1447" t="str">
        <f>IF(F1447="NHS England", "NHS England", IFERROR(VLOOKUP(B1447,[2]Lookup!E:F,2,FALSE),"Requires a Council Assigning"))</f>
        <v>City of York</v>
      </c>
      <c r="H1447" t="str">
        <f>IFERROR(VLOOKUP(C1447,[2]Lookup!A:B,2,FALSE),"Requires Category")</f>
        <v>Opioid Dependence</v>
      </c>
      <c r="I1447" t="str">
        <f t="shared" si="23"/>
        <v>Yes</v>
      </c>
    </row>
    <row r="1448" spans="1:9" hidden="1" x14ac:dyDescent="0.25">
      <c r="A1448" s="53">
        <v>42614</v>
      </c>
      <c r="B1448" t="s">
        <v>40</v>
      </c>
      <c r="C1448" t="s">
        <v>131</v>
      </c>
      <c r="D1448">
        <v>2</v>
      </c>
      <c r="E1448" s="4">
        <v>15.42</v>
      </c>
      <c r="F1448" s="4" t="str">
        <f>VLOOKUP(C1448,[2]Lookup!A:C,3,FALSE)</f>
        <v>NHS England</v>
      </c>
      <c r="G1448" t="str">
        <f>IF(F1448="NHS England", "NHS England", IFERROR(VLOOKUP(B1448,[2]Lookup!E:F,2,FALSE),"Requires a Council Assigning"))</f>
        <v>NHS England</v>
      </c>
      <c r="H1448" t="str">
        <f>IFERROR(VLOOKUP(C1448,[2]Lookup!A:B,2,FALSE),"Requires Category")</f>
        <v>Pneumococcal</v>
      </c>
      <c r="I1448" t="str">
        <f t="shared" si="23"/>
        <v>Yes</v>
      </c>
    </row>
    <row r="1449" spans="1:9" hidden="1" x14ac:dyDescent="0.25">
      <c r="A1449" s="53">
        <v>42614</v>
      </c>
      <c r="B1449" t="s">
        <v>40</v>
      </c>
      <c r="C1449" t="s">
        <v>155</v>
      </c>
      <c r="D1449">
        <v>2</v>
      </c>
      <c r="E1449" s="4">
        <v>47.16</v>
      </c>
      <c r="F1449" s="4" t="str">
        <f>VLOOKUP(C1449,[2]Lookup!A:C,3,FALSE)</f>
        <v>Local Authority</v>
      </c>
      <c r="G1449" t="str">
        <f>IF(F1449="NHS England", "NHS England", IFERROR(VLOOKUP(B1449,[2]Lookup!E:F,2,FALSE),"Requires a Council Assigning"))</f>
        <v>City of York</v>
      </c>
      <c r="H1449" t="str">
        <f>IFERROR(VLOOKUP(C1449,[2]Lookup!A:B,2,FALSE),"Requires Category")</f>
        <v>Opioid Dependence</v>
      </c>
      <c r="I1449" t="str">
        <f t="shared" si="23"/>
        <v>Yes</v>
      </c>
    </row>
    <row r="1450" spans="1:9" hidden="1" x14ac:dyDescent="0.25">
      <c r="A1450" s="53">
        <v>42614</v>
      </c>
      <c r="B1450" t="s">
        <v>40</v>
      </c>
      <c r="C1450" t="s">
        <v>156</v>
      </c>
      <c r="D1450">
        <v>2</v>
      </c>
      <c r="E1450" s="4">
        <v>6.03</v>
      </c>
      <c r="F1450" s="4" t="str">
        <f>VLOOKUP(C1450,[2]Lookup!A:C,3,FALSE)</f>
        <v>Local Authority</v>
      </c>
      <c r="G1450" t="str">
        <f>IF(F1450="NHS England", "NHS England", IFERROR(VLOOKUP(B1450,[2]Lookup!E:F,2,FALSE),"Requires a Council Assigning"))</f>
        <v>City of York</v>
      </c>
      <c r="H1450" t="str">
        <f>IFERROR(VLOOKUP(C1450,[2]Lookup!A:B,2,FALSE),"Requires Category")</f>
        <v>Opioid Dependence</v>
      </c>
      <c r="I1450" t="str">
        <f t="shared" si="23"/>
        <v>Yes</v>
      </c>
    </row>
    <row r="1451" spans="1:9" hidden="1" x14ac:dyDescent="0.25">
      <c r="A1451" s="53">
        <v>42614</v>
      </c>
      <c r="B1451" t="s">
        <v>12</v>
      </c>
      <c r="C1451" t="s">
        <v>137</v>
      </c>
      <c r="D1451">
        <v>198</v>
      </c>
      <c r="E1451" s="4">
        <v>957.55</v>
      </c>
      <c r="F1451" s="4" t="str">
        <f>VLOOKUP(C1451,[2]Lookup!A:C,3,FALSE)</f>
        <v>NHS England</v>
      </c>
      <c r="G1451" t="str">
        <f>IF(F1451="NHS England", "NHS England", IFERROR(VLOOKUP(B1451,[2]Lookup!E:F,2,FALSE),"Requires a Council Assigning"))</f>
        <v>NHS England</v>
      </c>
      <c r="H1451" t="str">
        <f>IFERROR(VLOOKUP(C1451,[2]Lookup!A:B,2,FALSE),"Requires Category")</f>
        <v>Influenza</v>
      </c>
      <c r="I1451" t="str">
        <f t="shared" si="23"/>
        <v>Yes</v>
      </c>
    </row>
    <row r="1452" spans="1:9" hidden="1" x14ac:dyDescent="0.25">
      <c r="A1452" s="53">
        <v>42614</v>
      </c>
      <c r="B1452" t="s">
        <v>12</v>
      </c>
      <c r="C1452" t="s">
        <v>152</v>
      </c>
      <c r="D1452">
        <v>5</v>
      </c>
      <c r="E1452" s="4">
        <v>38.54</v>
      </c>
      <c r="F1452" s="4" t="str">
        <f>VLOOKUP(C1452,[2]Lookup!A:C,3,FALSE)</f>
        <v>NHS England</v>
      </c>
      <c r="G1452" t="str">
        <f>IF(F1452="NHS England", "NHS England", IFERROR(VLOOKUP(B1452,[2]Lookup!E:F,2,FALSE),"Requires a Council Assigning"))</f>
        <v>NHS England</v>
      </c>
      <c r="H1452" t="str">
        <f>IFERROR(VLOOKUP(C1452,[2]Lookup!A:B,2,FALSE),"Requires Category")</f>
        <v>Pneumococcal</v>
      </c>
      <c r="I1452" t="str">
        <f t="shared" si="23"/>
        <v>Yes</v>
      </c>
    </row>
    <row r="1453" spans="1:9" hidden="1" x14ac:dyDescent="0.25">
      <c r="A1453" s="53">
        <v>42614</v>
      </c>
      <c r="B1453" t="s">
        <v>34</v>
      </c>
      <c r="C1453" t="s">
        <v>177</v>
      </c>
      <c r="D1453">
        <v>1</v>
      </c>
      <c r="E1453" s="4">
        <v>25.32</v>
      </c>
      <c r="F1453" s="4" t="str">
        <f>VLOOKUP(C1453,[2]Lookup!A:C,3,FALSE)</f>
        <v>Local Authority</v>
      </c>
      <c r="G1453" t="str">
        <f>IF(F1453="NHS England", "NHS England", IFERROR(VLOOKUP(B1453,[2]Lookup!E:F,2,FALSE),"Requires a Council Assigning"))</f>
        <v>City of York</v>
      </c>
      <c r="H1453" t="str">
        <f>IFERROR(VLOOKUP(C1453,[2]Lookup!A:B,2,FALSE),"Requires Category")</f>
        <v>Nicotine Dependence</v>
      </c>
      <c r="I1453" t="str">
        <f t="shared" si="23"/>
        <v>No</v>
      </c>
    </row>
    <row r="1454" spans="1:9" hidden="1" x14ac:dyDescent="0.25">
      <c r="A1454" s="53">
        <v>42614</v>
      </c>
      <c r="B1454" t="s">
        <v>34</v>
      </c>
      <c r="C1454" t="s">
        <v>128</v>
      </c>
      <c r="D1454">
        <v>2</v>
      </c>
      <c r="E1454" s="4">
        <v>163.06</v>
      </c>
      <c r="F1454" s="4" t="str">
        <f>VLOOKUP(C1454,[2]Lookup!A:C,3,FALSE)</f>
        <v>Local Authority</v>
      </c>
      <c r="G1454" t="str">
        <f>IF(F1454="NHS England", "NHS England", IFERROR(VLOOKUP(B1454,[2]Lookup!E:F,2,FALSE),"Requires a Council Assigning"))</f>
        <v>City of York</v>
      </c>
      <c r="H1454" t="str">
        <f>IFERROR(VLOOKUP(C1454,[2]Lookup!A:B,2,FALSE),"Requires Category")</f>
        <v>IUD Progestogen-only Device</v>
      </c>
      <c r="I1454" t="str">
        <f t="shared" si="23"/>
        <v>No</v>
      </c>
    </row>
    <row r="1455" spans="1:9" hidden="1" x14ac:dyDescent="0.25">
      <c r="A1455" s="53">
        <v>42614</v>
      </c>
      <c r="B1455" t="s">
        <v>26</v>
      </c>
      <c r="C1455" t="s">
        <v>166</v>
      </c>
      <c r="D1455">
        <v>1</v>
      </c>
      <c r="E1455" s="4">
        <v>14.55</v>
      </c>
      <c r="F1455" s="4" t="str">
        <f>VLOOKUP(C1455,[2]Lookup!A:C,3,FALSE)</f>
        <v>Local Authority</v>
      </c>
      <c r="G1455" t="str">
        <f>IF(F1455="NHS England", "NHS England", IFERROR(VLOOKUP(B1455,[2]Lookup!E:F,2,FALSE),"Requires a Council Assigning"))</f>
        <v>North Yorkshire County Council</v>
      </c>
      <c r="H1455" t="str">
        <f>IFERROR(VLOOKUP(C1455,[2]Lookup!A:B,2,FALSE),"Requires Category")</f>
        <v>Alcohol dependence</v>
      </c>
      <c r="I1455" t="str">
        <f t="shared" si="23"/>
        <v>Yes</v>
      </c>
    </row>
    <row r="1456" spans="1:9" hidden="1" x14ac:dyDescent="0.25">
      <c r="A1456" s="53">
        <v>42614</v>
      </c>
      <c r="B1456" t="s">
        <v>26</v>
      </c>
      <c r="C1456" t="s">
        <v>137</v>
      </c>
      <c r="D1456">
        <v>433</v>
      </c>
      <c r="E1456" s="4">
        <v>2094.0300000000002</v>
      </c>
      <c r="F1456" s="4" t="str">
        <f>VLOOKUP(C1456,[2]Lookup!A:C,3,FALSE)</f>
        <v>NHS England</v>
      </c>
      <c r="G1456" t="str">
        <f>IF(F1456="NHS England", "NHS England", IFERROR(VLOOKUP(B1456,[2]Lookup!E:F,2,FALSE),"Requires a Council Assigning"))</f>
        <v>NHS England</v>
      </c>
      <c r="H1456" t="str">
        <f>IFERROR(VLOOKUP(C1456,[2]Lookup!A:B,2,FALSE),"Requires Category")</f>
        <v>Influenza</v>
      </c>
      <c r="I1456" t="str">
        <f t="shared" si="23"/>
        <v>Yes</v>
      </c>
    </row>
    <row r="1457" spans="1:9" hidden="1" x14ac:dyDescent="0.25">
      <c r="A1457" s="53">
        <v>42614</v>
      </c>
      <c r="B1457" t="s">
        <v>26</v>
      </c>
      <c r="C1457" t="s">
        <v>164</v>
      </c>
      <c r="D1457">
        <v>1</v>
      </c>
      <c r="E1457" s="4">
        <v>4.82</v>
      </c>
      <c r="F1457" s="4" t="str">
        <f>VLOOKUP(C1457,[2]Lookup!A:C,3,FALSE)</f>
        <v>Local Authority</v>
      </c>
      <c r="G1457" t="str">
        <f>IF(F1457="NHS England", "NHS England", IFERROR(VLOOKUP(B1457,[2]Lookup!E:F,2,FALSE),"Requires a Council Assigning"))</f>
        <v>North Yorkshire County Council</v>
      </c>
      <c r="H1457" t="str">
        <f>IFERROR(VLOOKUP(C1457,[2]Lookup!A:B,2,FALSE),"Requires Category")</f>
        <v>Emergency Contraception</v>
      </c>
      <c r="I1457" t="str">
        <f t="shared" si="23"/>
        <v>No</v>
      </c>
    </row>
    <row r="1458" spans="1:9" hidden="1" x14ac:dyDescent="0.25">
      <c r="A1458" s="53">
        <v>42614</v>
      </c>
      <c r="B1458" t="s">
        <v>26</v>
      </c>
      <c r="C1458" t="s">
        <v>128</v>
      </c>
      <c r="D1458">
        <v>2</v>
      </c>
      <c r="E1458" s="4">
        <v>163.06</v>
      </c>
      <c r="F1458" s="4" t="str">
        <f>VLOOKUP(C1458,[2]Lookup!A:C,3,FALSE)</f>
        <v>Local Authority</v>
      </c>
      <c r="G1458" t="str">
        <f>IF(F1458="NHS England", "NHS England", IFERROR(VLOOKUP(B1458,[2]Lookup!E:F,2,FALSE),"Requires a Council Assigning"))</f>
        <v>North Yorkshire County Council</v>
      </c>
      <c r="H1458" t="str">
        <f>IFERROR(VLOOKUP(C1458,[2]Lookup!A:B,2,FALSE),"Requires Category")</f>
        <v>IUD Progestogen-only Device</v>
      </c>
      <c r="I1458" t="str">
        <f t="shared" si="23"/>
        <v>Yes</v>
      </c>
    </row>
    <row r="1459" spans="1:9" hidden="1" x14ac:dyDescent="0.25">
      <c r="A1459" s="53">
        <v>42614</v>
      </c>
      <c r="B1459" t="s">
        <v>26</v>
      </c>
      <c r="C1459" t="s">
        <v>129</v>
      </c>
      <c r="D1459">
        <v>1</v>
      </c>
      <c r="E1459" s="4">
        <v>77.290000000000006</v>
      </c>
      <c r="F1459" s="4" t="str">
        <f>VLOOKUP(C1459,[2]Lookup!A:C,3,FALSE)</f>
        <v>Local Authority</v>
      </c>
      <c r="G1459" t="str">
        <f>IF(F1459="NHS England", "NHS England", IFERROR(VLOOKUP(B1459,[2]Lookup!E:F,2,FALSE),"Requires a Council Assigning"))</f>
        <v>North Yorkshire County Council</v>
      </c>
      <c r="H1459" t="str">
        <f>IFERROR(VLOOKUP(C1459,[2]Lookup!A:B,2,FALSE),"Requires Category")</f>
        <v>Etonogestrel</v>
      </c>
      <c r="I1459" t="str">
        <f t="shared" si="23"/>
        <v>Yes</v>
      </c>
    </row>
    <row r="1460" spans="1:9" hidden="1" x14ac:dyDescent="0.25">
      <c r="A1460" s="53">
        <v>42614</v>
      </c>
      <c r="B1460" t="s">
        <v>26</v>
      </c>
      <c r="C1460" t="s">
        <v>152</v>
      </c>
      <c r="D1460">
        <v>14</v>
      </c>
      <c r="E1460" s="4">
        <v>107.91</v>
      </c>
      <c r="F1460" s="4" t="str">
        <f>VLOOKUP(C1460,[2]Lookup!A:C,3,FALSE)</f>
        <v>NHS England</v>
      </c>
      <c r="G1460" t="str">
        <f>IF(F1460="NHS England", "NHS England", IFERROR(VLOOKUP(B1460,[2]Lookup!E:F,2,FALSE),"Requires a Council Assigning"))</f>
        <v>NHS England</v>
      </c>
      <c r="H1460" t="str">
        <f>IFERROR(VLOOKUP(C1460,[2]Lookup!A:B,2,FALSE),"Requires Category")</f>
        <v>Pneumococcal</v>
      </c>
      <c r="I1460" t="str">
        <f t="shared" si="23"/>
        <v>Yes</v>
      </c>
    </row>
    <row r="1461" spans="1:9" hidden="1" x14ac:dyDescent="0.25">
      <c r="A1461" s="53">
        <v>42614</v>
      </c>
      <c r="B1461" t="s">
        <v>22</v>
      </c>
      <c r="C1461" t="s">
        <v>134</v>
      </c>
      <c r="D1461">
        <v>2</v>
      </c>
      <c r="E1461" s="4">
        <v>10.8</v>
      </c>
      <c r="F1461" s="4" t="str">
        <f>VLOOKUP(C1461,[2]Lookup!A:C,3,FALSE)</f>
        <v>Local Authority</v>
      </c>
      <c r="G1461" t="str">
        <f>IF(F1461="NHS England", "NHS England", IFERROR(VLOOKUP(B1461,[2]Lookup!E:F,2,FALSE),"Requires a Council Assigning"))</f>
        <v>City of York</v>
      </c>
      <c r="H1461" t="str">
        <f>IFERROR(VLOOKUP(C1461,[2]Lookup!A:B,2,FALSE),"Requires Category")</f>
        <v>Opioid Dependence</v>
      </c>
      <c r="I1461" t="str">
        <f t="shared" si="23"/>
        <v>Yes</v>
      </c>
    </row>
    <row r="1462" spans="1:9" hidden="1" x14ac:dyDescent="0.25">
      <c r="A1462" s="53">
        <v>42614</v>
      </c>
      <c r="B1462" t="s">
        <v>22</v>
      </c>
      <c r="C1462" t="s">
        <v>154</v>
      </c>
      <c r="D1462">
        <v>206</v>
      </c>
      <c r="E1462" s="4">
        <v>1257.7</v>
      </c>
      <c r="F1462" s="4" t="str">
        <f>VLOOKUP(C1462,[2]Lookup!A:C,3,FALSE)</f>
        <v>NHS England</v>
      </c>
      <c r="G1462" t="str">
        <f>IF(F1462="NHS England", "NHS England", IFERROR(VLOOKUP(B1462,[2]Lookup!E:F,2,FALSE),"Requires a Council Assigning"))</f>
        <v>NHS England</v>
      </c>
      <c r="H1462" t="str">
        <f>IFERROR(VLOOKUP(C1462,[2]Lookup!A:B,2,FALSE),"Requires Category")</f>
        <v>Influenza</v>
      </c>
      <c r="I1462" t="str">
        <f t="shared" si="23"/>
        <v>Yes</v>
      </c>
    </row>
    <row r="1463" spans="1:9" hidden="1" x14ac:dyDescent="0.25">
      <c r="A1463" s="53">
        <v>42614</v>
      </c>
      <c r="B1463" t="s">
        <v>22</v>
      </c>
      <c r="C1463" t="s">
        <v>207</v>
      </c>
      <c r="D1463">
        <v>1</v>
      </c>
      <c r="E1463" s="4">
        <v>64.14</v>
      </c>
      <c r="F1463" s="4" t="str">
        <f>VLOOKUP(C1463,[2]Lookup!A:C,3,FALSE)</f>
        <v>Local Authority</v>
      </c>
      <c r="G1463" t="str">
        <f>IF(F1463="NHS England", "NHS England", IFERROR(VLOOKUP(B1463,[2]Lookup!E:F,2,FALSE),"Requires a Council Assigning"))</f>
        <v>City of York</v>
      </c>
      <c r="H1463" t="str">
        <f>IFERROR(VLOOKUP(C1463,[2]Lookup!A:B,2,FALSE),"Requires Category")</f>
        <v>IUD Progestogen-only Device</v>
      </c>
      <c r="I1463" t="str">
        <f t="shared" si="23"/>
        <v>No</v>
      </c>
    </row>
    <row r="1464" spans="1:9" hidden="1" x14ac:dyDescent="0.25">
      <c r="A1464" s="53">
        <v>42614</v>
      </c>
      <c r="B1464" t="s">
        <v>22</v>
      </c>
      <c r="C1464" t="s">
        <v>159</v>
      </c>
      <c r="D1464">
        <v>2</v>
      </c>
      <c r="E1464" s="4">
        <v>9.66</v>
      </c>
      <c r="F1464" s="4" t="str">
        <f>VLOOKUP(C1464,[2]Lookup!A:C,3,FALSE)</f>
        <v>Local Authority</v>
      </c>
      <c r="G1464" t="str">
        <f>IF(F1464="NHS England", "NHS England", IFERROR(VLOOKUP(B1464,[2]Lookup!E:F,2,FALSE),"Requires a Council Assigning"))</f>
        <v>City of York</v>
      </c>
      <c r="H1464" t="str">
        <f>IFERROR(VLOOKUP(C1464,[2]Lookup!A:B,2,FALSE),"Requires Category")</f>
        <v>Emergency Contraception</v>
      </c>
      <c r="I1464" t="str">
        <f t="shared" si="23"/>
        <v>No</v>
      </c>
    </row>
    <row r="1465" spans="1:9" hidden="1" x14ac:dyDescent="0.25">
      <c r="A1465" s="53">
        <v>42614</v>
      </c>
      <c r="B1465" t="s">
        <v>22</v>
      </c>
      <c r="C1465" t="s">
        <v>138</v>
      </c>
      <c r="D1465">
        <v>2</v>
      </c>
      <c r="E1465" s="4">
        <v>20.010000000000002</v>
      </c>
      <c r="F1465" s="4" t="str">
        <f>VLOOKUP(C1465,[2]Lookup!A:C,3,FALSE)</f>
        <v>Local Authority</v>
      </c>
      <c r="G1465" t="str">
        <f>IF(F1465="NHS England", "NHS England", IFERROR(VLOOKUP(B1465,[2]Lookup!E:F,2,FALSE),"Requires a Council Assigning"))</f>
        <v>City of York</v>
      </c>
      <c r="H1465" t="str">
        <f>IFERROR(VLOOKUP(C1465,[2]Lookup!A:B,2,FALSE),"Requires Category")</f>
        <v>Opioid Dependence</v>
      </c>
      <c r="I1465" t="str">
        <f t="shared" si="23"/>
        <v>Yes</v>
      </c>
    </row>
    <row r="1466" spans="1:9" hidden="1" x14ac:dyDescent="0.25">
      <c r="A1466" s="53">
        <v>42614</v>
      </c>
      <c r="B1466" t="s">
        <v>22</v>
      </c>
      <c r="C1466" t="s">
        <v>129</v>
      </c>
      <c r="D1466">
        <v>1</v>
      </c>
      <c r="E1466" s="4">
        <v>77.31</v>
      </c>
      <c r="F1466" s="4" t="str">
        <f>VLOOKUP(C1466,[2]Lookup!A:C,3,FALSE)</f>
        <v>Local Authority</v>
      </c>
      <c r="G1466" t="str">
        <f>IF(F1466="NHS England", "NHS England", IFERROR(VLOOKUP(B1466,[2]Lookup!E:F,2,FALSE),"Requires a Council Assigning"))</f>
        <v>City of York</v>
      </c>
      <c r="H1466" t="str">
        <f>IFERROR(VLOOKUP(C1466,[2]Lookup!A:B,2,FALSE),"Requires Category")</f>
        <v>Etonogestrel</v>
      </c>
      <c r="I1466" t="str">
        <f t="shared" si="23"/>
        <v>No</v>
      </c>
    </row>
    <row r="1467" spans="1:9" hidden="1" x14ac:dyDescent="0.25">
      <c r="A1467" s="53">
        <v>42614</v>
      </c>
      <c r="B1467" t="s">
        <v>22</v>
      </c>
      <c r="C1467" t="s">
        <v>141</v>
      </c>
      <c r="D1467">
        <v>1</v>
      </c>
      <c r="E1467" s="4">
        <v>8.4600000000000009</v>
      </c>
      <c r="F1467" s="4" t="str">
        <f>VLOOKUP(C1467,[2]Lookup!A:C,3,FALSE)</f>
        <v>Local Authority</v>
      </c>
      <c r="G1467" t="str">
        <f>IF(F1467="NHS England", "NHS England", IFERROR(VLOOKUP(B1467,[2]Lookup!E:F,2,FALSE),"Requires a Council Assigning"))</f>
        <v>City of York</v>
      </c>
      <c r="H1467" t="str">
        <f>IFERROR(VLOOKUP(C1467,[2]Lookup!A:B,2,FALSE),"Requires Category")</f>
        <v>Nicotine Dependence</v>
      </c>
      <c r="I1467" t="str">
        <f t="shared" si="23"/>
        <v>No</v>
      </c>
    </row>
    <row r="1468" spans="1:9" hidden="1" x14ac:dyDescent="0.25">
      <c r="A1468" s="53">
        <v>42614</v>
      </c>
      <c r="B1468" t="s">
        <v>22</v>
      </c>
      <c r="C1468" t="s">
        <v>152</v>
      </c>
      <c r="D1468">
        <v>1</v>
      </c>
      <c r="E1468" s="4">
        <v>7.71</v>
      </c>
      <c r="F1468" s="4" t="str">
        <f>VLOOKUP(C1468,[2]Lookup!A:C,3,FALSE)</f>
        <v>NHS England</v>
      </c>
      <c r="G1468" t="str">
        <f>IF(F1468="NHS England", "NHS England", IFERROR(VLOOKUP(B1468,[2]Lookup!E:F,2,FALSE),"Requires a Council Assigning"))</f>
        <v>NHS England</v>
      </c>
      <c r="H1468" t="str">
        <f>IFERROR(VLOOKUP(C1468,[2]Lookup!A:B,2,FALSE),"Requires Category")</f>
        <v>Pneumococcal</v>
      </c>
      <c r="I1468" t="str">
        <f t="shared" si="23"/>
        <v>Yes</v>
      </c>
    </row>
    <row r="1469" spans="1:9" hidden="1" x14ac:dyDescent="0.25">
      <c r="A1469" s="53">
        <v>42614</v>
      </c>
      <c r="B1469" t="s">
        <v>22</v>
      </c>
      <c r="C1469" t="s">
        <v>131</v>
      </c>
      <c r="D1469">
        <v>3</v>
      </c>
      <c r="E1469" s="4">
        <v>23.12</v>
      </c>
      <c r="F1469" s="4" t="str">
        <f>VLOOKUP(C1469,[2]Lookup!A:C,3,FALSE)</f>
        <v>NHS England</v>
      </c>
      <c r="G1469" t="str">
        <f>IF(F1469="NHS England", "NHS England", IFERROR(VLOOKUP(B1469,[2]Lookup!E:F,2,FALSE),"Requires a Council Assigning"))</f>
        <v>NHS England</v>
      </c>
      <c r="H1469" t="str">
        <f>IFERROR(VLOOKUP(C1469,[2]Lookup!A:B,2,FALSE),"Requires Category")</f>
        <v>Pneumococcal</v>
      </c>
      <c r="I1469" t="str">
        <f t="shared" si="23"/>
        <v>Yes</v>
      </c>
    </row>
    <row r="1470" spans="1:9" hidden="1" x14ac:dyDescent="0.25">
      <c r="A1470" s="53">
        <v>42614</v>
      </c>
      <c r="B1470" t="s">
        <v>64</v>
      </c>
      <c r="C1470" t="s">
        <v>166</v>
      </c>
      <c r="D1470">
        <v>2</v>
      </c>
      <c r="E1470" s="4">
        <v>58.24</v>
      </c>
      <c r="F1470" s="4" t="str">
        <f>VLOOKUP(C1470,[2]Lookup!A:C,3,FALSE)</f>
        <v>Local Authority</v>
      </c>
      <c r="G1470" t="str">
        <f>IF(F1470="NHS England", "NHS England", IFERROR(VLOOKUP(B1470,[2]Lookup!E:F,2,FALSE),"Requires a Council Assigning"))</f>
        <v>City of York</v>
      </c>
      <c r="H1470" t="str">
        <f>IFERROR(VLOOKUP(C1470,[2]Lookup!A:B,2,FALSE),"Requires Category")</f>
        <v>Alcohol dependence</v>
      </c>
      <c r="I1470" t="str">
        <f t="shared" si="23"/>
        <v>No</v>
      </c>
    </row>
    <row r="1471" spans="1:9" hidden="1" x14ac:dyDescent="0.25">
      <c r="A1471" s="53">
        <v>42614</v>
      </c>
      <c r="B1471" t="s">
        <v>64</v>
      </c>
      <c r="C1471" t="s">
        <v>134</v>
      </c>
      <c r="D1471">
        <v>1</v>
      </c>
      <c r="E1471" s="4">
        <v>5.4</v>
      </c>
      <c r="F1471" s="4" t="str">
        <f>VLOOKUP(C1471,[2]Lookup!A:C,3,FALSE)</f>
        <v>Local Authority</v>
      </c>
      <c r="G1471" t="str">
        <f>IF(F1471="NHS England", "NHS England", IFERROR(VLOOKUP(B1471,[2]Lookup!E:F,2,FALSE),"Requires a Council Assigning"))</f>
        <v>City of York</v>
      </c>
      <c r="H1471" t="str">
        <f>IFERROR(VLOOKUP(C1471,[2]Lookup!A:B,2,FALSE),"Requires Category")</f>
        <v>Opioid Dependence</v>
      </c>
      <c r="I1471" t="str">
        <f t="shared" si="23"/>
        <v>Yes</v>
      </c>
    </row>
    <row r="1472" spans="1:9" hidden="1" x14ac:dyDescent="0.25">
      <c r="A1472" s="53">
        <v>42614</v>
      </c>
      <c r="B1472" t="s">
        <v>64</v>
      </c>
      <c r="C1472" t="s">
        <v>204</v>
      </c>
      <c r="D1472">
        <v>2</v>
      </c>
      <c r="E1472" s="4">
        <v>12.21</v>
      </c>
      <c r="F1472" s="4" t="str">
        <f>VLOOKUP(C1472,[2]Lookup!A:C,3,FALSE)</f>
        <v>NHS England</v>
      </c>
      <c r="G1472" t="str">
        <f>IF(F1472="NHS England", "NHS England", IFERROR(VLOOKUP(B1472,[2]Lookup!E:F,2,FALSE),"Requires a Council Assigning"))</f>
        <v>NHS England</v>
      </c>
      <c r="H1472" t="str">
        <f>IFERROR(VLOOKUP(C1472,[2]Lookup!A:B,2,FALSE),"Requires Category")</f>
        <v>Influenza</v>
      </c>
      <c r="I1472" t="str">
        <f t="shared" si="23"/>
        <v>Yes</v>
      </c>
    </row>
    <row r="1473" spans="1:9" hidden="1" x14ac:dyDescent="0.25">
      <c r="A1473" s="53">
        <v>42614</v>
      </c>
      <c r="B1473" t="s">
        <v>64</v>
      </c>
      <c r="C1473" t="s">
        <v>207</v>
      </c>
      <c r="D1473">
        <v>1</v>
      </c>
      <c r="E1473" s="4">
        <v>64.14</v>
      </c>
      <c r="F1473" s="4" t="str">
        <f>VLOOKUP(C1473,[2]Lookup!A:C,3,FALSE)</f>
        <v>Local Authority</v>
      </c>
      <c r="G1473" t="str">
        <f>IF(F1473="NHS England", "NHS England", IFERROR(VLOOKUP(B1473,[2]Lookup!E:F,2,FALSE),"Requires a Council Assigning"))</f>
        <v>City of York</v>
      </c>
      <c r="H1473" t="str">
        <f>IFERROR(VLOOKUP(C1473,[2]Lookup!A:B,2,FALSE),"Requires Category")</f>
        <v>IUD Progestogen-only Device</v>
      </c>
      <c r="I1473" t="str">
        <f t="shared" si="23"/>
        <v>No</v>
      </c>
    </row>
    <row r="1474" spans="1:9" hidden="1" x14ac:dyDescent="0.25">
      <c r="A1474" s="53">
        <v>42614</v>
      </c>
      <c r="B1474" t="s">
        <v>64</v>
      </c>
      <c r="C1474" t="s">
        <v>159</v>
      </c>
      <c r="D1474">
        <v>3</v>
      </c>
      <c r="E1474" s="4">
        <v>14.49</v>
      </c>
      <c r="F1474" s="4" t="str">
        <f>VLOOKUP(C1474,[2]Lookup!A:C,3,FALSE)</f>
        <v>Local Authority</v>
      </c>
      <c r="G1474" t="str">
        <f>IF(F1474="NHS England", "NHS England", IFERROR(VLOOKUP(B1474,[2]Lookup!E:F,2,FALSE),"Requires a Council Assigning"))</f>
        <v>City of York</v>
      </c>
      <c r="H1474" t="str">
        <f>IFERROR(VLOOKUP(C1474,[2]Lookup!A:B,2,FALSE),"Requires Category")</f>
        <v>Emergency Contraception</v>
      </c>
      <c r="I1474" t="str">
        <f t="shared" si="23"/>
        <v>No</v>
      </c>
    </row>
    <row r="1475" spans="1:9" hidden="1" x14ac:dyDescent="0.25">
      <c r="A1475" s="53">
        <v>42614</v>
      </c>
      <c r="B1475" t="s">
        <v>64</v>
      </c>
      <c r="C1475" t="s">
        <v>138</v>
      </c>
      <c r="D1475">
        <v>3</v>
      </c>
      <c r="E1475" s="4">
        <v>24.58</v>
      </c>
      <c r="F1475" s="4" t="str">
        <f>VLOOKUP(C1475,[2]Lookup!A:C,3,FALSE)</f>
        <v>Local Authority</v>
      </c>
      <c r="G1475" t="str">
        <f>IF(F1475="NHS England", "NHS England", IFERROR(VLOOKUP(B1475,[2]Lookup!E:F,2,FALSE),"Requires a Council Assigning"))</f>
        <v>City of York</v>
      </c>
      <c r="H1475" t="str">
        <f>IFERROR(VLOOKUP(C1475,[2]Lookup!A:B,2,FALSE),"Requires Category")</f>
        <v>Opioid Dependence</v>
      </c>
      <c r="I1475" t="str">
        <f t="shared" si="23"/>
        <v>Yes</v>
      </c>
    </row>
    <row r="1476" spans="1:9" hidden="1" x14ac:dyDescent="0.25">
      <c r="A1476" s="53">
        <v>42614</v>
      </c>
      <c r="B1476" t="s">
        <v>64</v>
      </c>
      <c r="C1476" t="s">
        <v>128</v>
      </c>
      <c r="D1476">
        <v>3</v>
      </c>
      <c r="E1476" s="4">
        <v>244.58</v>
      </c>
      <c r="F1476" s="4" t="str">
        <f>VLOOKUP(C1476,[2]Lookup!A:C,3,FALSE)</f>
        <v>Local Authority</v>
      </c>
      <c r="G1476" t="str">
        <f>IF(F1476="NHS England", "NHS England", IFERROR(VLOOKUP(B1476,[2]Lookup!E:F,2,FALSE),"Requires a Council Assigning"))</f>
        <v>City of York</v>
      </c>
      <c r="H1476" t="str">
        <f>IFERROR(VLOOKUP(C1476,[2]Lookup!A:B,2,FALSE),"Requires Category")</f>
        <v>IUD Progestogen-only Device</v>
      </c>
      <c r="I1476" t="str">
        <f t="shared" si="23"/>
        <v>No</v>
      </c>
    </row>
    <row r="1477" spans="1:9" hidden="1" x14ac:dyDescent="0.25">
      <c r="A1477" s="53">
        <v>42614</v>
      </c>
      <c r="B1477" t="s">
        <v>64</v>
      </c>
      <c r="C1477" t="s">
        <v>198</v>
      </c>
      <c r="D1477">
        <v>1</v>
      </c>
      <c r="E1477" s="4">
        <v>20.71</v>
      </c>
      <c r="F1477" s="4" t="str">
        <f>VLOOKUP(C1477,[2]Lookup!A:C,3,FALSE)</f>
        <v>Local Authority</v>
      </c>
      <c r="G1477" t="str">
        <f>IF(F1477="NHS England", "NHS England", IFERROR(VLOOKUP(B1477,[2]Lookup!E:F,2,FALSE),"Requires a Council Assigning"))</f>
        <v>City of York</v>
      </c>
      <c r="H1477" t="str">
        <f>IFERROR(VLOOKUP(C1477,[2]Lookup!A:B,2,FALSE),"Requires Category")</f>
        <v>Alcohol dependence</v>
      </c>
      <c r="I1477" t="str">
        <f t="shared" si="23"/>
        <v>No</v>
      </c>
    </row>
    <row r="1478" spans="1:9" hidden="1" x14ac:dyDescent="0.25">
      <c r="A1478" s="53">
        <v>42614</v>
      </c>
      <c r="B1478" t="s">
        <v>64</v>
      </c>
      <c r="C1478" t="s">
        <v>129</v>
      </c>
      <c r="D1478">
        <v>5</v>
      </c>
      <c r="E1478" s="4">
        <v>386.47</v>
      </c>
      <c r="F1478" s="4" t="str">
        <f>VLOOKUP(C1478,[2]Lookup!A:C,3,FALSE)</f>
        <v>Local Authority</v>
      </c>
      <c r="G1478" t="str">
        <f>IF(F1478="NHS England", "NHS England", IFERROR(VLOOKUP(B1478,[2]Lookup!E:F,2,FALSE),"Requires a Council Assigning"))</f>
        <v>City of York</v>
      </c>
      <c r="H1478" t="str">
        <f>IFERROR(VLOOKUP(C1478,[2]Lookup!A:B,2,FALSE),"Requires Category")</f>
        <v>Etonogestrel</v>
      </c>
      <c r="I1478" t="str">
        <f t="shared" si="23"/>
        <v>No</v>
      </c>
    </row>
    <row r="1479" spans="1:9" hidden="1" x14ac:dyDescent="0.25">
      <c r="A1479" s="53">
        <v>42614</v>
      </c>
      <c r="B1479" t="s">
        <v>64</v>
      </c>
      <c r="C1479" t="s">
        <v>175</v>
      </c>
      <c r="D1479">
        <v>1</v>
      </c>
      <c r="E1479" s="4">
        <v>12.98</v>
      </c>
      <c r="F1479" s="4" t="str">
        <f>VLOOKUP(C1479,[2]Lookup!A:C,3,FALSE)</f>
        <v>Local Authority</v>
      </c>
      <c r="G1479" t="str">
        <f>IF(F1479="NHS England", "NHS England", IFERROR(VLOOKUP(B1479,[2]Lookup!E:F,2,FALSE),"Requires a Council Assigning"))</f>
        <v>City of York</v>
      </c>
      <c r="H1479" t="str">
        <f>IFERROR(VLOOKUP(C1479,[2]Lookup!A:B,2,FALSE),"Requires Category")</f>
        <v>Nicotine Dependence</v>
      </c>
      <c r="I1479" t="str">
        <f t="shared" si="23"/>
        <v>No</v>
      </c>
    </row>
    <row r="1480" spans="1:9" hidden="1" x14ac:dyDescent="0.25">
      <c r="A1480" s="53">
        <v>42614</v>
      </c>
      <c r="B1480" t="s">
        <v>64</v>
      </c>
      <c r="C1480" t="s">
        <v>161</v>
      </c>
      <c r="D1480">
        <v>1</v>
      </c>
      <c r="E1480" s="4">
        <v>44.93</v>
      </c>
      <c r="F1480" s="4" t="str">
        <f>VLOOKUP(C1480,[2]Lookup!A:C,3,FALSE)</f>
        <v>Local Authority</v>
      </c>
      <c r="G1480" t="str">
        <f>IF(F1480="NHS England", "NHS England", IFERROR(VLOOKUP(B1480,[2]Lookup!E:F,2,FALSE),"Requires a Council Assigning"))</f>
        <v>City of York</v>
      </c>
      <c r="H1480" t="str">
        <f>IFERROR(VLOOKUP(C1480,[2]Lookup!A:B,2,FALSE),"Requires Category")</f>
        <v>Nicotine Dependence</v>
      </c>
      <c r="I1480" t="str">
        <f t="shared" si="23"/>
        <v>No</v>
      </c>
    </row>
    <row r="1481" spans="1:9" hidden="1" x14ac:dyDescent="0.25">
      <c r="A1481" s="53">
        <v>42614</v>
      </c>
      <c r="B1481" t="s">
        <v>64</v>
      </c>
      <c r="C1481" t="s">
        <v>162</v>
      </c>
      <c r="D1481">
        <v>2</v>
      </c>
      <c r="E1481" s="4">
        <v>28.85</v>
      </c>
      <c r="F1481" s="4" t="str">
        <f>VLOOKUP(C1481,[2]Lookup!A:C,3,FALSE)</f>
        <v>Local Authority</v>
      </c>
      <c r="G1481" t="str">
        <f>IF(F1481="NHS England", "NHS England", IFERROR(VLOOKUP(B1481,[2]Lookup!E:F,2,FALSE),"Requires a Council Assigning"))</f>
        <v>City of York</v>
      </c>
      <c r="H1481" t="str">
        <f>IFERROR(VLOOKUP(C1481,[2]Lookup!A:B,2,FALSE),"Requires Category")</f>
        <v>Nicotine Dependence</v>
      </c>
      <c r="I1481" t="str">
        <f t="shared" si="23"/>
        <v>No</v>
      </c>
    </row>
    <row r="1482" spans="1:9" hidden="1" x14ac:dyDescent="0.25">
      <c r="A1482" s="53">
        <v>42614</v>
      </c>
      <c r="B1482" t="s">
        <v>64</v>
      </c>
      <c r="C1482" t="s">
        <v>165</v>
      </c>
      <c r="D1482">
        <v>1</v>
      </c>
      <c r="E1482" s="4">
        <v>19.23</v>
      </c>
      <c r="F1482" s="4" t="str">
        <f>VLOOKUP(C1482,[2]Lookup!A:C,3,FALSE)</f>
        <v>Local Authority</v>
      </c>
      <c r="G1482" t="str">
        <f>IF(F1482="NHS England", "NHS England", IFERROR(VLOOKUP(B1482,[2]Lookup!E:F,2,FALSE),"Requires a Council Assigning"))</f>
        <v>City of York</v>
      </c>
      <c r="H1482" t="str">
        <f>IFERROR(VLOOKUP(C1482,[2]Lookup!A:B,2,FALSE),"Requires Category")</f>
        <v>Nicotine Dependence</v>
      </c>
      <c r="I1482" t="str">
        <f t="shared" si="23"/>
        <v>No</v>
      </c>
    </row>
    <row r="1483" spans="1:9" hidden="1" x14ac:dyDescent="0.25">
      <c r="A1483" s="53">
        <v>42614</v>
      </c>
      <c r="B1483" t="s">
        <v>64</v>
      </c>
      <c r="C1483" t="s">
        <v>152</v>
      </c>
      <c r="D1483">
        <v>25</v>
      </c>
      <c r="E1483" s="4">
        <v>192.7</v>
      </c>
      <c r="F1483" s="4" t="str">
        <f>VLOOKUP(C1483,[2]Lookup!A:C,3,FALSE)</f>
        <v>NHS England</v>
      </c>
      <c r="G1483" t="str">
        <f>IF(F1483="NHS England", "NHS England", IFERROR(VLOOKUP(B1483,[2]Lookup!E:F,2,FALSE),"Requires a Council Assigning"))</f>
        <v>NHS England</v>
      </c>
      <c r="H1483" t="str">
        <f>IFERROR(VLOOKUP(C1483,[2]Lookup!A:B,2,FALSE),"Requires Category")</f>
        <v>Pneumococcal</v>
      </c>
      <c r="I1483" t="str">
        <f t="shared" si="23"/>
        <v>Yes</v>
      </c>
    </row>
    <row r="1484" spans="1:9" hidden="1" x14ac:dyDescent="0.25">
      <c r="A1484" s="53">
        <v>42614</v>
      </c>
      <c r="B1484" t="s">
        <v>64</v>
      </c>
      <c r="C1484" t="s">
        <v>174</v>
      </c>
      <c r="D1484">
        <v>1</v>
      </c>
      <c r="E1484" s="4">
        <v>35.32</v>
      </c>
      <c r="F1484" s="4" t="str">
        <f>VLOOKUP(C1484,[2]Lookup!A:C,3,FALSE)</f>
        <v>Local Authority</v>
      </c>
      <c r="G1484" t="str">
        <f>IF(F1484="NHS England", "NHS England", IFERROR(VLOOKUP(B1484,[2]Lookup!E:F,2,FALSE),"Requires a Council Assigning"))</f>
        <v>City of York</v>
      </c>
      <c r="H1484" t="str">
        <f>IFERROR(VLOOKUP(C1484,[2]Lookup!A:B,2,FALSE),"Requires Category")</f>
        <v>Opioid Dependence</v>
      </c>
      <c r="I1484" t="str">
        <f t="shared" si="23"/>
        <v>Yes</v>
      </c>
    </row>
    <row r="1485" spans="1:9" hidden="1" x14ac:dyDescent="0.25">
      <c r="A1485" s="53">
        <v>42614</v>
      </c>
      <c r="B1485" t="s">
        <v>20</v>
      </c>
      <c r="C1485" t="s">
        <v>154</v>
      </c>
      <c r="D1485">
        <v>278</v>
      </c>
      <c r="E1485" s="4">
        <v>1697.28</v>
      </c>
      <c r="F1485" s="4" t="str">
        <f>VLOOKUP(C1485,[2]Lookup!A:C,3,FALSE)</f>
        <v>NHS England</v>
      </c>
      <c r="G1485" t="str">
        <f>IF(F1485="NHS England", "NHS England", IFERROR(VLOOKUP(B1485,[2]Lookup!E:F,2,FALSE),"Requires a Council Assigning"))</f>
        <v>NHS England</v>
      </c>
      <c r="H1485" t="str">
        <f>IFERROR(VLOOKUP(C1485,[2]Lookup!A:B,2,FALSE),"Requires Category")</f>
        <v>Influenza</v>
      </c>
      <c r="I1485" t="str">
        <f t="shared" si="23"/>
        <v>Yes</v>
      </c>
    </row>
    <row r="1486" spans="1:9" hidden="1" x14ac:dyDescent="0.25">
      <c r="A1486" s="53">
        <v>42614</v>
      </c>
      <c r="B1486" t="s">
        <v>20</v>
      </c>
      <c r="C1486" t="s">
        <v>159</v>
      </c>
      <c r="D1486">
        <v>1</v>
      </c>
      <c r="E1486" s="4">
        <v>4.83</v>
      </c>
      <c r="F1486" s="4" t="str">
        <f>VLOOKUP(C1486,[2]Lookup!A:C,3,FALSE)</f>
        <v>Local Authority</v>
      </c>
      <c r="G1486" t="str">
        <f>IF(F1486="NHS England", "NHS England", IFERROR(VLOOKUP(B1486,[2]Lookup!E:F,2,FALSE),"Requires a Council Assigning"))</f>
        <v>North Yorkshire County Council</v>
      </c>
      <c r="H1486" t="str">
        <f>IFERROR(VLOOKUP(C1486,[2]Lookup!A:B,2,FALSE),"Requires Category")</f>
        <v>Emergency Contraception</v>
      </c>
      <c r="I1486" t="str">
        <f t="shared" si="23"/>
        <v>No</v>
      </c>
    </row>
    <row r="1487" spans="1:9" hidden="1" x14ac:dyDescent="0.25">
      <c r="A1487" s="53">
        <v>42614</v>
      </c>
      <c r="B1487" t="s">
        <v>20</v>
      </c>
      <c r="C1487" t="s">
        <v>148</v>
      </c>
      <c r="D1487">
        <v>1</v>
      </c>
      <c r="E1487" s="4">
        <v>9.6199999999999992</v>
      </c>
      <c r="F1487" s="4" t="str">
        <f>VLOOKUP(C1487,[2]Lookup!A:C,3,FALSE)</f>
        <v>Local Authority</v>
      </c>
      <c r="G1487" t="str">
        <f>IF(F1487="NHS England", "NHS England", IFERROR(VLOOKUP(B1487,[2]Lookup!E:F,2,FALSE),"Requires a Council Assigning"))</f>
        <v>North Yorkshire County Council</v>
      </c>
      <c r="H1487" t="str">
        <f>IFERROR(VLOOKUP(C1487,[2]Lookup!A:B,2,FALSE),"Requires Category")</f>
        <v>Nicotine Dependence</v>
      </c>
      <c r="I1487" t="str">
        <f t="shared" si="23"/>
        <v>Yes</v>
      </c>
    </row>
    <row r="1488" spans="1:9" hidden="1" x14ac:dyDescent="0.25">
      <c r="A1488" s="53">
        <v>42614</v>
      </c>
      <c r="B1488" t="s">
        <v>20</v>
      </c>
      <c r="C1488" t="s">
        <v>179</v>
      </c>
      <c r="D1488">
        <v>2</v>
      </c>
      <c r="E1488" s="4">
        <v>21.57</v>
      </c>
      <c r="F1488" s="4" t="str">
        <f>VLOOKUP(C1488,[2]Lookup!A:C,3,FALSE)</f>
        <v>Local Authority</v>
      </c>
      <c r="G1488" t="str">
        <f>IF(F1488="NHS England", "NHS England", IFERROR(VLOOKUP(B1488,[2]Lookup!E:F,2,FALSE),"Requires a Council Assigning"))</f>
        <v>North Yorkshire County Council</v>
      </c>
      <c r="H1488" t="str">
        <f>IFERROR(VLOOKUP(C1488,[2]Lookup!A:B,2,FALSE),"Requires Category")</f>
        <v>Nicotine Dependence</v>
      </c>
      <c r="I1488" t="str">
        <f t="shared" si="23"/>
        <v>Yes</v>
      </c>
    </row>
    <row r="1489" spans="1:9" hidden="1" x14ac:dyDescent="0.25">
      <c r="A1489" s="53">
        <v>42614</v>
      </c>
      <c r="B1489" t="s">
        <v>20</v>
      </c>
      <c r="C1489" t="s">
        <v>140</v>
      </c>
      <c r="D1489">
        <v>1</v>
      </c>
      <c r="E1489" s="4">
        <v>11.24</v>
      </c>
      <c r="F1489" s="4" t="str">
        <f>VLOOKUP(C1489,[2]Lookup!A:C,3,FALSE)</f>
        <v>Local Authority</v>
      </c>
      <c r="G1489" t="str">
        <f>IF(F1489="NHS England", "NHS England", IFERROR(VLOOKUP(B1489,[2]Lookup!E:F,2,FALSE),"Requires a Council Assigning"))</f>
        <v>North Yorkshire County Council</v>
      </c>
      <c r="H1489" t="str">
        <f>IFERROR(VLOOKUP(C1489,[2]Lookup!A:B,2,FALSE),"Requires Category")</f>
        <v>Nicotine Dependence</v>
      </c>
      <c r="I1489" t="str">
        <f t="shared" si="23"/>
        <v>Yes</v>
      </c>
    </row>
    <row r="1490" spans="1:9" hidden="1" x14ac:dyDescent="0.25">
      <c r="A1490" s="53">
        <v>42614</v>
      </c>
      <c r="B1490" t="s">
        <v>20</v>
      </c>
      <c r="C1490" t="s">
        <v>165</v>
      </c>
      <c r="D1490">
        <v>1</v>
      </c>
      <c r="E1490" s="4">
        <v>9.6199999999999992</v>
      </c>
      <c r="F1490" s="4" t="str">
        <f>VLOOKUP(C1490,[2]Lookup!A:C,3,FALSE)</f>
        <v>Local Authority</v>
      </c>
      <c r="G1490" t="str">
        <f>IF(F1490="NHS England", "NHS England", IFERROR(VLOOKUP(B1490,[2]Lookup!E:F,2,FALSE),"Requires a Council Assigning"))</f>
        <v>North Yorkshire County Council</v>
      </c>
      <c r="H1490" t="str">
        <f>IFERROR(VLOOKUP(C1490,[2]Lookup!A:B,2,FALSE),"Requires Category")</f>
        <v>Nicotine Dependence</v>
      </c>
      <c r="I1490" t="str">
        <f t="shared" si="23"/>
        <v>Yes</v>
      </c>
    </row>
    <row r="1491" spans="1:9" hidden="1" x14ac:dyDescent="0.25">
      <c r="A1491" s="53">
        <v>42614</v>
      </c>
      <c r="B1491" t="s">
        <v>20</v>
      </c>
      <c r="C1491" t="s">
        <v>142</v>
      </c>
      <c r="D1491">
        <v>1</v>
      </c>
      <c r="E1491" s="4">
        <v>8.7200000000000006</v>
      </c>
      <c r="F1491" s="4" t="str">
        <f>VLOOKUP(C1491,[2]Lookup!A:C,3,FALSE)</f>
        <v>Local Authority</v>
      </c>
      <c r="G1491" t="str">
        <f>IF(F1491="NHS England", "NHS England", IFERROR(VLOOKUP(B1491,[2]Lookup!E:F,2,FALSE),"Requires a Council Assigning"))</f>
        <v>North Yorkshire County Council</v>
      </c>
      <c r="H1491" t="str">
        <f>IFERROR(VLOOKUP(C1491,[2]Lookup!A:B,2,FALSE),"Requires Category")</f>
        <v>Nicotine Dependence</v>
      </c>
      <c r="I1491" t="str">
        <f t="shared" si="23"/>
        <v>Yes</v>
      </c>
    </row>
    <row r="1492" spans="1:9" hidden="1" x14ac:dyDescent="0.25">
      <c r="A1492" s="53">
        <v>42614</v>
      </c>
      <c r="B1492" t="s">
        <v>20</v>
      </c>
      <c r="C1492" t="s">
        <v>152</v>
      </c>
      <c r="D1492">
        <v>15</v>
      </c>
      <c r="E1492" s="4">
        <v>115.62</v>
      </c>
      <c r="F1492" s="4" t="str">
        <f>VLOOKUP(C1492,[2]Lookup!A:C,3,FALSE)</f>
        <v>NHS England</v>
      </c>
      <c r="G1492" t="str">
        <f>IF(F1492="NHS England", "NHS England", IFERROR(VLOOKUP(B1492,[2]Lookup!E:F,2,FALSE),"Requires a Council Assigning"))</f>
        <v>NHS England</v>
      </c>
      <c r="H1492" t="str">
        <f>IFERROR(VLOOKUP(C1492,[2]Lookup!A:B,2,FALSE),"Requires Category")</f>
        <v>Pneumococcal</v>
      </c>
      <c r="I1492" t="str">
        <f t="shared" ref="I1492:I1555" si="24">INDEX($R$7:$AB$11,MATCH(G1492,$Q$7:$Q$11,0),MATCH(H1492,$R$6:$AB$6,0))</f>
        <v>Yes</v>
      </c>
    </row>
    <row r="1493" spans="1:9" hidden="1" x14ac:dyDescent="0.25">
      <c r="A1493" s="53">
        <v>42614</v>
      </c>
      <c r="B1493" t="s">
        <v>50</v>
      </c>
      <c r="C1493" t="s">
        <v>182</v>
      </c>
      <c r="D1493">
        <v>1</v>
      </c>
      <c r="E1493" s="4">
        <v>12.81</v>
      </c>
      <c r="F1493" s="4" t="str">
        <f>VLOOKUP(C1493,[2]Lookup!A:C,3,FALSE)</f>
        <v>Local Authority</v>
      </c>
      <c r="G1493" t="str">
        <f>IF(F1493="NHS England", "NHS England", IFERROR(VLOOKUP(B1493,[2]Lookup!E:F,2,FALSE),"Requires a Council Assigning"))</f>
        <v>City of York</v>
      </c>
      <c r="H1493" t="str">
        <f>IFERROR(VLOOKUP(C1493,[2]Lookup!A:B,2,FALSE),"Requires Category")</f>
        <v>Opioid Dependence</v>
      </c>
      <c r="I1493" t="str">
        <f t="shared" si="24"/>
        <v>Yes</v>
      </c>
    </row>
    <row r="1494" spans="1:9" hidden="1" x14ac:dyDescent="0.25">
      <c r="A1494" s="53">
        <v>42614</v>
      </c>
      <c r="B1494" t="s">
        <v>50</v>
      </c>
      <c r="C1494" t="s">
        <v>130</v>
      </c>
      <c r="D1494">
        <v>1</v>
      </c>
      <c r="E1494" s="4">
        <v>38.700000000000003</v>
      </c>
      <c r="F1494" s="4" t="str">
        <f>VLOOKUP(C1494,[2]Lookup!A:C,3,FALSE)</f>
        <v>Local Authority</v>
      </c>
      <c r="G1494" t="str">
        <f>IF(F1494="NHS England", "NHS England", IFERROR(VLOOKUP(B1494,[2]Lookup!E:F,2,FALSE),"Requires a Council Assigning"))</f>
        <v>City of York</v>
      </c>
      <c r="H1494" t="str">
        <f>IFERROR(VLOOKUP(C1494,[2]Lookup!A:B,2,FALSE),"Requires Category")</f>
        <v>Nicotine Dependence</v>
      </c>
      <c r="I1494" t="str">
        <f t="shared" si="24"/>
        <v>No</v>
      </c>
    </row>
    <row r="1495" spans="1:9" hidden="1" x14ac:dyDescent="0.25">
      <c r="A1495" s="53">
        <v>42614</v>
      </c>
      <c r="B1495" t="s">
        <v>50</v>
      </c>
      <c r="C1495" t="s">
        <v>127</v>
      </c>
      <c r="D1495">
        <v>2</v>
      </c>
      <c r="E1495" s="4">
        <v>26.06</v>
      </c>
      <c r="F1495" s="4" t="str">
        <f>VLOOKUP(C1495,[2]Lookup!A:C,3,FALSE)</f>
        <v>Local Authority</v>
      </c>
      <c r="G1495" t="str">
        <f>IF(F1495="NHS England", "NHS England", IFERROR(VLOOKUP(B1495,[2]Lookup!E:F,2,FALSE),"Requires a Council Assigning"))</f>
        <v>City of York</v>
      </c>
      <c r="H1495" t="str">
        <f>IFERROR(VLOOKUP(C1495,[2]Lookup!A:B,2,FALSE),"Requires Category")</f>
        <v>Emergency Contraception</v>
      </c>
      <c r="I1495" t="str">
        <f t="shared" si="24"/>
        <v>No</v>
      </c>
    </row>
    <row r="1496" spans="1:9" hidden="1" x14ac:dyDescent="0.25">
      <c r="A1496" s="53">
        <v>42614</v>
      </c>
      <c r="B1496" t="s">
        <v>50</v>
      </c>
      <c r="C1496" t="s">
        <v>136</v>
      </c>
      <c r="D1496">
        <v>3</v>
      </c>
      <c r="E1496" s="4">
        <v>231.92</v>
      </c>
      <c r="F1496" s="4" t="str">
        <f>VLOOKUP(C1496,[2]Lookup!A:C,3,FALSE)</f>
        <v>Local Authority</v>
      </c>
      <c r="G1496" t="str">
        <f>IF(F1496="NHS England", "NHS England", IFERROR(VLOOKUP(B1496,[2]Lookup!E:F,2,FALSE),"Requires a Council Assigning"))</f>
        <v>City of York</v>
      </c>
      <c r="H1496" t="str">
        <f>IFERROR(VLOOKUP(C1496,[2]Lookup!A:B,2,FALSE),"Requires Category")</f>
        <v>Etonogestrel</v>
      </c>
      <c r="I1496" t="str">
        <f t="shared" si="24"/>
        <v>No</v>
      </c>
    </row>
    <row r="1497" spans="1:9" hidden="1" x14ac:dyDescent="0.25">
      <c r="A1497" s="53">
        <v>42614</v>
      </c>
      <c r="B1497" t="s">
        <v>50</v>
      </c>
      <c r="C1497" t="s">
        <v>154</v>
      </c>
      <c r="D1497">
        <v>85</v>
      </c>
      <c r="E1497" s="4">
        <v>518.95000000000005</v>
      </c>
      <c r="F1497" s="4" t="str">
        <f>VLOOKUP(C1497,[2]Lookup!A:C,3,FALSE)</f>
        <v>NHS England</v>
      </c>
      <c r="G1497" t="str">
        <f>IF(F1497="NHS England", "NHS England", IFERROR(VLOOKUP(B1497,[2]Lookup!E:F,2,FALSE),"Requires a Council Assigning"))</f>
        <v>NHS England</v>
      </c>
      <c r="H1497" t="str">
        <f>IFERROR(VLOOKUP(C1497,[2]Lookup!A:B,2,FALSE),"Requires Category")</f>
        <v>Influenza</v>
      </c>
      <c r="I1497" t="str">
        <f t="shared" si="24"/>
        <v>Yes</v>
      </c>
    </row>
    <row r="1498" spans="1:9" hidden="1" x14ac:dyDescent="0.25">
      <c r="A1498" s="53">
        <v>42614</v>
      </c>
      <c r="B1498" t="s">
        <v>50</v>
      </c>
      <c r="C1498" t="s">
        <v>164</v>
      </c>
      <c r="D1498">
        <v>1</v>
      </c>
      <c r="E1498" s="4">
        <v>4.83</v>
      </c>
      <c r="F1498" s="4" t="str">
        <f>VLOOKUP(C1498,[2]Lookup!A:C,3,FALSE)</f>
        <v>Local Authority</v>
      </c>
      <c r="G1498" t="str">
        <f>IF(F1498="NHS England", "NHS England", IFERROR(VLOOKUP(B1498,[2]Lookup!E:F,2,FALSE),"Requires a Council Assigning"))</f>
        <v>City of York</v>
      </c>
      <c r="H1498" t="str">
        <f>IFERROR(VLOOKUP(C1498,[2]Lookup!A:B,2,FALSE),"Requires Category")</f>
        <v>Emergency Contraception</v>
      </c>
      <c r="I1498" t="str">
        <f t="shared" si="24"/>
        <v>No</v>
      </c>
    </row>
    <row r="1499" spans="1:9" hidden="1" x14ac:dyDescent="0.25">
      <c r="A1499" s="53">
        <v>42614</v>
      </c>
      <c r="B1499" t="s">
        <v>50</v>
      </c>
      <c r="C1499" t="s">
        <v>159</v>
      </c>
      <c r="D1499">
        <v>4</v>
      </c>
      <c r="E1499" s="4">
        <v>19.32</v>
      </c>
      <c r="F1499" s="4" t="str">
        <f>VLOOKUP(C1499,[2]Lookup!A:C,3,FALSE)</f>
        <v>Local Authority</v>
      </c>
      <c r="G1499" t="str">
        <f>IF(F1499="NHS England", "NHS England", IFERROR(VLOOKUP(B1499,[2]Lookup!E:F,2,FALSE),"Requires a Council Assigning"))</f>
        <v>City of York</v>
      </c>
      <c r="H1499" t="str">
        <f>IFERROR(VLOOKUP(C1499,[2]Lookup!A:B,2,FALSE),"Requires Category")</f>
        <v>Emergency Contraception</v>
      </c>
      <c r="I1499" t="str">
        <f t="shared" si="24"/>
        <v>No</v>
      </c>
    </row>
    <row r="1500" spans="1:9" hidden="1" x14ac:dyDescent="0.25">
      <c r="A1500" s="53">
        <v>42614</v>
      </c>
      <c r="B1500" t="s">
        <v>50</v>
      </c>
      <c r="C1500" t="s">
        <v>138</v>
      </c>
      <c r="D1500">
        <v>9</v>
      </c>
      <c r="E1500" s="4">
        <v>73.19</v>
      </c>
      <c r="F1500" s="4" t="str">
        <f>VLOOKUP(C1500,[2]Lookup!A:C,3,FALSE)</f>
        <v>Local Authority</v>
      </c>
      <c r="G1500" t="str">
        <f>IF(F1500="NHS England", "NHS England", IFERROR(VLOOKUP(B1500,[2]Lookup!E:F,2,FALSE),"Requires a Council Assigning"))</f>
        <v>City of York</v>
      </c>
      <c r="H1500" t="str">
        <f>IFERROR(VLOOKUP(C1500,[2]Lookup!A:B,2,FALSE),"Requires Category")</f>
        <v>Opioid Dependence</v>
      </c>
      <c r="I1500" t="str">
        <f t="shared" si="24"/>
        <v>Yes</v>
      </c>
    </row>
    <row r="1501" spans="1:9" hidden="1" x14ac:dyDescent="0.25">
      <c r="A1501" s="53">
        <v>42614</v>
      </c>
      <c r="B1501" t="s">
        <v>50</v>
      </c>
      <c r="C1501" t="s">
        <v>128</v>
      </c>
      <c r="D1501">
        <v>5</v>
      </c>
      <c r="E1501" s="4">
        <v>407.64</v>
      </c>
      <c r="F1501" s="4" t="str">
        <f>VLOOKUP(C1501,[2]Lookup!A:C,3,FALSE)</f>
        <v>Local Authority</v>
      </c>
      <c r="G1501" t="str">
        <f>IF(F1501="NHS England", "NHS England", IFERROR(VLOOKUP(B1501,[2]Lookup!E:F,2,FALSE),"Requires a Council Assigning"))</f>
        <v>City of York</v>
      </c>
      <c r="H1501" t="str">
        <f>IFERROR(VLOOKUP(C1501,[2]Lookup!A:B,2,FALSE),"Requires Category")</f>
        <v>IUD Progestogen-only Device</v>
      </c>
      <c r="I1501" t="str">
        <f t="shared" si="24"/>
        <v>No</v>
      </c>
    </row>
    <row r="1502" spans="1:9" hidden="1" x14ac:dyDescent="0.25">
      <c r="A1502" s="53">
        <v>42614</v>
      </c>
      <c r="B1502" t="s">
        <v>50</v>
      </c>
      <c r="C1502" t="s">
        <v>129</v>
      </c>
      <c r="D1502">
        <v>4</v>
      </c>
      <c r="E1502" s="4">
        <v>309.23</v>
      </c>
      <c r="F1502" s="4" t="str">
        <f>VLOOKUP(C1502,[2]Lookup!A:C,3,FALSE)</f>
        <v>Local Authority</v>
      </c>
      <c r="G1502" t="str">
        <f>IF(F1502="NHS England", "NHS England", IFERROR(VLOOKUP(B1502,[2]Lookup!E:F,2,FALSE),"Requires a Council Assigning"))</f>
        <v>City of York</v>
      </c>
      <c r="H1502" t="str">
        <f>IFERROR(VLOOKUP(C1502,[2]Lookup!A:B,2,FALSE),"Requires Category")</f>
        <v>Etonogestrel</v>
      </c>
      <c r="I1502" t="str">
        <f t="shared" si="24"/>
        <v>No</v>
      </c>
    </row>
    <row r="1503" spans="1:9" hidden="1" x14ac:dyDescent="0.25">
      <c r="A1503" s="53">
        <v>42614</v>
      </c>
      <c r="B1503" t="s">
        <v>50</v>
      </c>
      <c r="C1503" t="s">
        <v>131</v>
      </c>
      <c r="D1503">
        <v>3</v>
      </c>
      <c r="E1503" s="4">
        <v>23.12</v>
      </c>
      <c r="F1503" s="4" t="str">
        <f>VLOOKUP(C1503,[2]Lookup!A:C,3,FALSE)</f>
        <v>NHS England</v>
      </c>
      <c r="G1503" t="str">
        <f>IF(F1503="NHS England", "NHS England", IFERROR(VLOOKUP(B1503,[2]Lookup!E:F,2,FALSE),"Requires a Council Assigning"))</f>
        <v>NHS England</v>
      </c>
      <c r="H1503" t="str">
        <f>IFERROR(VLOOKUP(C1503,[2]Lookup!A:B,2,FALSE),"Requires Category")</f>
        <v>Pneumococcal</v>
      </c>
      <c r="I1503" t="str">
        <f t="shared" si="24"/>
        <v>Yes</v>
      </c>
    </row>
    <row r="1504" spans="1:9" hidden="1" x14ac:dyDescent="0.25">
      <c r="A1504" s="53">
        <v>42614</v>
      </c>
      <c r="B1504" t="s">
        <v>50</v>
      </c>
      <c r="C1504" t="s">
        <v>238</v>
      </c>
      <c r="D1504">
        <v>3</v>
      </c>
      <c r="E1504" s="4">
        <v>29.1</v>
      </c>
      <c r="F1504" s="4" t="str">
        <f>VLOOKUP(C1504,[2]Lookup!A:C,3,FALSE)</f>
        <v>Local Authority</v>
      </c>
      <c r="G1504" t="str">
        <f>IF(F1504="NHS England", "NHS England", IFERROR(VLOOKUP(B1504,[2]Lookup!E:F,2,FALSE),"Requires a Council Assigning"))</f>
        <v>City of York</v>
      </c>
      <c r="H1504" t="str">
        <f>IFERROR(VLOOKUP(C1504,[2]Lookup!A:B,2,FALSE),"Requires Category")</f>
        <v>Non Medicated Coils</v>
      </c>
      <c r="I1504" t="str">
        <f t="shared" si="24"/>
        <v>No</v>
      </c>
    </row>
    <row r="1505" spans="1:9" hidden="1" x14ac:dyDescent="0.25">
      <c r="A1505" s="53">
        <v>42614</v>
      </c>
      <c r="B1505" t="s">
        <v>50</v>
      </c>
      <c r="C1505" t="s">
        <v>144</v>
      </c>
      <c r="D1505">
        <v>2</v>
      </c>
      <c r="E1505" s="4">
        <v>26.06</v>
      </c>
      <c r="F1505" s="4" t="str">
        <f>VLOOKUP(C1505,[2]Lookup!A:C,3,FALSE)</f>
        <v>Local Authority</v>
      </c>
      <c r="G1505" t="str">
        <f>IF(F1505="NHS England", "NHS England", IFERROR(VLOOKUP(B1505,[2]Lookup!E:F,2,FALSE),"Requires a Council Assigning"))</f>
        <v>City of York</v>
      </c>
      <c r="H1505" t="str">
        <f>IFERROR(VLOOKUP(C1505,[2]Lookup!A:B,2,FALSE),"Requires Category")</f>
        <v>Emergency Contraception</v>
      </c>
      <c r="I1505" t="str">
        <f t="shared" si="24"/>
        <v>No</v>
      </c>
    </row>
    <row r="1506" spans="1:9" hidden="1" x14ac:dyDescent="0.25">
      <c r="A1506" s="53">
        <v>42614</v>
      </c>
      <c r="B1506" t="s">
        <v>32</v>
      </c>
      <c r="C1506" t="s">
        <v>182</v>
      </c>
      <c r="D1506">
        <v>2</v>
      </c>
      <c r="E1506" s="4">
        <v>8.93</v>
      </c>
      <c r="F1506" s="4" t="str">
        <f>VLOOKUP(C1506,[2]Lookup!A:C,3,FALSE)</f>
        <v>Local Authority</v>
      </c>
      <c r="G1506" t="str">
        <f>IF(F1506="NHS England", "NHS England", IFERROR(VLOOKUP(B1506,[2]Lookup!E:F,2,FALSE),"Requires a Council Assigning"))</f>
        <v>North Yorkshire County Council</v>
      </c>
      <c r="H1506" t="str">
        <f>IFERROR(VLOOKUP(C1506,[2]Lookup!A:B,2,FALSE),"Requires Category")</f>
        <v>Opioid Dependence</v>
      </c>
      <c r="I1506" t="str">
        <f t="shared" si="24"/>
        <v>Yes</v>
      </c>
    </row>
    <row r="1507" spans="1:9" hidden="1" x14ac:dyDescent="0.25">
      <c r="A1507" s="53">
        <v>42614</v>
      </c>
      <c r="B1507" t="s">
        <v>32</v>
      </c>
      <c r="C1507" t="s">
        <v>177</v>
      </c>
      <c r="D1507">
        <v>1</v>
      </c>
      <c r="E1507" s="4">
        <v>25.32</v>
      </c>
      <c r="F1507" s="4" t="str">
        <f>VLOOKUP(C1507,[2]Lookup!A:C,3,FALSE)</f>
        <v>Local Authority</v>
      </c>
      <c r="G1507" t="str">
        <f>IF(F1507="NHS England", "NHS England", IFERROR(VLOOKUP(B1507,[2]Lookup!E:F,2,FALSE),"Requires a Council Assigning"))</f>
        <v>North Yorkshire County Council</v>
      </c>
      <c r="H1507" t="str">
        <f>IFERROR(VLOOKUP(C1507,[2]Lookup!A:B,2,FALSE),"Requires Category")</f>
        <v>Nicotine Dependence</v>
      </c>
      <c r="I1507" t="str">
        <f t="shared" si="24"/>
        <v>Yes</v>
      </c>
    </row>
    <row r="1508" spans="1:9" hidden="1" x14ac:dyDescent="0.25">
      <c r="A1508" s="53">
        <v>42614</v>
      </c>
      <c r="B1508" t="s">
        <v>32</v>
      </c>
      <c r="C1508" t="s">
        <v>196</v>
      </c>
      <c r="D1508">
        <v>2</v>
      </c>
      <c r="E1508" s="4">
        <v>9.73</v>
      </c>
      <c r="F1508" s="4" t="str">
        <f>VLOOKUP(C1508,[2]Lookup!A:C,3,FALSE)</f>
        <v>NHS England</v>
      </c>
      <c r="G1508" t="str">
        <f>IF(F1508="NHS England", "NHS England", IFERROR(VLOOKUP(B1508,[2]Lookup!E:F,2,FALSE),"Requires a Council Assigning"))</f>
        <v>NHS England</v>
      </c>
      <c r="H1508" t="str">
        <f>IFERROR(VLOOKUP(C1508,[2]Lookup!A:B,2,FALSE),"Requires Category")</f>
        <v>Human Papillomavirus (Type 16,18)</v>
      </c>
      <c r="I1508" t="str">
        <f t="shared" si="24"/>
        <v>Yes</v>
      </c>
    </row>
    <row r="1509" spans="1:9" hidden="1" x14ac:dyDescent="0.25">
      <c r="A1509" s="53">
        <v>42614</v>
      </c>
      <c r="B1509" t="s">
        <v>32</v>
      </c>
      <c r="C1509" t="s">
        <v>154</v>
      </c>
      <c r="D1509">
        <v>170</v>
      </c>
      <c r="E1509" s="4">
        <v>1037.9100000000001</v>
      </c>
      <c r="F1509" s="4" t="str">
        <f>VLOOKUP(C1509,[2]Lookup!A:C,3,FALSE)</f>
        <v>NHS England</v>
      </c>
      <c r="G1509" t="str">
        <f>IF(F1509="NHS England", "NHS England", IFERROR(VLOOKUP(B1509,[2]Lookup!E:F,2,FALSE),"Requires a Council Assigning"))</f>
        <v>NHS England</v>
      </c>
      <c r="H1509" t="str">
        <f>IFERROR(VLOOKUP(C1509,[2]Lookup!A:B,2,FALSE),"Requires Category")</f>
        <v>Influenza</v>
      </c>
      <c r="I1509" t="str">
        <f t="shared" si="24"/>
        <v>Yes</v>
      </c>
    </row>
    <row r="1510" spans="1:9" hidden="1" x14ac:dyDescent="0.25">
      <c r="A1510" s="53">
        <v>42614</v>
      </c>
      <c r="B1510" t="s">
        <v>32</v>
      </c>
      <c r="C1510" t="s">
        <v>159</v>
      </c>
      <c r="D1510">
        <v>1</v>
      </c>
      <c r="E1510" s="4">
        <v>4.83</v>
      </c>
      <c r="F1510" s="4" t="str">
        <f>VLOOKUP(C1510,[2]Lookup!A:C,3,FALSE)</f>
        <v>Local Authority</v>
      </c>
      <c r="G1510" t="str">
        <f>IF(F1510="NHS England", "NHS England", IFERROR(VLOOKUP(B1510,[2]Lookup!E:F,2,FALSE),"Requires a Council Assigning"))</f>
        <v>North Yorkshire County Council</v>
      </c>
      <c r="H1510" t="str">
        <f>IFERROR(VLOOKUP(C1510,[2]Lookup!A:B,2,FALSE),"Requires Category")</f>
        <v>Emergency Contraception</v>
      </c>
      <c r="I1510" t="str">
        <f t="shared" si="24"/>
        <v>No</v>
      </c>
    </row>
    <row r="1511" spans="1:9" hidden="1" x14ac:dyDescent="0.25">
      <c r="A1511" s="53">
        <v>42614</v>
      </c>
      <c r="B1511" t="s">
        <v>32</v>
      </c>
      <c r="C1511" t="s">
        <v>138</v>
      </c>
      <c r="D1511">
        <v>3</v>
      </c>
      <c r="E1511" s="4">
        <v>27.66</v>
      </c>
      <c r="F1511" s="4" t="str">
        <f>VLOOKUP(C1511,[2]Lookup!A:C,3,FALSE)</f>
        <v>Local Authority</v>
      </c>
      <c r="G1511" t="str">
        <f>IF(F1511="NHS England", "NHS England", IFERROR(VLOOKUP(B1511,[2]Lookup!E:F,2,FALSE),"Requires a Council Assigning"))</f>
        <v>North Yorkshire County Council</v>
      </c>
      <c r="H1511" t="str">
        <f>IFERROR(VLOOKUP(C1511,[2]Lookup!A:B,2,FALSE),"Requires Category")</f>
        <v>Opioid Dependence</v>
      </c>
      <c r="I1511" t="str">
        <f t="shared" si="24"/>
        <v>Yes</v>
      </c>
    </row>
    <row r="1512" spans="1:9" hidden="1" x14ac:dyDescent="0.25">
      <c r="A1512" s="53">
        <v>42614</v>
      </c>
      <c r="B1512" t="s">
        <v>32</v>
      </c>
      <c r="C1512" t="s">
        <v>128</v>
      </c>
      <c r="D1512">
        <v>5</v>
      </c>
      <c r="E1512" s="4">
        <v>407.64</v>
      </c>
      <c r="F1512" s="4" t="str">
        <f>VLOOKUP(C1512,[2]Lookup!A:C,3,FALSE)</f>
        <v>Local Authority</v>
      </c>
      <c r="G1512" t="str">
        <f>IF(F1512="NHS England", "NHS England", IFERROR(VLOOKUP(B1512,[2]Lookup!E:F,2,FALSE),"Requires a Council Assigning"))</f>
        <v>North Yorkshire County Council</v>
      </c>
      <c r="H1512" t="str">
        <f>IFERROR(VLOOKUP(C1512,[2]Lookup!A:B,2,FALSE),"Requires Category")</f>
        <v>IUD Progestogen-only Device</v>
      </c>
      <c r="I1512" t="str">
        <f t="shared" si="24"/>
        <v>Yes</v>
      </c>
    </row>
    <row r="1513" spans="1:9" hidden="1" x14ac:dyDescent="0.25">
      <c r="A1513" s="53">
        <v>42614</v>
      </c>
      <c r="B1513" t="s">
        <v>32</v>
      </c>
      <c r="C1513" t="s">
        <v>129</v>
      </c>
      <c r="D1513">
        <v>5</v>
      </c>
      <c r="E1513" s="4">
        <v>386.53</v>
      </c>
      <c r="F1513" s="4" t="str">
        <f>VLOOKUP(C1513,[2]Lookup!A:C,3,FALSE)</f>
        <v>Local Authority</v>
      </c>
      <c r="G1513" t="str">
        <f>IF(F1513="NHS England", "NHS England", IFERROR(VLOOKUP(B1513,[2]Lookup!E:F,2,FALSE),"Requires a Council Assigning"))</f>
        <v>North Yorkshire County Council</v>
      </c>
      <c r="H1513" t="str">
        <f>IFERROR(VLOOKUP(C1513,[2]Lookup!A:B,2,FALSE),"Requires Category")</f>
        <v>Etonogestrel</v>
      </c>
      <c r="I1513" t="str">
        <f t="shared" si="24"/>
        <v>Yes</v>
      </c>
    </row>
    <row r="1514" spans="1:9" hidden="1" x14ac:dyDescent="0.25">
      <c r="A1514" s="53">
        <v>42614</v>
      </c>
      <c r="B1514" t="s">
        <v>32</v>
      </c>
      <c r="C1514" t="s">
        <v>200</v>
      </c>
      <c r="D1514">
        <v>1</v>
      </c>
      <c r="E1514" s="4">
        <v>18.489999999999998</v>
      </c>
      <c r="F1514" s="4" t="str">
        <f>VLOOKUP(C1514,[2]Lookup!A:C,3,FALSE)</f>
        <v>Local Authority</v>
      </c>
      <c r="G1514" t="str">
        <f>IF(F1514="NHS England", "NHS England", IFERROR(VLOOKUP(B1514,[2]Lookup!E:F,2,FALSE),"Requires a Council Assigning"))</f>
        <v>North Yorkshire County Council</v>
      </c>
      <c r="H1514" t="str">
        <f>IFERROR(VLOOKUP(C1514,[2]Lookup!A:B,2,FALSE),"Requires Category")</f>
        <v>Nicotine Dependence</v>
      </c>
      <c r="I1514" t="str">
        <f t="shared" si="24"/>
        <v>Yes</v>
      </c>
    </row>
    <row r="1515" spans="1:9" hidden="1" x14ac:dyDescent="0.25">
      <c r="A1515" s="53">
        <v>42614</v>
      </c>
      <c r="B1515" t="s">
        <v>32</v>
      </c>
      <c r="C1515" t="s">
        <v>163</v>
      </c>
      <c r="D1515">
        <v>1</v>
      </c>
      <c r="E1515" s="4">
        <v>22.28</v>
      </c>
      <c r="F1515" s="4" t="str">
        <f>VLOOKUP(C1515,[2]Lookup!A:C,3,FALSE)</f>
        <v>Local Authority</v>
      </c>
      <c r="G1515" t="str">
        <f>IF(F1515="NHS England", "NHS England", IFERROR(VLOOKUP(B1515,[2]Lookup!E:F,2,FALSE),"Requires a Council Assigning"))</f>
        <v>North Yorkshire County Council</v>
      </c>
      <c r="H1515" t="str">
        <f>IFERROR(VLOOKUP(C1515,[2]Lookup!A:B,2,FALSE),"Requires Category")</f>
        <v>Nicotine Dependence</v>
      </c>
      <c r="I1515" t="str">
        <f t="shared" si="24"/>
        <v>Yes</v>
      </c>
    </row>
    <row r="1516" spans="1:9" hidden="1" x14ac:dyDescent="0.25">
      <c r="A1516" s="53">
        <v>42614</v>
      </c>
      <c r="B1516" t="s">
        <v>32</v>
      </c>
      <c r="C1516" t="s">
        <v>152</v>
      </c>
      <c r="D1516">
        <v>5</v>
      </c>
      <c r="E1516" s="4">
        <v>38.54</v>
      </c>
      <c r="F1516" s="4" t="str">
        <f>VLOOKUP(C1516,[2]Lookup!A:C,3,FALSE)</f>
        <v>NHS England</v>
      </c>
      <c r="G1516" t="str">
        <f>IF(F1516="NHS England", "NHS England", IFERROR(VLOOKUP(B1516,[2]Lookup!E:F,2,FALSE),"Requires a Council Assigning"))</f>
        <v>NHS England</v>
      </c>
      <c r="H1516" t="str">
        <f>IFERROR(VLOOKUP(C1516,[2]Lookup!A:B,2,FALSE),"Requires Category")</f>
        <v>Pneumococcal</v>
      </c>
      <c r="I1516" t="str">
        <f t="shared" si="24"/>
        <v>Yes</v>
      </c>
    </row>
    <row r="1517" spans="1:9" hidden="1" x14ac:dyDescent="0.25">
      <c r="A1517" s="53">
        <v>42614</v>
      </c>
      <c r="B1517" t="s">
        <v>32</v>
      </c>
      <c r="C1517" t="s">
        <v>155</v>
      </c>
      <c r="D1517">
        <v>2</v>
      </c>
      <c r="E1517" s="4">
        <v>45.89</v>
      </c>
      <c r="F1517" s="4" t="str">
        <f>VLOOKUP(C1517,[2]Lookup!A:C,3,FALSE)</f>
        <v>Local Authority</v>
      </c>
      <c r="G1517" t="str">
        <f>IF(F1517="NHS England", "NHS England", IFERROR(VLOOKUP(B1517,[2]Lookup!E:F,2,FALSE),"Requires a Council Assigning"))</f>
        <v>North Yorkshire County Council</v>
      </c>
      <c r="H1517" t="str">
        <f>IFERROR(VLOOKUP(C1517,[2]Lookup!A:B,2,FALSE),"Requires Category")</f>
        <v>Opioid Dependence</v>
      </c>
      <c r="I1517" t="str">
        <f t="shared" si="24"/>
        <v>Yes</v>
      </c>
    </row>
    <row r="1518" spans="1:9" hidden="1" x14ac:dyDescent="0.25">
      <c r="A1518" s="53">
        <v>42614</v>
      </c>
      <c r="B1518" t="s">
        <v>32</v>
      </c>
      <c r="C1518" t="s">
        <v>156</v>
      </c>
      <c r="D1518">
        <v>2</v>
      </c>
      <c r="E1518" s="4">
        <v>11.93</v>
      </c>
      <c r="F1518" s="4" t="str">
        <f>VLOOKUP(C1518,[2]Lookup!A:C,3,FALSE)</f>
        <v>Local Authority</v>
      </c>
      <c r="G1518" t="str">
        <f>IF(F1518="NHS England", "NHS England", IFERROR(VLOOKUP(B1518,[2]Lookup!E:F,2,FALSE),"Requires a Council Assigning"))</f>
        <v>North Yorkshire County Council</v>
      </c>
      <c r="H1518" t="str">
        <f>IFERROR(VLOOKUP(C1518,[2]Lookup!A:B,2,FALSE),"Requires Category")</f>
        <v>Opioid Dependence</v>
      </c>
      <c r="I1518" t="str">
        <f t="shared" si="24"/>
        <v>Yes</v>
      </c>
    </row>
    <row r="1519" spans="1:9" hidden="1" x14ac:dyDescent="0.25">
      <c r="A1519" s="53">
        <v>42614</v>
      </c>
      <c r="B1519" t="s">
        <v>32</v>
      </c>
      <c r="C1519" t="s">
        <v>174</v>
      </c>
      <c r="D1519">
        <v>2</v>
      </c>
      <c r="E1519" s="4">
        <v>68.58</v>
      </c>
      <c r="F1519" s="4" t="str">
        <f>VLOOKUP(C1519,[2]Lookup!A:C,3,FALSE)</f>
        <v>Local Authority</v>
      </c>
      <c r="G1519" t="str">
        <f>IF(F1519="NHS England", "NHS England", IFERROR(VLOOKUP(B1519,[2]Lookup!E:F,2,FALSE),"Requires a Council Assigning"))</f>
        <v>North Yorkshire County Council</v>
      </c>
      <c r="H1519" t="str">
        <f>IFERROR(VLOOKUP(C1519,[2]Lookup!A:B,2,FALSE),"Requires Category")</f>
        <v>Opioid Dependence</v>
      </c>
      <c r="I1519" t="str">
        <f t="shared" si="24"/>
        <v>Yes</v>
      </c>
    </row>
    <row r="1520" spans="1:9" hidden="1" x14ac:dyDescent="0.25">
      <c r="A1520" s="53">
        <v>42614</v>
      </c>
      <c r="B1520" t="s">
        <v>32</v>
      </c>
      <c r="C1520" t="s">
        <v>145</v>
      </c>
      <c r="D1520">
        <v>1</v>
      </c>
      <c r="E1520" s="4">
        <v>25.32</v>
      </c>
      <c r="F1520" s="4" t="str">
        <f>VLOOKUP(C1520,[2]Lookup!A:C,3,FALSE)</f>
        <v>Local Authority</v>
      </c>
      <c r="G1520" t="str">
        <f>IF(F1520="NHS England", "NHS England", IFERROR(VLOOKUP(B1520,[2]Lookup!E:F,2,FALSE),"Requires a Council Assigning"))</f>
        <v>North Yorkshire County Council</v>
      </c>
      <c r="H1520" t="str">
        <f>IFERROR(VLOOKUP(C1520,[2]Lookup!A:B,2,FALSE),"Requires Category")</f>
        <v>Nicotine Dependence</v>
      </c>
      <c r="I1520" t="str">
        <f t="shared" si="24"/>
        <v>Yes</v>
      </c>
    </row>
    <row r="1521" spans="1:9" hidden="1" x14ac:dyDescent="0.25">
      <c r="A1521" s="53">
        <v>42614</v>
      </c>
      <c r="B1521" t="s">
        <v>32</v>
      </c>
      <c r="C1521" t="s">
        <v>146</v>
      </c>
      <c r="D1521">
        <v>2</v>
      </c>
      <c r="E1521" s="4">
        <v>50.61</v>
      </c>
      <c r="F1521" s="4" t="str">
        <f>VLOOKUP(C1521,[2]Lookup!A:C,3,FALSE)</f>
        <v>Local Authority</v>
      </c>
      <c r="G1521" t="str">
        <f>IF(F1521="NHS England", "NHS England", IFERROR(VLOOKUP(B1521,[2]Lookup!E:F,2,FALSE),"Requires a Council Assigning"))</f>
        <v>North Yorkshire County Council</v>
      </c>
      <c r="H1521" t="str">
        <f>IFERROR(VLOOKUP(C1521,[2]Lookup!A:B,2,FALSE),"Requires Category")</f>
        <v>Nicotine Dependence</v>
      </c>
      <c r="I1521" t="str">
        <f t="shared" si="24"/>
        <v>Yes</v>
      </c>
    </row>
    <row r="1522" spans="1:9" hidden="1" x14ac:dyDescent="0.25">
      <c r="A1522" s="53">
        <v>42614</v>
      </c>
      <c r="B1522" t="s">
        <v>36</v>
      </c>
      <c r="C1522" t="s">
        <v>183</v>
      </c>
      <c r="D1522">
        <v>1</v>
      </c>
      <c r="E1522" s="4">
        <v>26.68</v>
      </c>
      <c r="F1522" s="4" t="str">
        <f>VLOOKUP(C1522,[2]Lookup!A:C,3,FALSE)</f>
        <v>Local Authority</v>
      </c>
      <c r="G1522" t="str">
        <f>IF(F1522="NHS England", "NHS England", IFERROR(VLOOKUP(B1522,[2]Lookup!E:F,2,FALSE),"Requires a Council Assigning"))</f>
        <v>North Yorkshire County Council</v>
      </c>
      <c r="H1522" t="str">
        <f>IFERROR(VLOOKUP(C1522,[2]Lookup!A:B,2,FALSE),"Requires Category")</f>
        <v>Alcohol dependence</v>
      </c>
      <c r="I1522" t="str">
        <f t="shared" si="24"/>
        <v>Yes</v>
      </c>
    </row>
    <row r="1523" spans="1:9" hidden="1" x14ac:dyDescent="0.25">
      <c r="A1523" s="53">
        <v>42614</v>
      </c>
      <c r="B1523" t="s">
        <v>36</v>
      </c>
      <c r="C1523" t="s">
        <v>239</v>
      </c>
      <c r="D1523">
        <v>1</v>
      </c>
      <c r="E1523" s="4">
        <v>9.2100000000000009</v>
      </c>
      <c r="F1523" s="4" t="str">
        <f>VLOOKUP(C1523,[2]Lookup!A:C,3,FALSE)</f>
        <v>NHS England</v>
      </c>
      <c r="G1523" t="str">
        <f>IF(F1523="NHS England", "NHS England", IFERROR(VLOOKUP(B1523,[2]Lookup!E:F,2,FALSE),"Requires a Council Assigning"))</f>
        <v>NHS England</v>
      </c>
      <c r="H1523" t="str">
        <f>IFERROR(VLOOKUP(C1523,[2]Lookup!A:B,2,FALSE),"Requires Category")</f>
        <v>Human Papillomavirus (Type 6,11,16,18)</v>
      </c>
      <c r="I1523" t="str">
        <f t="shared" si="24"/>
        <v>Yes</v>
      </c>
    </row>
    <row r="1524" spans="1:9" hidden="1" x14ac:dyDescent="0.25">
      <c r="A1524" s="53">
        <v>42614</v>
      </c>
      <c r="B1524" t="s">
        <v>36</v>
      </c>
      <c r="C1524" t="s">
        <v>154</v>
      </c>
      <c r="D1524">
        <v>620</v>
      </c>
      <c r="E1524" s="4">
        <v>3785.31</v>
      </c>
      <c r="F1524" s="4" t="str">
        <f>VLOOKUP(C1524,[2]Lookup!A:C,3,FALSE)</f>
        <v>NHS England</v>
      </c>
      <c r="G1524" t="str">
        <f>IF(F1524="NHS England", "NHS England", IFERROR(VLOOKUP(B1524,[2]Lookup!E:F,2,FALSE),"Requires a Council Assigning"))</f>
        <v>NHS England</v>
      </c>
      <c r="H1524" t="str">
        <f>IFERROR(VLOOKUP(C1524,[2]Lookup!A:B,2,FALSE),"Requires Category")</f>
        <v>Influenza</v>
      </c>
      <c r="I1524" t="str">
        <f t="shared" si="24"/>
        <v>Yes</v>
      </c>
    </row>
    <row r="1525" spans="1:9" hidden="1" x14ac:dyDescent="0.25">
      <c r="A1525" s="53">
        <v>42614</v>
      </c>
      <c r="B1525" t="s">
        <v>36</v>
      </c>
      <c r="C1525" t="s">
        <v>159</v>
      </c>
      <c r="D1525">
        <v>1</v>
      </c>
      <c r="E1525" s="4">
        <v>4.83</v>
      </c>
      <c r="F1525" s="4" t="str">
        <f>VLOOKUP(C1525,[2]Lookup!A:C,3,FALSE)</f>
        <v>Local Authority</v>
      </c>
      <c r="G1525" t="str">
        <f>IF(F1525="NHS England", "NHS England", IFERROR(VLOOKUP(B1525,[2]Lookup!E:F,2,FALSE),"Requires a Council Assigning"))</f>
        <v>North Yorkshire County Council</v>
      </c>
      <c r="H1525" t="str">
        <f>IFERROR(VLOOKUP(C1525,[2]Lookup!A:B,2,FALSE),"Requires Category")</f>
        <v>Emergency Contraception</v>
      </c>
      <c r="I1525" t="str">
        <f t="shared" si="24"/>
        <v>No</v>
      </c>
    </row>
    <row r="1526" spans="1:9" hidden="1" x14ac:dyDescent="0.25">
      <c r="A1526" s="53">
        <v>42614</v>
      </c>
      <c r="B1526" t="s">
        <v>36</v>
      </c>
      <c r="C1526" t="s">
        <v>128</v>
      </c>
      <c r="D1526">
        <v>2</v>
      </c>
      <c r="E1526" s="4">
        <v>163.08000000000001</v>
      </c>
      <c r="F1526" s="4" t="str">
        <f>VLOOKUP(C1526,[2]Lookup!A:C,3,FALSE)</f>
        <v>Local Authority</v>
      </c>
      <c r="G1526" t="str">
        <f>IF(F1526="NHS England", "NHS England", IFERROR(VLOOKUP(B1526,[2]Lookup!E:F,2,FALSE),"Requires a Council Assigning"))</f>
        <v>North Yorkshire County Council</v>
      </c>
      <c r="H1526" t="str">
        <f>IFERROR(VLOOKUP(C1526,[2]Lookup!A:B,2,FALSE),"Requires Category")</f>
        <v>IUD Progestogen-only Device</v>
      </c>
      <c r="I1526" t="str">
        <f t="shared" si="24"/>
        <v>Yes</v>
      </c>
    </row>
    <row r="1527" spans="1:9" hidden="1" x14ac:dyDescent="0.25">
      <c r="A1527" s="53">
        <v>42614</v>
      </c>
      <c r="B1527" t="s">
        <v>36</v>
      </c>
      <c r="C1527" t="s">
        <v>129</v>
      </c>
      <c r="D1527">
        <v>3</v>
      </c>
      <c r="E1527" s="4">
        <v>231.92</v>
      </c>
      <c r="F1527" s="4" t="str">
        <f>VLOOKUP(C1527,[2]Lookup!A:C,3,FALSE)</f>
        <v>Local Authority</v>
      </c>
      <c r="G1527" t="str">
        <f>IF(F1527="NHS England", "NHS England", IFERROR(VLOOKUP(B1527,[2]Lookup!E:F,2,FALSE),"Requires a Council Assigning"))</f>
        <v>North Yorkshire County Council</v>
      </c>
      <c r="H1527" t="str">
        <f>IFERROR(VLOOKUP(C1527,[2]Lookup!A:B,2,FALSE),"Requires Category")</f>
        <v>Etonogestrel</v>
      </c>
      <c r="I1527" t="str">
        <f t="shared" si="24"/>
        <v>Yes</v>
      </c>
    </row>
    <row r="1528" spans="1:9" hidden="1" x14ac:dyDescent="0.25">
      <c r="A1528" s="53">
        <v>42614</v>
      </c>
      <c r="B1528" t="s">
        <v>36</v>
      </c>
      <c r="C1528" t="s">
        <v>153</v>
      </c>
      <c r="D1528">
        <v>2</v>
      </c>
      <c r="E1528" s="4">
        <v>140.01</v>
      </c>
      <c r="F1528" s="4" t="str">
        <f>VLOOKUP(C1528,[2]Lookup!A:C,3,FALSE)</f>
        <v>Local Authority</v>
      </c>
      <c r="G1528" t="str">
        <f>IF(F1528="NHS England", "NHS England", IFERROR(VLOOKUP(B1528,[2]Lookup!E:F,2,FALSE),"Requires a Council Assigning"))</f>
        <v>North Yorkshire County Council</v>
      </c>
      <c r="H1528" t="str">
        <f>IFERROR(VLOOKUP(C1528,[2]Lookup!A:B,2,FALSE),"Requires Category")</f>
        <v>Nicotine Dependence</v>
      </c>
      <c r="I1528" t="str">
        <f t="shared" si="24"/>
        <v>Yes</v>
      </c>
    </row>
    <row r="1529" spans="1:9" hidden="1" x14ac:dyDescent="0.25">
      <c r="A1529" s="53">
        <v>42614</v>
      </c>
      <c r="B1529" t="s">
        <v>36</v>
      </c>
      <c r="C1529" t="s">
        <v>162</v>
      </c>
      <c r="D1529">
        <v>1</v>
      </c>
      <c r="E1529" s="4">
        <v>19.23</v>
      </c>
      <c r="F1529" s="4" t="str">
        <f>VLOOKUP(C1529,[2]Lookup!A:C,3,FALSE)</f>
        <v>Local Authority</v>
      </c>
      <c r="G1529" t="str">
        <f>IF(F1529="NHS England", "NHS England", IFERROR(VLOOKUP(B1529,[2]Lookup!E:F,2,FALSE),"Requires a Council Assigning"))</f>
        <v>North Yorkshire County Council</v>
      </c>
      <c r="H1529" t="str">
        <f>IFERROR(VLOOKUP(C1529,[2]Lookup!A:B,2,FALSE),"Requires Category")</f>
        <v>Nicotine Dependence</v>
      </c>
      <c r="I1529" t="str">
        <f t="shared" si="24"/>
        <v>Yes</v>
      </c>
    </row>
    <row r="1530" spans="1:9" hidden="1" x14ac:dyDescent="0.25">
      <c r="A1530" s="53">
        <v>42614</v>
      </c>
      <c r="B1530" t="s">
        <v>36</v>
      </c>
      <c r="C1530" t="s">
        <v>167</v>
      </c>
      <c r="D1530">
        <v>2</v>
      </c>
      <c r="E1530" s="4">
        <v>73.92</v>
      </c>
      <c r="F1530" s="4" t="str">
        <f>VLOOKUP(C1530,[2]Lookup!A:C,3,FALSE)</f>
        <v>Local Authority</v>
      </c>
      <c r="G1530" t="str">
        <f>IF(F1530="NHS England", "NHS England", IFERROR(VLOOKUP(B1530,[2]Lookup!E:F,2,FALSE),"Requires a Council Assigning"))</f>
        <v>North Yorkshire County Council</v>
      </c>
      <c r="H1530" t="str">
        <f>IFERROR(VLOOKUP(C1530,[2]Lookup!A:B,2,FALSE),"Requires Category")</f>
        <v>Nicotine Dependence</v>
      </c>
      <c r="I1530" t="str">
        <f t="shared" si="24"/>
        <v>Yes</v>
      </c>
    </row>
    <row r="1531" spans="1:9" hidden="1" x14ac:dyDescent="0.25">
      <c r="A1531" s="53">
        <v>42614</v>
      </c>
      <c r="B1531" t="s">
        <v>36</v>
      </c>
      <c r="C1531" t="s">
        <v>152</v>
      </c>
      <c r="D1531">
        <v>5</v>
      </c>
      <c r="E1531" s="4">
        <v>38.54</v>
      </c>
      <c r="F1531" s="4" t="str">
        <f>VLOOKUP(C1531,[2]Lookup!A:C,3,FALSE)</f>
        <v>NHS England</v>
      </c>
      <c r="G1531" t="str">
        <f>IF(F1531="NHS England", "NHS England", IFERROR(VLOOKUP(B1531,[2]Lookup!E:F,2,FALSE),"Requires a Council Assigning"))</f>
        <v>NHS England</v>
      </c>
      <c r="H1531" t="str">
        <f>IFERROR(VLOOKUP(C1531,[2]Lookup!A:B,2,FALSE),"Requires Category")</f>
        <v>Pneumococcal</v>
      </c>
      <c r="I1531" t="str">
        <f t="shared" si="24"/>
        <v>Yes</v>
      </c>
    </row>
    <row r="1532" spans="1:9" hidden="1" x14ac:dyDescent="0.25">
      <c r="A1532" s="53">
        <v>42614</v>
      </c>
      <c r="B1532" t="s">
        <v>36</v>
      </c>
      <c r="C1532" t="s">
        <v>146</v>
      </c>
      <c r="D1532">
        <v>1</v>
      </c>
      <c r="E1532" s="4">
        <v>25.3</v>
      </c>
      <c r="F1532" s="4" t="str">
        <f>VLOOKUP(C1532,[2]Lookup!A:C,3,FALSE)</f>
        <v>Local Authority</v>
      </c>
      <c r="G1532" t="str">
        <f>IF(F1532="NHS England", "NHS England", IFERROR(VLOOKUP(B1532,[2]Lookup!E:F,2,FALSE),"Requires a Council Assigning"))</f>
        <v>North Yorkshire County Council</v>
      </c>
      <c r="H1532" t="str">
        <f>IFERROR(VLOOKUP(C1532,[2]Lookup!A:B,2,FALSE),"Requires Category")</f>
        <v>Nicotine Dependence</v>
      </c>
      <c r="I1532" t="str">
        <f t="shared" si="24"/>
        <v>Yes</v>
      </c>
    </row>
    <row r="1533" spans="1:9" hidden="1" x14ac:dyDescent="0.25">
      <c r="A1533" s="53">
        <v>42614</v>
      </c>
      <c r="B1533" t="s">
        <v>62</v>
      </c>
      <c r="C1533" t="s">
        <v>166</v>
      </c>
      <c r="D1533">
        <v>1</v>
      </c>
      <c r="E1533" s="4">
        <v>29.12</v>
      </c>
      <c r="F1533" s="4" t="str">
        <f>VLOOKUP(C1533,[2]Lookup!A:C,3,FALSE)</f>
        <v>Local Authority</v>
      </c>
      <c r="G1533" t="str">
        <f>IF(F1533="NHS England", "NHS England", IFERROR(VLOOKUP(B1533,[2]Lookup!E:F,2,FALSE),"Requires a Council Assigning"))</f>
        <v>City of York</v>
      </c>
      <c r="H1533" t="str">
        <f>IFERROR(VLOOKUP(C1533,[2]Lookup!A:B,2,FALSE),"Requires Category")</f>
        <v>Alcohol dependence</v>
      </c>
      <c r="I1533" t="str">
        <f t="shared" si="24"/>
        <v>No</v>
      </c>
    </row>
    <row r="1534" spans="1:9" hidden="1" x14ac:dyDescent="0.25">
      <c r="A1534" s="53">
        <v>42614</v>
      </c>
      <c r="B1534" t="s">
        <v>62</v>
      </c>
      <c r="C1534" t="s">
        <v>159</v>
      </c>
      <c r="D1534">
        <v>4</v>
      </c>
      <c r="E1534" s="4">
        <v>19.32</v>
      </c>
      <c r="F1534" s="4" t="str">
        <f>VLOOKUP(C1534,[2]Lookup!A:C,3,FALSE)</f>
        <v>Local Authority</v>
      </c>
      <c r="G1534" t="str">
        <f>IF(F1534="NHS England", "NHS England", IFERROR(VLOOKUP(B1534,[2]Lookup!E:F,2,FALSE),"Requires a Council Assigning"))</f>
        <v>City of York</v>
      </c>
      <c r="H1534" t="str">
        <f>IFERROR(VLOOKUP(C1534,[2]Lookup!A:B,2,FALSE),"Requires Category")</f>
        <v>Emergency Contraception</v>
      </c>
      <c r="I1534" t="str">
        <f t="shared" si="24"/>
        <v>No</v>
      </c>
    </row>
    <row r="1535" spans="1:9" hidden="1" x14ac:dyDescent="0.25">
      <c r="A1535" s="53">
        <v>42614</v>
      </c>
      <c r="B1535" t="s">
        <v>62</v>
      </c>
      <c r="C1535" t="s">
        <v>128</v>
      </c>
      <c r="D1535">
        <v>8</v>
      </c>
      <c r="E1535" s="4">
        <v>652.22</v>
      </c>
      <c r="F1535" s="4" t="str">
        <f>VLOOKUP(C1535,[2]Lookup!A:C,3,FALSE)</f>
        <v>Local Authority</v>
      </c>
      <c r="G1535" t="str">
        <f>IF(F1535="NHS England", "NHS England", IFERROR(VLOOKUP(B1535,[2]Lookup!E:F,2,FALSE),"Requires a Council Assigning"))</f>
        <v>City of York</v>
      </c>
      <c r="H1535" t="str">
        <f>IFERROR(VLOOKUP(C1535,[2]Lookup!A:B,2,FALSE),"Requires Category")</f>
        <v>IUD Progestogen-only Device</v>
      </c>
      <c r="I1535" t="str">
        <f t="shared" si="24"/>
        <v>No</v>
      </c>
    </row>
    <row r="1536" spans="1:9" hidden="1" x14ac:dyDescent="0.25">
      <c r="A1536" s="53">
        <v>42614</v>
      </c>
      <c r="B1536" t="s">
        <v>62</v>
      </c>
      <c r="C1536" t="s">
        <v>129</v>
      </c>
      <c r="D1536">
        <v>11</v>
      </c>
      <c r="E1536" s="4">
        <v>850.23</v>
      </c>
      <c r="F1536" s="4" t="str">
        <f>VLOOKUP(C1536,[2]Lookup!A:C,3,FALSE)</f>
        <v>Local Authority</v>
      </c>
      <c r="G1536" t="str">
        <f>IF(F1536="NHS England", "NHS England", IFERROR(VLOOKUP(B1536,[2]Lookup!E:F,2,FALSE),"Requires a Council Assigning"))</f>
        <v>City of York</v>
      </c>
      <c r="H1536" t="str">
        <f>IFERROR(VLOOKUP(C1536,[2]Lookup!A:B,2,FALSE),"Requires Category")</f>
        <v>Etonogestrel</v>
      </c>
      <c r="I1536" t="str">
        <f t="shared" si="24"/>
        <v>No</v>
      </c>
    </row>
    <row r="1537" spans="1:9" hidden="1" x14ac:dyDescent="0.25">
      <c r="A1537" s="53">
        <v>42614</v>
      </c>
      <c r="B1537" t="s">
        <v>62</v>
      </c>
      <c r="C1537" t="s">
        <v>167</v>
      </c>
      <c r="D1537">
        <v>1</v>
      </c>
      <c r="E1537" s="4">
        <v>27.72</v>
      </c>
      <c r="F1537" s="4" t="str">
        <f>VLOOKUP(C1537,[2]Lookup!A:C,3,FALSE)</f>
        <v>Local Authority</v>
      </c>
      <c r="G1537" t="str">
        <f>IF(F1537="NHS England", "NHS England", IFERROR(VLOOKUP(B1537,[2]Lookup!E:F,2,FALSE),"Requires a Council Assigning"))</f>
        <v>City of York</v>
      </c>
      <c r="H1537" t="str">
        <f>IFERROR(VLOOKUP(C1537,[2]Lookup!A:B,2,FALSE),"Requires Category")</f>
        <v>Nicotine Dependence</v>
      </c>
      <c r="I1537" t="str">
        <f t="shared" si="24"/>
        <v>No</v>
      </c>
    </row>
    <row r="1538" spans="1:9" hidden="1" x14ac:dyDescent="0.25">
      <c r="A1538" s="53">
        <v>42614</v>
      </c>
      <c r="B1538" t="s">
        <v>62</v>
      </c>
      <c r="C1538" t="s">
        <v>240</v>
      </c>
      <c r="D1538">
        <v>1</v>
      </c>
      <c r="E1538" s="4">
        <v>14.08</v>
      </c>
      <c r="F1538" s="4" t="str">
        <f>VLOOKUP(C1538,[2]Lookup!A:C,3,FALSE)</f>
        <v>Local Authority</v>
      </c>
      <c r="G1538" t="str">
        <f>IF(F1538="NHS England", "NHS England", IFERROR(VLOOKUP(B1538,[2]Lookup!E:F,2,FALSE),"Requires a Council Assigning"))</f>
        <v>City of York</v>
      </c>
      <c r="H1538" t="str">
        <f>IFERROR(VLOOKUP(C1538,[2]Lookup!A:B,2,FALSE),"Requires Category")</f>
        <v>Non Medicated Coils</v>
      </c>
      <c r="I1538" t="str">
        <f t="shared" si="24"/>
        <v>No</v>
      </c>
    </row>
    <row r="1539" spans="1:9" hidden="1" x14ac:dyDescent="0.25">
      <c r="A1539" s="53">
        <v>42614</v>
      </c>
      <c r="B1539" t="s">
        <v>62</v>
      </c>
      <c r="C1539" t="s">
        <v>174</v>
      </c>
      <c r="D1539">
        <v>2</v>
      </c>
      <c r="E1539" s="4">
        <v>141.24</v>
      </c>
      <c r="F1539" s="4" t="str">
        <f>VLOOKUP(C1539,[2]Lookup!A:C,3,FALSE)</f>
        <v>Local Authority</v>
      </c>
      <c r="G1539" t="str">
        <f>IF(F1539="NHS England", "NHS England", IFERROR(VLOOKUP(B1539,[2]Lookup!E:F,2,FALSE),"Requires a Council Assigning"))</f>
        <v>City of York</v>
      </c>
      <c r="H1539" t="str">
        <f>IFERROR(VLOOKUP(C1539,[2]Lookup!A:B,2,FALSE),"Requires Category")</f>
        <v>Opioid Dependence</v>
      </c>
      <c r="I1539" t="str">
        <f t="shared" si="24"/>
        <v>Yes</v>
      </c>
    </row>
    <row r="1540" spans="1:9" hidden="1" x14ac:dyDescent="0.25">
      <c r="A1540" s="53">
        <v>42614</v>
      </c>
      <c r="B1540" t="s">
        <v>62</v>
      </c>
      <c r="C1540" t="s">
        <v>146</v>
      </c>
      <c r="D1540">
        <v>1</v>
      </c>
      <c r="E1540" s="4">
        <v>50.58</v>
      </c>
      <c r="F1540" s="4" t="str">
        <f>VLOOKUP(C1540,[2]Lookup!A:C,3,FALSE)</f>
        <v>Local Authority</v>
      </c>
      <c r="G1540" t="str">
        <f>IF(F1540="NHS England", "NHS England", IFERROR(VLOOKUP(B1540,[2]Lookup!E:F,2,FALSE),"Requires a Council Assigning"))</f>
        <v>City of York</v>
      </c>
      <c r="H1540" t="str">
        <f>IFERROR(VLOOKUP(C1540,[2]Lookup!A:B,2,FALSE),"Requires Category")</f>
        <v>Nicotine Dependence</v>
      </c>
      <c r="I1540" t="str">
        <f t="shared" si="24"/>
        <v>No</v>
      </c>
    </row>
    <row r="1541" spans="1:9" hidden="1" x14ac:dyDescent="0.25">
      <c r="A1541" s="53">
        <v>42614</v>
      </c>
      <c r="B1541" t="s">
        <v>52</v>
      </c>
      <c r="C1541" t="s">
        <v>166</v>
      </c>
      <c r="D1541">
        <v>1</v>
      </c>
      <c r="E1541" s="4">
        <v>29.11</v>
      </c>
      <c r="F1541" s="4" t="str">
        <f>VLOOKUP(C1541,[2]Lookup!A:C,3,FALSE)</f>
        <v>Local Authority</v>
      </c>
      <c r="G1541" t="str">
        <f>IF(F1541="NHS England", "NHS England", IFERROR(VLOOKUP(B1541,[2]Lookup!E:F,2,FALSE),"Requires a Council Assigning"))</f>
        <v>North Yorkshire County Council</v>
      </c>
      <c r="H1541" t="str">
        <f>IFERROR(VLOOKUP(C1541,[2]Lookup!A:B,2,FALSE),"Requires Category")</f>
        <v>Alcohol dependence</v>
      </c>
      <c r="I1541" t="str">
        <f t="shared" si="24"/>
        <v>Yes</v>
      </c>
    </row>
    <row r="1542" spans="1:9" hidden="1" x14ac:dyDescent="0.25">
      <c r="A1542" s="53">
        <v>42614</v>
      </c>
      <c r="B1542" t="s">
        <v>52</v>
      </c>
      <c r="C1542" t="s">
        <v>241</v>
      </c>
      <c r="D1542">
        <v>11</v>
      </c>
      <c r="E1542" s="4">
        <v>59.62</v>
      </c>
      <c r="F1542" s="4" t="str">
        <f>VLOOKUP(C1542,[2]Lookup!A:C,3,FALSE)</f>
        <v>NHS England</v>
      </c>
      <c r="G1542" t="str">
        <f>IF(F1542="NHS England", "NHS England", IFERROR(VLOOKUP(B1542,[2]Lookup!E:F,2,FALSE),"Requires a Council Assigning"))</f>
        <v>NHS England</v>
      </c>
      <c r="H1542" t="str">
        <f>IFERROR(VLOOKUP(C1542,[2]Lookup!A:B,2,FALSE),"Requires Category")</f>
        <v>Human Papillomavirus (Type 16,18)</v>
      </c>
      <c r="I1542" t="str">
        <f t="shared" si="24"/>
        <v>Yes</v>
      </c>
    </row>
    <row r="1543" spans="1:9" hidden="1" x14ac:dyDescent="0.25">
      <c r="A1543" s="53">
        <v>42614</v>
      </c>
      <c r="B1543" t="s">
        <v>52</v>
      </c>
      <c r="C1543" t="s">
        <v>135</v>
      </c>
      <c r="D1543">
        <v>1</v>
      </c>
      <c r="E1543" s="4">
        <v>85</v>
      </c>
      <c r="F1543" s="4" t="str">
        <f>VLOOKUP(C1543,[2]Lookup!A:C,3,FALSE)</f>
        <v>Local Authority</v>
      </c>
      <c r="G1543" t="str">
        <f>IF(F1543="NHS England", "NHS England", IFERROR(VLOOKUP(B1543,[2]Lookup!E:F,2,FALSE),"Requires a Council Assigning"))</f>
        <v>North Yorkshire County Council</v>
      </c>
      <c r="H1543" t="str">
        <f>IFERROR(VLOOKUP(C1543,[2]Lookup!A:B,2,FALSE),"Requires Category")</f>
        <v>Alcohol dependence</v>
      </c>
      <c r="I1543" t="str">
        <f t="shared" si="24"/>
        <v>Yes</v>
      </c>
    </row>
    <row r="1544" spans="1:9" hidden="1" x14ac:dyDescent="0.25">
      <c r="A1544" s="53">
        <v>42614</v>
      </c>
      <c r="B1544" t="s">
        <v>52</v>
      </c>
      <c r="C1544" t="s">
        <v>136</v>
      </c>
      <c r="D1544">
        <v>4</v>
      </c>
      <c r="E1544" s="4">
        <v>309.18</v>
      </c>
      <c r="F1544" s="4" t="str">
        <f>VLOOKUP(C1544,[2]Lookup!A:C,3,FALSE)</f>
        <v>Local Authority</v>
      </c>
      <c r="G1544" t="str">
        <f>IF(F1544="NHS England", "NHS England", IFERROR(VLOOKUP(B1544,[2]Lookup!E:F,2,FALSE),"Requires a Council Assigning"))</f>
        <v>North Yorkshire County Council</v>
      </c>
      <c r="H1544" t="str">
        <f>IFERROR(VLOOKUP(C1544,[2]Lookup!A:B,2,FALSE),"Requires Category")</f>
        <v>Etonogestrel</v>
      </c>
      <c r="I1544" t="str">
        <f t="shared" si="24"/>
        <v>Yes</v>
      </c>
    </row>
    <row r="1545" spans="1:9" hidden="1" x14ac:dyDescent="0.25">
      <c r="A1545" s="53">
        <v>42614</v>
      </c>
      <c r="B1545" t="s">
        <v>52</v>
      </c>
      <c r="C1545" t="s">
        <v>154</v>
      </c>
      <c r="D1545">
        <v>388</v>
      </c>
      <c r="E1545" s="4">
        <v>2368.87</v>
      </c>
      <c r="F1545" s="4" t="str">
        <f>VLOOKUP(C1545,[2]Lookup!A:C,3,FALSE)</f>
        <v>NHS England</v>
      </c>
      <c r="G1545" t="str">
        <f>IF(F1545="NHS England", "NHS England", IFERROR(VLOOKUP(B1545,[2]Lookup!E:F,2,FALSE),"Requires a Council Assigning"))</f>
        <v>NHS England</v>
      </c>
      <c r="H1545" t="str">
        <f>IFERROR(VLOOKUP(C1545,[2]Lookup!A:B,2,FALSE),"Requires Category")</f>
        <v>Influenza</v>
      </c>
      <c r="I1545" t="str">
        <f t="shared" si="24"/>
        <v>Yes</v>
      </c>
    </row>
    <row r="1546" spans="1:9" hidden="1" x14ac:dyDescent="0.25">
      <c r="A1546" s="53">
        <v>42614</v>
      </c>
      <c r="B1546" t="s">
        <v>52</v>
      </c>
      <c r="C1546" t="s">
        <v>137</v>
      </c>
      <c r="D1546">
        <v>182</v>
      </c>
      <c r="E1546" s="4">
        <v>880.17</v>
      </c>
      <c r="F1546" s="4" t="str">
        <f>VLOOKUP(C1546,[2]Lookup!A:C,3,FALSE)</f>
        <v>NHS England</v>
      </c>
      <c r="G1546" t="str">
        <f>IF(F1546="NHS England", "NHS England", IFERROR(VLOOKUP(B1546,[2]Lookup!E:F,2,FALSE),"Requires a Council Assigning"))</f>
        <v>NHS England</v>
      </c>
      <c r="H1546" t="str">
        <f>IFERROR(VLOOKUP(C1546,[2]Lookup!A:B,2,FALSE),"Requires Category")</f>
        <v>Influenza</v>
      </c>
      <c r="I1546" t="str">
        <f t="shared" si="24"/>
        <v>Yes</v>
      </c>
    </row>
    <row r="1547" spans="1:9" hidden="1" x14ac:dyDescent="0.25">
      <c r="A1547" s="53">
        <v>42614</v>
      </c>
      <c r="B1547" t="s">
        <v>52</v>
      </c>
      <c r="C1547" t="s">
        <v>158</v>
      </c>
      <c r="D1547">
        <v>1</v>
      </c>
      <c r="E1547" s="4">
        <v>81.53</v>
      </c>
      <c r="F1547" s="4" t="str">
        <f>VLOOKUP(C1547,[2]Lookup!A:C,3,FALSE)</f>
        <v>Local Authority</v>
      </c>
      <c r="G1547" t="str">
        <f>IF(F1547="NHS England", "NHS England", IFERROR(VLOOKUP(B1547,[2]Lookup!E:F,2,FALSE),"Requires a Council Assigning"))</f>
        <v>North Yorkshire County Council</v>
      </c>
      <c r="H1547" t="str">
        <f>IFERROR(VLOOKUP(C1547,[2]Lookup!A:B,2,FALSE),"Requires Category")</f>
        <v>IUD Progestogen-only Device</v>
      </c>
      <c r="I1547" t="str">
        <f t="shared" si="24"/>
        <v>Yes</v>
      </c>
    </row>
    <row r="1548" spans="1:9" hidden="1" x14ac:dyDescent="0.25">
      <c r="A1548" s="53">
        <v>42614</v>
      </c>
      <c r="B1548" t="s">
        <v>52</v>
      </c>
      <c r="C1548" t="s">
        <v>189</v>
      </c>
      <c r="D1548">
        <v>8</v>
      </c>
      <c r="E1548" s="4">
        <v>50.36</v>
      </c>
      <c r="F1548" s="4" t="str">
        <f>VLOOKUP(C1548,[2]Lookup!A:C,3,FALSE)</f>
        <v>Local Authority</v>
      </c>
      <c r="G1548" t="str">
        <f>IF(F1548="NHS England", "NHS England", IFERROR(VLOOKUP(B1548,[2]Lookup!E:F,2,FALSE),"Requires a Council Assigning"))</f>
        <v>North Yorkshire County Council</v>
      </c>
      <c r="H1548" t="str">
        <f>IFERROR(VLOOKUP(C1548,[2]Lookup!A:B,2,FALSE),"Requires Category")</f>
        <v>Opioid Dependence</v>
      </c>
      <c r="I1548" t="str">
        <f t="shared" si="24"/>
        <v>Yes</v>
      </c>
    </row>
    <row r="1549" spans="1:9" hidden="1" x14ac:dyDescent="0.25">
      <c r="A1549" s="53">
        <v>42614</v>
      </c>
      <c r="B1549" t="s">
        <v>52</v>
      </c>
      <c r="C1549" t="s">
        <v>138</v>
      </c>
      <c r="D1549">
        <v>11</v>
      </c>
      <c r="E1549" s="4">
        <v>75.44</v>
      </c>
      <c r="F1549" s="4" t="str">
        <f>VLOOKUP(C1549,[2]Lookup!A:C,3,FALSE)</f>
        <v>Local Authority</v>
      </c>
      <c r="G1549" t="str">
        <f>IF(F1549="NHS England", "NHS England", IFERROR(VLOOKUP(B1549,[2]Lookup!E:F,2,FALSE),"Requires a Council Assigning"))</f>
        <v>North Yorkshire County Council</v>
      </c>
      <c r="H1549" t="str">
        <f>IFERROR(VLOOKUP(C1549,[2]Lookup!A:B,2,FALSE),"Requires Category")</f>
        <v>Opioid Dependence</v>
      </c>
      <c r="I1549" t="str">
        <f t="shared" si="24"/>
        <v>Yes</v>
      </c>
    </row>
    <row r="1550" spans="1:9" hidden="1" x14ac:dyDescent="0.25">
      <c r="A1550" s="53">
        <v>42614</v>
      </c>
      <c r="B1550" t="s">
        <v>52</v>
      </c>
      <c r="C1550" t="s">
        <v>129</v>
      </c>
      <c r="D1550">
        <v>2</v>
      </c>
      <c r="E1550" s="4">
        <v>154.59</v>
      </c>
      <c r="F1550" s="4" t="str">
        <f>VLOOKUP(C1550,[2]Lookup!A:C,3,FALSE)</f>
        <v>Local Authority</v>
      </c>
      <c r="G1550" t="str">
        <f>IF(F1550="NHS England", "NHS England", IFERROR(VLOOKUP(B1550,[2]Lookup!E:F,2,FALSE),"Requires a Council Assigning"))</f>
        <v>North Yorkshire County Council</v>
      </c>
      <c r="H1550" t="str">
        <f>IFERROR(VLOOKUP(C1550,[2]Lookup!A:B,2,FALSE),"Requires Category")</f>
        <v>Etonogestrel</v>
      </c>
      <c r="I1550" t="str">
        <f t="shared" si="24"/>
        <v>Yes</v>
      </c>
    </row>
    <row r="1551" spans="1:9" hidden="1" x14ac:dyDescent="0.25">
      <c r="A1551" s="53">
        <v>42614</v>
      </c>
      <c r="B1551" t="s">
        <v>52</v>
      </c>
      <c r="C1551" t="s">
        <v>172</v>
      </c>
      <c r="D1551">
        <v>1</v>
      </c>
      <c r="E1551" s="4">
        <v>36.950000000000003</v>
      </c>
      <c r="F1551" s="4" t="str">
        <f>VLOOKUP(C1551,[2]Lookup!A:C,3,FALSE)</f>
        <v>Local Authority</v>
      </c>
      <c r="G1551" t="str">
        <f>IF(F1551="NHS England", "NHS England", IFERROR(VLOOKUP(B1551,[2]Lookup!E:F,2,FALSE),"Requires a Council Assigning"))</f>
        <v>North Yorkshire County Council</v>
      </c>
      <c r="H1551" t="str">
        <f>IFERROR(VLOOKUP(C1551,[2]Lookup!A:B,2,FALSE),"Requires Category")</f>
        <v>Nicotine Dependence</v>
      </c>
      <c r="I1551" t="str">
        <f t="shared" si="24"/>
        <v>Yes</v>
      </c>
    </row>
    <row r="1552" spans="1:9" hidden="1" x14ac:dyDescent="0.25">
      <c r="A1552" s="53">
        <v>42614</v>
      </c>
      <c r="B1552" t="s">
        <v>52</v>
      </c>
      <c r="C1552" t="s">
        <v>175</v>
      </c>
      <c r="D1552">
        <v>1</v>
      </c>
      <c r="E1552" s="4">
        <v>8.8800000000000008</v>
      </c>
      <c r="F1552" s="4" t="str">
        <f>VLOOKUP(C1552,[2]Lookup!A:C,3,FALSE)</f>
        <v>Local Authority</v>
      </c>
      <c r="G1552" t="str">
        <f>IF(F1552="NHS England", "NHS England", IFERROR(VLOOKUP(B1552,[2]Lookup!E:F,2,FALSE),"Requires a Council Assigning"))</f>
        <v>North Yorkshire County Council</v>
      </c>
      <c r="H1552" t="str">
        <f>IFERROR(VLOOKUP(C1552,[2]Lookup!A:B,2,FALSE),"Requires Category")</f>
        <v>Nicotine Dependence</v>
      </c>
      <c r="I1552" t="str">
        <f t="shared" si="24"/>
        <v>Yes</v>
      </c>
    </row>
    <row r="1553" spans="1:9" hidden="1" x14ac:dyDescent="0.25">
      <c r="A1553" s="53">
        <v>42614</v>
      </c>
      <c r="B1553" t="s">
        <v>52</v>
      </c>
      <c r="C1553" t="s">
        <v>163</v>
      </c>
      <c r="D1553">
        <v>1</v>
      </c>
      <c r="E1553" s="4">
        <v>66.790000000000006</v>
      </c>
      <c r="F1553" s="4" t="str">
        <f>VLOOKUP(C1553,[2]Lookup!A:C,3,FALSE)</f>
        <v>Local Authority</v>
      </c>
      <c r="G1553" t="str">
        <f>IF(F1553="NHS England", "NHS England", IFERROR(VLOOKUP(B1553,[2]Lookup!E:F,2,FALSE),"Requires a Council Assigning"))</f>
        <v>North Yorkshire County Council</v>
      </c>
      <c r="H1553" t="str">
        <f>IFERROR(VLOOKUP(C1553,[2]Lookup!A:B,2,FALSE),"Requires Category")</f>
        <v>Nicotine Dependence</v>
      </c>
      <c r="I1553" t="str">
        <f t="shared" si="24"/>
        <v>Yes</v>
      </c>
    </row>
    <row r="1554" spans="1:9" hidden="1" x14ac:dyDescent="0.25">
      <c r="A1554" s="53">
        <v>42614</v>
      </c>
      <c r="B1554" t="s">
        <v>52</v>
      </c>
      <c r="C1554" t="s">
        <v>191</v>
      </c>
      <c r="D1554">
        <v>1</v>
      </c>
      <c r="E1554" s="4">
        <v>24.31</v>
      </c>
      <c r="F1554" s="4" t="str">
        <f>VLOOKUP(C1554,[2]Lookup!A:C,3,FALSE)</f>
        <v>Local Authority</v>
      </c>
      <c r="G1554" t="str">
        <f>IF(F1554="NHS England", "NHS England", IFERROR(VLOOKUP(B1554,[2]Lookup!E:F,2,FALSE),"Requires a Council Assigning"))</f>
        <v>North Yorkshire County Council</v>
      </c>
      <c r="H1554" t="str">
        <f>IFERROR(VLOOKUP(C1554,[2]Lookup!A:B,2,FALSE),"Requires Category")</f>
        <v>Nicotine Dependence</v>
      </c>
      <c r="I1554" t="str">
        <f t="shared" si="24"/>
        <v>Yes</v>
      </c>
    </row>
    <row r="1555" spans="1:9" hidden="1" x14ac:dyDescent="0.25">
      <c r="A1555" s="53">
        <v>42614</v>
      </c>
      <c r="B1555" t="s">
        <v>52</v>
      </c>
      <c r="C1555" t="s">
        <v>161</v>
      </c>
      <c r="D1555">
        <v>2</v>
      </c>
      <c r="E1555" s="4">
        <v>33.71</v>
      </c>
      <c r="F1555" s="4" t="str">
        <f>VLOOKUP(C1555,[2]Lookup!A:C,3,FALSE)</f>
        <v>Local Authority</v>
      </c>
      <c r="G1555" t="str">
        <f>IF(F1555="NHS England", "NHS England", IFERROR(VLOOKUP(B1555,[2]Lookup!E:F,2,FALSE),"Requires a Council Assigning"))</f>
        <v>North Yorkshire County Council</v>
      </c>
      <c r="H1555" t="str">
        <f>IFERROR(VLOOKUP(C1555,[2]Lookup!A:B,2,FALSE),"Requires Category")</f>
        <v>Nicotine Dependence</v>
      </c>
      <c r="I1555" t="str">
        <f t="shared" si="24"/>
        <v>Yes</v>
      </c>
    </row>
    <row r="1556" spans="1:9" hidden="1" x14ac:dyDescent="0.25">
      <c r="A1556" s="53">
        <v>42614</v>
      </c>
      <c r="B1556" t="s">
        <v>52</v>
      </c>
      <c r="C1556" t="s">
        <v>162</v>
      </c>
      <c r="D1556">
        <v>2</v>
      </c>
      <c r="E1556" s="4">
        <v>76.88</v>
      </c>
      <c r="F1556" s="4" t="str">
        <f>VLOOKUP(C1556,[2]Lookup!A:C,3,FALSE)</f>
        <v>Local Authority</v>
      </c>
      <c r="G1556" t="str">
        <f>IF(F1556="NHS England", "NHS England", IFERROR(VLOOKUP(B1556,[2]Lookup!E:F,2,FALSE),"Requires a Council Assigning"))</f>
        <v>North Yorkshire County Council</v>
      </c>
      <c r="H1556" t="str">
        <f>IFERROR(VLOOKUP(C1556,[2]Lookup!A:B,2,FALSE),"Requires Category")</f>
        <v>Nicotine Dependence</v>
      </c>
      <c r="I1556" t="str">
        <f t="shared" ref="I1556:I1619" si="25">INDEX($R$7:$AB$11,MATCH(G1556,$Q$7:$Q$11,0),MATCH(H1556,$R$6:$AB$6,0))</f>
        <v>Yes</v>
      </c>
    </row>
    <row r="1557" spans="1:9" hidden="1" x14ac:dyDescent="0.25">
      <c r="A1557" s="53">
        <v>42614</v>
      </c>
      <c r="B1557" t="s">
        <v>52</v>
      </c>
      <c r="C1557" t="s">
        <v>165</v>
      </c>
      <c r="D1557">
        <v>1</v>
      </c>
      <c r="E1557" s="4">
        <v>38.44</v>
      </c>
      <c r="F1557" s="4" t="str">
        <f>VLOOKUP(C1557,[2]Lookup!A:C,3,FALSE)</f>
        <v>Local Authority</v>
      </c>
      <c r="G1557" t="str">
        <f>IF(F1557="NHS England", "NHS England", IFERROR(VLOOKUP(B1557,[2]Lookup!E:F,2,FALSE),"Requires a Council Assigning"))</f>
        <v>North Yorkshire County Council</v>
      </c>
      <c r="H1557" t="str">
        <f>IFERROR(VLOOKUP(C1557,[2]Lookup!A:B,2,FALSE),"Requires Category")</f>
        <v>Nicotine Dependence</v>
      </c>
      <c r="I1557" t="str">
        <f t="shared" si="25"/>
        <v>Yes</v>
      </c>
    </row>
    <row r="1558" spans="1:9" hidden="1" x14ac:dyDescent="0.25">
      <c r="A1558" s="53">
        <v>42614</v>
      </c>
      <c r="B1558" t="s">
        <v>52</v>
      </c>
      <c r="C1558" t="s">
        <v>167</v>
      </c>
      <c r="D1558">
        <v>3</v>
      </c>
      <c r="E1558" s="4">
        <v>92.4</v>
      </c>
      <c r="F1558" s="4" t="str">
        <f>VLOOKUP(C1558,[2]Lookup!A:C,3,FALSE)</f>
        <v>Local Authority</v>
      </c>
      <c r="G1558" t="str">
        <f>IF(F1558="NHS England", "NHS England", IFERROR(VLOOKUP(B1558,[2]Lookup!E:F,2,FALSE),"Requires a Council Assigning"))</f>
        <v>North Yorkshire County Council</v>
      </c>
      <c r="H1558" t="str">
        <f>IFERROR(VLOOKUP(C1558,[2]Lookup!A:B,2,FALSE),"Requires Category")</f>
        <v>Nicotine Dependence</v>
      </c>
      <c r="I1558" t="str">
        <f t="shared" si="25"/>
        <v>Yes</v>
      </c>
    </row>
    <row r="1559" spans="1:9" hidden="1" x14ac:dyDescent="0.25">
      <c r="A1559" s="53">
        <v>42614</v>
      </c>
      <c r="B1559" t="s">
        <v>52</v>
      </c>
      <c r="C1559" t="s">
        <v>152</v>
      </c>
      <c r="D1559">
        <v>7</v>
      </c>
      <c r="E1559" s="4">
        <v>53.96</v>
      </c>
      <c r="F1559" s="4" t="str">
        <f>VLOOKUP(C1559,[2]Lookup!A:C,3,FALSE)</f>
        <v>NHS England</v>
      </c>
      <c r="G1559" t="str">
        <f>IF(F1559="NHS England", "NHS England", IFERROR(VLOOKUP(B1559,[2]Lookup!E:F,2,FALSE),"Requires a Council Assigning"))</f>
        <v>NHS England</v>
      </c>
      <c r="H1559" t="str">
        <f>IFERROR(VLOOKUP(C1559,[2]Lookup!A:B,2,FALSE),"Requires Category")</f>
        <v>Pneumococcal</v>
      </c>
      <c r="I1559" t="str">
        <f t="shared" si="25"/>
        <v>Yes</v>
      </c>
    </row>
    <row r="1560" spans="1:9" hidden="1" x14ac:dyDescent="0.25">
      <c r="A1560" s="53">
        <v>42614</v>
      </c>
      <c r="B1560" t="s">
        <v>52</v>
      </c>
      <c r="C1560" t="s">
        <v>155</v>
      </c>
      <c r="D1560">
        <v>1</v>
      </c>
      <c r="E1560" s="4">
        <v>11.77</v>
      </c>
      <c r="F1560" s="4" t="str">
        <f>VLOOKUP(C1560,[2]Lookup!A:C,3,FALSE)</f>
        <v>Local Authority</v>
      </c>
      <c r="G1560" t="str">
        <f>IF(F1560="NHS England", "NHS England", IFERROR(VLOOKUP(B1560,[2]Lookup!E:F,2,FALSE),"Requires a Council Assigning"))</f>
        <v>North Yorkshire County Council</v>
      </c>
      <c r="H1560" t="str">
        <f>IFERROR(VLOOKUP(C1560,[2]Lookup!A:B,2,FALSE),"Requires Category")</f>
        <v>Opioid Dependence</v>
      </c>
      <c r="I1560" t="str">
        <f t="shared" si="25"/>
        <v>Yes</v>
      </c>
    </row>
    <row r="1561" spans="1:9" hidden="1" x14ac:dyDescent="0.25">
      <c r="A1561" s="53">
        <v>42614</v>
      </c>
      <c r="B1561" t="s">
        <v>52</v>
      </c>
      <c r="C1561" t="s">
        <v>145</v>
      </c>
      <c r="D1561">
        <v>2</v>
      </c>
      <c r="E1561" s="4">
        <v>50.61</v>
      </c>
      <c r="F1561" s="4" t="str">
        <f>VLOOKUP(C1561,[2]Lookup!A:C,3,FALSE)</f>
        <v>Local Authority</v>
      </c>
      <c r="G1561" t="str">
        <f>IF(F1561="NHS England", "NHS England", IFERROR(VLOOKUP(B1561,[2]Lookup!E:F,2,FALSE),"Requires a Council Assigning"))</f>
        <v>North Yorkshire County Council</v>
      </c>
      <c r="H1561" t="str">
        <f>IFERROR(VLOOKUP(C1561,[2]Lookup!A:B,2,FALSE),"Requires Category")</f>
        <v>Nicotine Dependence</v>
      </c>
      <c r="I1561" t="str">
        <f t="shared" si="25"/>
        <v>Yes</v>
      </c>
    </row>
    <row r="1562" spans="1:9" hidden="1" x14ac:dyDescent="0.25">
      <c r="A1562" s="53">
        <v>42614</v>
      </c>
      <c r="B1562" t="s">
        <v>52</v>
      </c>
      <c r="C1562" t="s">
        <v>146</v>
      </c>
      <c r="D1562">
        <v>4</v>
      </c>
      <c r="E1562" s="4">
        <v>177.1</v>
      </c>
      <c r="F1562" s="4" t="str">
        <f>VLOOKUP(C1562,[2]Lookup!A:C,3,FALSE)</f>
        <v>Local Authority</v>
      </c>
      <c r="G1562" t="str">
        <f>IF(F1562="NHS England", "NHS England", IFERROR(VLOOKUP(B1562,[2]Lookup!E:F,2,FALSE),"Requires a Council Assigning"))</f>
        <v>North Yorkshire County Council</v>
      </c>
      <c r="H1562" t="str">
        <f>IFERROR(VLOOKUP(C1562,[2]Lookup!A:B,2,FALSE),"Requires Category")</f>
        <v>Nicotine Dependence</v>
      </c>
      <c r="I1562" t="str">
        <f t="shared" si="25"/>
        <v>Yes</v>
      </c>
    </row>
    <row r="1563" spans="1:9" hidden="1" x14ac:dyDescent="0.25">
      <c r="A1563" s="53">
        <v>42614</v>
      </c>
      <c r="B1563" t="s">
        <v>60</v>
      </c>
      <c r="C1563" t="s">
        <v>166</v>
      </c>
      <c r="D1563">
        <v>1</v>
      </c>
      <c r="E1563" s="4">
        <v>29.11</v>
      </c>
      <c r="F1563" s="4" t="str">
        <f>VLOOKUP(C1563,[2]Lookup!A:C,3,FALSE)</f>
        <v>Local Authority</v>
      </c>
      <c r="G1563" t="str">
        <f>IF(F1563="NHS England", "NHS England", IFERROR(VLOOKUP(B1563,[2]Lookup!E:F,2,FALSE),"Requires a Council Assigning"))</f>
        <v>East Riding of Yorkshire Council</v>
      </c>
      <c r="H1563" t="str">
        <f>IFERROR(VLOOKUP(C1563,[2]Lookup!A:B,2,FALSE),"Requires Category")</f>
        <v>Alcohol dependence</v>
      </c>
      <c r="I1563" t="str">
        <f t="shared" si="25"/>
        <v>No</v>
      </c>
    </row>
    <row r="1564" spans="1:9" hidden="1" x14ac:dyDescent="0.25">
      <c r="A1564" s="53">
        <v>42614</v>
      </c>
      <c r="B1564" t="s">
        <v>60</v>
      </c>
      <c r="C1564" t="s">
        <v>159</v>
      </c>
      <c r="D1564">
        <v>5</v>
      </c>
      <c r="E1564" s="4">
        <v>24.14</v>
      </c>
      <c r="F1564" s="4" t="str">
        <f>VLOOKUP(C1564,[2]Lookup!A:C,3,FALSE)</f>
        <v>Local Authority</v>
      </c>
      <c r="G1564" t="str">
        <f>IF(F1564="NHS England", "NHS England", IFERROR(VLOOKUP(B1564,[2]Lookup!E:F,2,FALSE),"Requires a Council Assigning"))</f>
        <v>East Riding of Yorkshire Council</v>
      </c>
      <c r="H1564" t="str">
        <f>IFERROR(VLOOKUP(C1564,[2]Lookup!A:B,2,FALSE),"Requires Category")</f>
        <v>Emergency Contraception</v>
      </c>
      <c r="I1564" t="str">
        <f t="shared" si="25"/>
        <v>No</v>
      </c>
    </row>
    <row r="1565" spans="1:9" hidden="1" x14ac:dyDescent="0.25">
      <c r="A1565" s="53">
        <v>42614</v>
      </c>
      <c r="B1565" t="s">
        <v>60</v>
      </c>
      <c r="C1565" t="s">
        <v>128</v>
      </c>
      <c r="D1565">
        <v>4</v>
      </c>
      <c r="E1565" s="4">
        <v>326.11</v>
      </c>
      <c r="F1565" s="4" t="str">
        <f>VLOOKUP(C1565,[2]Lookup!A:C,3,FALSE)</f>
        <v>Local Authority</v>
      </c>
      <c r="G1565" t="str">
        <f>IF(F1565="NHS England", "NHS England", IFERROR(VLOOKUP(B1565,[2]Lookup!E:F,2,FALSE),"Requires a Council Assigning"))</f>
        <v>East Riding of Yorkshire Council</v>
      </c>
      <c r="H1565" t="str">
        <f>IFERROR(VLOOKUP(C1565,[2]Lookup!A:B,2,FALSE),"Requires Category")</f>
        <v>IUD Progestogen-only Device</v>
      </c>
      <c r="I1565" t="str">
        <f t="shared" si="25"/>
        <v>Yes</v>
      </c>
    </row>
    <row r="1566" spans="1:9" hidden="1" x14ac:dyDescent="0.25">
      <c r="A1566" s="53">
        <v>42614</v>
      </c>
      <c r="B1566" t="s">
        <v>60</v>
      </c>
      <c r="C1566" t="s">
        <v>129</v>
      </c>
      <c r="D1566">
        <v>2</v>
      </c>
      <c r="E1566" s="4">
        <v>154.59</v>
      </c>
      <c r="F1566" s="4" t="str">
        <f>VLOOKUP(C1566,[2]Lookup!A:C,3,FALSE)</f>
        <v>Local Authority</v>
      </c>
      <c r="G1566" t="str">
        <f>IF(F1566="NHS England", "NHS England", IFERROR(VLOOKUP(B1566,[2]Lookup!E:F,2,FALSE),"Requires a Council Assigning"))</f>
        <v>East Riding of Yorkshire Council</v>
      </c>
      <c r="H1566" t="str">
        <f>IFERROR(VLOOKUP(C1566,[2]Lookup!A:B,2,FALSE),"Requires Category")</f>
        <v>Etonogestrel</v>
      </c>
      <c r="I1566" t="str">
        <f t="shared" si="25"/>
        <v>Yes</v>
      </c>
    </row>
    <row r="1567" spans="1:9" hidden="1" x14ac:dyDescent="0.25">
      <c r="A1567" s="53">
        <v>42614</v>
      </c>
      <c r="B1567" t="s">
        <v>60</v>
      </c>
      <c r="C1567" t="s">
        <v>194</v>
      </c>
      <c r="D1567">
        <v>3</v>
      </c>
      <c r="E1567" s="4">
        <v>51.18</v>
      </c>
      <c r="F1567" s="4" t="str">
        <f>VLOOKUP(C1567,[2]Lookup!A:C,3,FALSE)</f>
        <v>Local Authority</v>
      </c>
      <c r="G1567" t="str">
        <f>IF(F1567="NHS England", "NHS England", IFERROR(VLOOKUP(B1567,[2]Lookup!E:F,2,FALSE),"Requires a Council Assigning"))</f>
        <v>East Riding of Yorkshire Council</v>
      </c>
      <c r="H1567" t="str">
        <f>IFERROR(VLOOKUP(C1567,[2]Lookup!A:B,2,FALSE),"Requires Category")</f>
        <v>Nicotine Dependence</v>
      </c>
      <c r="I1567" t="str">
        <f t="shared" si="25"/>
        <v>No</v>
      </c>
    </row>
    <row r="1568" spans="1:9" hidden="1" x14ac:dyDescent="0.25">
      <c r="A1568" s="53">
        <v>42614</v>
      </c>
      <c r="B1568" t="s">
        <v>60</v>
      </c>
      <c r="C1568" t="s">
        <v>162</v>
      </c>
      <c r="D1568">
        <v>1</v>
      </c>
      <c r="E1568" s="4">
        <v>19.23</v>
      </c>
      <c r="F1568" s="4" t="str">
        <f>VLOOKUP(C1568,[2]Lookup!A:C,3,FALSE)</f>
        <v>Local Authority</v>
      </c>
      <c r="G1568" t="str">
        <f>IF(F1568="NHS England", "NHS England", IFERROR(VLOOKUP(B1568,[2]Lookup!E:F,2,FALSE),"Requires a Council Assigning"))</f>
        <v>East Riding of Yorkshire Council</v>
      </c>
      <c r="H1568" t="str">
        <f>IFERROR(VLOOKUP(C1568,[2]Lookup!A:B,2,FALSE),"Requires Category")</f>
        <v>Nicotine Dependence</v>
      </c>
      <c r="I1568" t="str">
        <f t="shared" si="25"/>
        <v>No</v>
      </c>
    </row>
    <row r="1569" spans="1:9" hidden="1" x14ac:dyDescent="0.25">
      <c r="A1569" s="53">
        <v>42614</v>
      </c>
      <c r="B1569" t="s">
        <v>60</v>
      </c>
      <c r="C1569" t="s">
        <v>145</v>
      </c>
      <c r="D1569">
        <v>1</v>
      </c>
      <c r="E1569" s="4">
        <v>25.32</v>
      </c>
      <c r="F1569" s="4" t="str">
        <f>VLOOKUP(C1569,[2]Lookup!A:C,3,FALSE)</f>
        <v>Local Authority</v>
      </c>
      <c r="G1569" t="str">
        <f>IF(F1569="NHS England", "NHS England", IFERROR(VLOOKUP(B1569,[2]Lookup!E:F,2,FALSE),"Requires a Council Assigning"))</f>
        <v>East Riding of Yorkshire Council</v>
      </c>
      <c r="H1569" t="str">
        <f>IFERROR(VLOOKUP(C1569,[2]Lookup!A:B,2,FALSE),"Requires Category")</f>
        <v>Nicotine Dependence</v>
      </c>
      <c r="I1569" t="str">
        <f t="shared" si="25"/>
        <v>No</v>
      </c>
    </row>
    <row r="1570" spans="1:9" hidden="1" x14ac:dyDescent="0.25">
      <c r="A1570" s="53">
        <v>42614</v>
      </c>
      <c r="B1570" t="s">
        <v>60</v>
      </c>
      <c r="C1570" t="s">
        <v>146</v>
      </c>
      <c r="D1570">
        <v>1</v>
      </c>
      <c r="E1570" s="4">
        <v>50.6</v>
      </c>
      <c r="F1570" s="4" t="str">
        <f>VLOOKUP(C1570,[2]Lookup!A:C,3,FALSE)</f>
        <v>Local Authority</v>
      </c>
      <c r="G1570" t="str">
        <f>IF(F1570="NHS England", "NHS England", IFERROR(VLOOKUP(B1570,[2]Lookup!E:F,2,FALSE),"Requires a Council Assigning"))</f>
        <v>East Riding of Yorkshire Council</v>
      </c>
      <c r="H1570" t="str">
        <f>IFERROR(VLOOKUP(C1570,[2]Lookup!A:B,2,FALSE),"Requires Category")</f>
        <v>Nicotine Dependence</v>
      </c>
      <c r="I1570" t="str">
        <f t="shared" si="25"/>
        <v>No</v>
      </c>
    </row>
    <row r="1571" spans="1:9" hidden="1" x14ac:dyDescent="0.25">
      <c r="A1571" s="53">
        <v>42614</v>
      </c>
      <c r="B1571" t="s">
        <v>56</v>
      </c>
      <c r="C1571" t="s">
        <v>166</v>
      </c>
      <c r="D1571">
        <v>1</v>
      </c>
      <c r="E1571" s="4">
        <v>29.12</v>
      </c>
      <c r="F1571" s="4" t="str">
        <f>VLOOKUP(C1571,[2]Lookup!A:C,3,FALSE)</f>
        <v>Local Authority</v>
      </c>
      <c r="G1571" t="str">
        <f>IF(F1571="NHS England", "NHS England", IFERROR(VLOOKUP(B1571,[2]Lookup!E:F,2,FALSE),"Requires a Council Assigning"))</f>
        <v>North Yorkshire County Council</v>
      </c>
      <c r="H1571" t="str">
        <f>IFERROR(VLOOKUP(C1571,[2]Lookup!A:B,2,FALSE),"Requires Category")</f>
        <v>Alcohol dependence</v>
      </c>
      <c r="I1571" t="str">
        <f t="shared" si="25"/>
        <v>Yes</v>
      </c>
    </row>
    <row r="1572" spans="1:9" hidden="1" x14ac:dyDescent="0.25">
      <c r="A1572" s="53">
        <v>42614</v>
      </c>
      <c r="B1572" t="s">
        <v>56</v>
      </c>
      <c r="C1572" t="s">
        <v>133</v>
      </c>
      <c r="D1572">
        <v>3</v>
      </c>
      <c r="E1572" s="4">
        <v>24.76</v>
      </c>
      <c r="F1572" s="4" t="str">
        <f>VLOOKUP(C1572,[2]Lookup!A:C,3,FALSE)</f>
        <v>Local Authority</v>
      </c>
      <c r="G1572" t="str">
        <f>IF(F1572="NHS England", "NHS England", IFERROR(VLOOKUP(B1572,[2]Lookup!E:F,2,FALSE),"Requires a Council Assigning"))</f>
        <v>North Yorkshire County Council</v>
      </c>
      <c r="H1572" t="str">
        <f>IFERROR(VLOOKUP(C1572,[2]Lookup!A:B,2,FALSE),"Requires Category")</f>
        <v>Opioid Dependence</v>
      </c>
      <c r="I1572" t="str">
        <f t="shared" si="25"/>
        <v>Yes</v>
      </c>
    </row>
    <row r="1573" spans="1:9" hidden="1" x14ac:dyDescent="0.25">
      <c r="A1573" s="53">
        <v>42614</v>
      </c>
      <c r="B1573" t="s">
        <v>56</v>
      </c>
      <c r="C1573" t="s">
        <v>182</v>
      </c>
      <c r="D1573">
        <v>2</v>
      </c>
      <c r="E1573" s="4">
        <v>20.8</v>
      </c>
      <c r="F1573" s="4" t="str">
        <f>VLOOKUP(C1573,[2]Lookup!A:C,3,FALSE)</f>
        <v>Local Authority</v>
      </c>
      <c r="G1573" t="str">
        <f>IF(F1573="NHS England", "NHS England", IFERROR(VLOOKUP(B1573,[2]Lookup!E:F,2,FALSE),"Requires a Council Assigning"))</f>
        <v>North Yorkshire County Council</v>
      </c>
      <c r="H1573" t="str">
        <f>IFERROR(VLOOKUP(C1573,[2]Lookup!A:B,2,FALSE),"Requires Category")</f>
        <v>Opioid Dependence</v>
      </c>
      <c r="I1573" t="str">
        <f t="shared" si="25"/>
        <v>Yes</v>
      </c>
    </row>
    <row r="1574" spans="1:9" hidden="1" x14ac:dyDescent="0.25">
      <c r="A1574" s="53">
        <v>42614</v>
      </c>
      <c r="B1574" t="s">
        <v>56</v>
      </c>
      <c r="C1574" t="s">
        <v>135</v>
      </c>
      <c r="D1574">
        <v>2</v>
      </c>
      <c r="E1574" s="4">
        <v>197.39</v>
      </c>
      <c r="F1574" s="4" t="str">
        <f>VLOOKUP(C1574,[2]Lookup!A:C,3,FALSE)</f>
        <v>Local Authority</v>
      </c>
      <c r="G1574" t="str">
        <f>IF(F1574="NHS England", "NHS England", IFERROR(VLOOKUP(B1574,[2]Lookup!E:F,2,FALSE),"Requires a Council Assigning"))</f>
        <v>North Yorkshire County Council</v>
      </c>
      <c r="H1574" t="str">
        <f>IFERROR(VLOOKUP(C1574,[2]Lookup!A:B,2,FALSE),"Requires Category")</f>
        <v>Alcohol dependence</v>
      </c>
      <c r="I1574" t="str">
        <f t="shared" si="25"/>
        <v>Yes</v>
      </c>
    </row>
    <row r="1575" spans="1:9" hidden="1" x14ac:dyDescent="0.25">
      <c r="A1575" s="53">
        <v>42614</v>
      </c>
      <c r="B1575" t="s">
        <v>56</v>
      </c>
      <c r="C1575" t="s">
        <v>137</v>
      </c>
      <c r="D1575">
        <v>480</v>
      </c>
      <c r="E1575" s="4">
        <v>2321.3200000000002</v>
      </c>
      <c r="F1575" s="4" t="str">
        <f>VLOOKUP(C1575,[2]Lookup!A:C,3,FALSE)</f>
        <v>NHS England</v>
      </c>
      <c r="G1575" t="str">
        <f>IF(F1575="NHS England", "NHS England", IFERROR(VLOOKUP(B1575,[2]Lookup!E:F,2,FALSE),"Requires a Council Assigning"))</f>
        <v>NHS England</v>
      </c>
      <c r="H1575" t="str">
        <f>IFERROR(VLOOKUP(C1575,[2]Lookup!A:B,2,FALSE),"Requires Category")</f>
        <v>Influenza</v>
      </c>
      <c r="I1575" t="str">
        <f t="shared" si="25"/>
        <v>Yes</v>
      </c>
    </row>
    <row r="1576" spans="1:9" hidden="1" x14ac:dyDescent="0.25">
      <c r="A1576" s="53">
        <v>42614</v>
      </c>
      <c r="B1576" t="s">
        <v>56</v>
      </c>
      <c r="C1576" t="s">
        <v>164</v>
      </c>
      <c r="D1576">
        <v>3</v>
      </c>
      <c r="E1576" s="4">
        <v>14.49</v>
      </c>
      <c r="F1576" s="4" t="str">
        <f>VLOOKUP(C1576,[2]Lookup!A:C,3,FALSE)</f>
        <v>Local Authority</v>
      </c>
      <c r="G1576" t="str">
        <f>IF(F1576="NHS England", "NHS England", IFERROR(VLOOKUP(B1576,[2]Lookup!E:F,2,FALSE),"Requires a Council Assigning"))</f>
        <v>North Yorkshire County Council</v>
      </c>
      <c r="H1576" t="str">
        <f>IFERROR(VLOOKUP(C1576,[2]Lookup!A:B,2,FALSE),"Requires Category")</f>
        <v>Emergency Contraception</v>
      </c>
      <c r="I1576" t="str">
        <f t="shared" si="25"/>
        <v>No</v>
      </c>
    </row>
    <row r="1577" spans="1:9" hidden="1" x14ac:dyDescent="0.25">
      <c r="A1577" s="53">
        <v>42614</v>
      </c>
      <c r="B1577" t="s">
        <v>56</v>
      </c>
      <c r="C1577" t="s">
        <v>159</v>
      </c>
      <c r="D1577">
        <v>1</v>
      </c>
      <c r="E1577" s="4">
        <v>4.83</v>
      </c>
      <c r="F1577" s="4" t="str">
        <f>VLOOKUP(C1577,[2]Lookup!A:C,3,FALSE)</f>
        <v>Local Authority</v>
      </c>
      <c r="G1577" t="str">
        <f>IF(F1577="NHS England", "NHS England", IFERROR(VLOOKUP(B1577,[2]Lookup!E:F,2,FALSE),"Requires a Council Assigning"))</f>
        <v>North Yorkshire County Council</v>
      </c>
      <c r="H1577" t="str">
        <f>IFERROR(VLOOKUP(C1577,[2]Lookup!A:B,2,FALSE),"Requires Category")</f>
        <v>Emergency Contraception</v>
      </c>
      <c r="I1577" t="str">
        <f t="shared" si="25"/>
        <v>No</v>
      </c>
    </row>
    <row r="1578" spans="1:9" hidden="1" x14ac:dyDescent="0.25">
      <c r="A1578" s="53">
        <v>42614</v>
      </c>
      <c r="B1578" t="s">
        <v>56</v>
      </c>
      <c r="C1578" t="s">
        <v>138</v>
      </c>
      <c r="D1578">
        <v>11</v>
      </c>
      <c r="E1578" s="4">
        <v>72.08</v>
      </c>
      <c r="F1578" s="4" t="str">
        <f>VLOOKUP(C1578,[2]Lookup!A:C,3,FALSE)</f>
        <v>Local Authority</v>
      </c>
      <c r="G1578" t="str">
        <f>IF(F1578="NHS England", "NHS England", IFERROR(VLOOKUP(B1578,[2]Lookup!E:F,2,FALSE),"Requires a Council Assigning"))</f>
        <v>North Yorkshire County Council</v>
      </c>
      <c r="H1578" t="str">
        <f>IFERROR(VLOOKUP(C1578,[2]Lookup!A:B,2,FALSE),"Requires Category")</f>
        <v>Opioid Dependence</v>
      </c>
      <c r="I1578" t="str">
        <f t="shared" si="25"/>
        <v>Yes</v>
      </c>
    </row>
    <row r="1579" spans="1:9" hidden="1" x14ac:dyDescent="0.25">
      <c r="A1579" s="53">
        <v>42614</v>
      </c>
      <c r="B1579" t="s">
        <v>56</v>
      </c>
      <c r="C1579" t="s">
        <v>128</v>
      </c>
      <c r="D1579">
        <v>2</v>
      </c>
      <c r="E1579" s="4">
        <v>163.06</v>
      </c>
      <c r="F1579" s="4" t="str">
        <f>VLOOKUP(C1579,[2]Lookup!A:C,3,FALSE)</f>
        <v>Local Authority</v>
      </c>
      <c r="G1579" t="str">
        <f>IF(F1579="NHS England", "NHS England", IFERROR(VLOOKUP(B1579,[2]Lookup!E:F,2,FALSE),"Requires a Council Assigning"))</f>
        <v>North Yorkshire County Council</v>
      </c>
      <c r="H1579" t="str">
        <f>IFERROR(VLOOKUP(C1579,[2]Lookup!A:B,2,FALSE),"Requires Category")</f>
        <v>IUD Progestogen-only Device</v>
      </c>
      <c r="I1579" t="str">
        <f t="shared" si="25"/>
        <v>Yes</v>
      </c>
    </row>
    <row r="1580" spans="1:9" hidden="1" x14ac:dyDescent="0.25">
      <c r="A1580" s="53">
        <v>42614</v>
      </c>
      <c r="B1580" t="s">
        <v>56</v>
      </c>
      <c r="C1580" t="s">
        <v>198</v>
      </c>
      <c r="D1580">
        <v>1</v>
      </c>
      <c r="E1580" s="4">
        <v>20.71</v>
      </c>
      <c r="F1580" s="4" t="str">
        <f>VLOOKUP(C1580,[2]Lookup!A:C,3,FALSE)</f>
        <v>Local Authority</v>
      </c>
      <c r="G1580" t="str">
        <f>IF(F1580="NHS England", "NHS England", IFERROR(VLOOKUP(B1580,[2]Lookup!E:F,2,FALSE),"Requires a Council Assigning"))</f>
        <v>North Yorkshire County Council</v>
      </c>
      <c r="H1580" t="str">
        <f>IFERROR(VLOOKUP(C1580,[2]Lookup!A:B,2,FALSE),"Requires Category")</f>
        <v>Alcohol dependence</v>
      </c>
      <c r="I1580" t="str">
        <f t="shared" si="25"/>
        <v>Yes</v>
      </c>
    </row>
    <row r="1581" spans="1:9" hidden="1" x14ac:dyDescent="0.25">
      <c r="A1581" s="53">
        <v>42614</v>
      </c>
      <c r="B1581" t="s">
        <v>56</v>
      </c>
      <c r="C1581" t="s">
        <v>129</v>
      </c>
      <c r="D1581">
        <v>7</v>
      </c>
      <c r="E1581" s="4">
        <v>541.05999999999995</v>
      </c>
      <c r="F1581" s="4" t="str">
        <f>VLOOKUP(C1581,[2]Lookup!A:C,3,FALSE)</f>
        <v>Local Authority</v>
      </c>
      <c r="G1581" t="str">
        <f>IF(F1581="NHS England", "NHS England", IFERROR(VLOOKUP(B1581,[2]Lookup!E:F,2,FALSE),"Requires a Council Assigning"))</f>
        <v>North Yorkshire County Council</v>
      </c>
      <c r="H1581" t="str">
        <f>IFERROR(VLOOKUP(C1581,[2]Lookup!A:B,2,FALSE),"Requires Category")</f>
        <v>Etonogestrel</v>
      </c>
      <c r="I1581" t="str">
        <f t="shared" si="25"/>
        <v>Yes</v>
      </c>
    </row>
    <row r="1582" spans="1:9" hidden="1" x14ac:dyDescent="0.25">
      <c r="A1582" s="53">
        <v>42614</v>
      </c>
      <c r="B1582" t="s">
        <v>56</v>
      </c>
      <c r="C1582" t="s">
        <v>153</v>
      </c>
      <c r="D1582">
        <v>2</v>
      </c>
      <c r="E1582" s="4">
        <v>28.02</v>
      </c>
      <c r="F1582" s="4" t="str">
        <f>VLOOKUP(C1582,[2]Lookup!A:C,3,FALSE)</f>
        <v>Local Authority</v>
      </c>
      <c r="G1582" t="str">
        <f>IF(F1582="NHS England", "NHS England", IFERROR(VLOOKUP(B1582,[2]Lookup!E:F,2,FALSE),"Requires a Council Assigning"))</f>
        <v>North Yorkshire County Council</v>
      </c>
      <c r="H1582" t="str">
        <f>IFERROR(VLOOKUP(C1582,[2]Lookup!A:B,2,FALSE),"Requires Category")</f>
        <v>Nicotine Dependence</v>
      </c>
      <c r="I1582" t="str">
        <f t="shared" si="25"/>
        <v>Yes</v>
      </c>
    </row>
    <row r="1583" spans="1:9" hidden="1" x14ac:dyDescent="0.25">
      <c r="A1583" s="53">
        <v>42614</v>
      </c>
      <c r="B1583" t="s">
        <v>56</v>
      </c>
      <c r="C1583" t="s">
        <v>131</v>
      </c>
      <c r="D1583">
        <v>38</v>
      </c>
      <c r="E1583" s="4">
        <v>292.91000000000003</v>
      </c>
      <c r="F1583" s="4" t="str">
        <f>VLOOKUP(C1583,[2]Lookup!A:C,3,FALSE)</f>
        <v>NHS England</v>
      </c>
      <c r="G1583" t="str">
        <f>IF(F1583="NHS England", "NHS England", IFERROR(VLOOKUP(B1583,[2]Lookup!E:F,2,FALSE),"Requires a Council Assigning"))</f>
        <v>NHS England</v>
      </c>
      <c r="H1583" t="str">
        <f>IFERROR(VLOOKUP(C1583,[2]Lookup!A:B,2,FALSE),"Requires Category")</f>
        <v>Pneumococcal</v>
      </c>
      <c r="I1583" t="str">
        <f t="shared" si="25"/>
        <v>Yes</v>
      </c>
    </row>
    <row r="1584" spans="1:9" hidden="1" x14ac:dyDescent="0.25">
      <c r="A1584" s="53">
        <v>42614</v>
      </c>
      <c r="B1584" t="s">
        <v>56</v>
      </c>
      <c r="C1584" t="s">
        <v>238</v>
      </c>
      <c r="D1584">
        <v>1</v>
      </c>
      <c r="E1584" s="4">
        <v>9.6999999999999993</v>
      </c>
      <c r="F1584" s="4" t="str">
        <f>VLOOKUP(C1584,[2]Lookup!A:C,3,FALSE)</f>
        <v>Local Authority</v>
      </c>
      <c r="G1584" t="str">
        <f>IF(F1584="NHS England", "NHS England", IFERROR(VLOOKUP(B1584,[2]Lookup!E:F,2,FALSE),"Requires a Council Assigning"))</f>
        <v>North Yorkshire County Council</v>
      </c>
      <c r="H1584" t="str">
        <f>IFERROR(VLOOKUP(C1584,[2]Lookup!A:B,2,FALSE),"Requires Category")</f>
        <v>Non Medicated Coils</v>
      </c>
      <c r="I1584" t="str">
        <f t="shared" si="25"/>
        <v>Yes</v>
      </c>
    </row>
    <row r="1585" spans="1:9" hidden="1" x14ac:dyDescent="0.25">
      <c r="A1585" s="53">
        <v>42614</v>
      </c>
      <c r="B1585" t="s">
        <v>56</v>
      </c>
      <c r="C1585" t="s">
        <v>145</v>
      </c>
      <c r="D1585">
        <v>3</v>
      </c>
      <c r="E1585" s="4">
        <v>75.95</v>
      </c>
      <c r="F1585" s="4" t="str">
        <f>VLOOKUP(C1585,[2]Lookup!A:C,3,FALSE)</f>
        <v>Local Authority</v>
      </c>
      <c r="G1585" t="str">
        <f>IF(F1585="NHS England", "NHS England", IFERROR(VLOOKUP(B1585,[2]Lookup!E:F,2,FALSE),"Requires a Council Assigning"))</f>
        <v>North Yorkshire County Council</v>
      </c>
      <c r="H1585" t="str">
        <f>IFERROR(VLOOKUP(C1585,[2]Lookup!A:B,2,FALSE),"Requires Category")</f>
        <v>Nicotine Dependence</v>
      </c>
      <c r="I1585" t="str">
        <f t="shared" si="25"/>
        <v>Yes</v>
      </c>
    </row>
    <row r="1586" spans="1:9" hidden="1" x14ac:dyDescent="0.25">
      <c r="A1586" s="53">
        <v>42614</v>
      </c>
      <c r="B1586" t="s">
        <v>56</v>
      </c>
      <c r="C1586" t="s">
        <v>146</v>
      </c>
      <c r="D1586">
        <v>5</v>
      </c>
      <c r="E1586" s="4">
        <v>227.69</v>
      </c>
      <c r="F1586" s="4" t="str">
        <f>VLOOKUP(C1586,[2]Lookup!A:C,3,FALSE)</f>
        <v>Local Authority</v>
      </c>
      <c r="G1586" t="str">
        <f>IF(F1586="NHS England", "NHS England", IFERROR(VLOOKUP(B1586,[2]Lookup!E:F,2,FALSE),"Requires a Council Assigning"))</f>
        <v>North Yorkshire County Council</v>
      </c>
      <c r="H1586" t="str">
        <f>IFERROR(VLOOKUP(C1586,[2]Lookup!A:B,2,FALSE),"Requires Category")</f>
        <v>Nicotine Dependence</v>
      </c>
      <c r="I1586" t="str">
        <f t="shared" si="25"/>
        <v>Yes</v>
      </c>
    </row>
    <row r="1587" spans="1:9" hidden="1" x14ac:dyDescent="0.25">
      <c r="A1587" s="53">
        <v>42614</v>
      </c>
      <c r="B1587" t="s">
        <v>66</v>
      </c>
      <c r="C1587" t="s">
        <v>166</v>
      </c>
      <c r="D1587">
        <v>4</v>
      </c>
      <c r="E1587" s="4">
        <v>116.49</v>
      </c>
      <c r="F1587" s="4" t="str">
        <f>VLOOKUP(C1587,[2]Lookup!A:C,3,FALSE)</f>
        <v>Local Authority</v>
      </c>
      <c r="G1587" t="str">
        <f>IF(F1587="NHS England", "NHS England", IFERROR(VLOOKUP(B1587,[2]Lookup!E:F,2,FALSE),"Requires a Council Assigning"))</f>
        <v>City of York</v>
      </c>
      <c r="H1587" t="str">
        <f>IFERROR(VLOOKUP(C1587,[2]Lookup!A:B,2,FALSE),"Requires Category")</f>
        <v>Alcohol dependence</v>
      </c>
      <c r="I1587" t="str">
        <f t="shared" si="25"/>
        <v>No</v>
      </c>
    </row>
    <row r="1588" spans="1:9" hidden="1" x14ac:dyDescent="0.25">
      <c r="A1588" s="53">
        <v>42614</v>
      </c>
      <c r="B1588" t="s">
        <v>66</v>
      </c>
      <c r="C1588" t="s">
        <v>133</v>
      </c>
      <c r="D1588">
        <v>5</v>
      </c>
      <c r="E1588" s="4">
        <v>19.309999999999999</v>
      </c>
      <c r="F1588" s="4" t="str">
        <f>VLOOKUP(C1588,[2]Lookup!A:C,3,FALSE)</f>
        <v>Local Authority</v>
      </c>
      <c r="G1588" t="str">
        <f>IF(F1588="NHS England", "NHS England", IFERROR(VLOOKUP(B1588,[2]Lookup!E:F,2,FALSE),"Requires a Council Assigning"))</f>
        <v>City of York</v>
      </c>
      <c r="H1588" t="str">
        <f>IFERROR(VLOOKUP(C1588,[2]Lookup!A:B,2,FALSE),"Requires Category")</f>
        <v>Opioid Dependence</v>
      </c>
      <c r="I1588" t="str">
        <f t="shared" si="25"/>
        <v>Yes</v>
      </c>
    </row>
    <row r="1589" spans="1:9" hidden="1" x14ac:dyDescent="0.25">
      <c r="A1589" s="53">
        <v>42614</v>
      </c>
      <c r="B1589" t="s">
        <v>66</v>
      </c>
      <c r="C1589" t="s">
        <v>182</v>
      </c>
      <c r="D1589">
        <v>5</v>
      </c>
      <c r="E1589" s="4">
        <v>47.5</v>
      </c>
      <c r="F1589" s="4" t="str">
        <f>VLOOKUP(C1589,[2]Lookup!A:C,3,FALSE)</f>
        <v>Local Authority</v>
      </c>
      <c r="G1589" t="str">
        <f>IF(F1589="NHS England", "NHS England", IFERROR(VLOOKUP(B1589,[2]Lookup!E:F,2,FALSE),"Requires a Council Assigning"))</f>
        <v>City of York</v>
      </c>
      <c r="H1589" t="str">
        <f>IFERROR(VLOOKUP(C1589,[2]Lookup!A:B,2,FALSE),"Requires Category")</f>
        <v>Opioid Dependence</v>
      </c>
      <c r="I1589" t="str">
        <f t="shared" si="25"/>
        <v>Yes</v>
      </c>
    </row>
    <row r="1590" spans="1:9" hidden="1" x14ac:dyDescent="0.25">
      <c r="A1590" s="53">
        <v>42614</v>
      </c>
      <c r="B1590" t="s">
        <v>66</v>
      </c>
      <c r="C1590" t="s">
        <v>130</v>
      </c>
      <c r="D1590">
        <v>1</v>
      </c>
      <c r="E1590" s="4">
        <v>19.46</v>
      </c>
      <c r="F1590" s="4" t="str">
        <f>VLOOKUP(C1590,[2]Lookup!A:C,3,FALSE)</f>
        <v>Local Authority</v>
      </c>
      <c r="G1590" t="str">
        <f>IF(F1590="NHS England", "NHS England", IFERROR(VLOOKUP(B1590,[2]Lookup!E:F,2,FALSE),"Requires a Council Assigning"))</f>
        <v>City of York</v>
      </c>
      <c r="H1590" t="str">
        <f>IFERROR(VLOOKUP(C1590,[2]Lookup!A:B,2,FALSE),"Requires Category")</f>
        <v>Nicotine Dependence</v>
      </c>
      <c r="I1590" t="str">
        <f t="shared" si="25"/>
        <v>No</v>
      </c>
    </row>
    <row r="1591" spans="1:9" hidden="1" x14ac:dyDescent="0.25">
      <c r="A1591" s="53">
        <v>42614</v>
      </c>
      <c r="B1591" t="s">
        <v>66</v>
      </c>
      <c r="C1591" t="s">
        <v>135</v>
      </c>
      <c r="D1591">
        <v>7</v>
      </c>
      <c r="E1591" s="4">
        <v>155.44999999999999</v>
      </c>
      <c r="F1591" s="4" t="str">
        <f>VLOOKUP(C1591,[2]Lookup!A:C,3,FALSE)</f>
        <v>Local Authority</v>
      </c>
      <c r="G1591" t="str">
        <f>IF(F1591="NHS England", "NHS England", IFERROR(VLOOKUP(B1591,[2]Lookup!E:F,2,FALSE),"Requires a Council Assigning"))</f>
        <v>City of York</v>
      </c>
      <c r="H1591" t="str">
        <f>IFERROR(VLOOKUP(C1591,[2]Lookup!A:B,2,FALSE),"Requires Category")</f>
        <v>Alcohol dependence</v>
      </c>
      <c r="I1591" t="str">
        <f t="shared" si="25"/>
        <v>No</v>
      </c>
    </row>
    <row r="1592" spans="1:9" hidden="1" x14ac:dyDescent="0.25">
      <c r="A1592" s="53">
        <v>42614</v>
      </c>
      <c r="B1592" t="s">
        <v>66</v>
      </c>
      <c r="C1592" t="s">
        <v>196</v>
      </c>
      <c r="D1592">
        <v>615</v>
      </c>
      <c r="E1592" s="4">
        <v>2991.29</v>
      </c>
      <c r="F1592" s="4" t="str">
        <f>VLOOKUP(C1592,[2]Lookup!A:C,3,FALSE)</f>
        <v>NHS England</v>
      </c>
      <c r="G1592" t="str">
        <f>IF(F1592="NHS England", "NHS England", IFERROR(VLOOKUP(B1592,[2]Lookup!E:F,2,FALSE),"Requires a Council Assigning"))</f>
        <v>NHS England</v>
      </c>
      <c r="H1592" t="str">
        <f>IFERROR(VLOOKUP(C1592,[2]Lookup!A:B,2,FALSE),"Requires Category")</f>
        <v>Human Papillomavirus (Type 16,18)</v>
      </c>
      <c r="I1592" t="str">
        <f t="shared" si="25"/>
        <v>Yes</v>
      </c>
    </row>
    <row r="1593" spans="1:9" hidden="1" x14ac:dyDescent="0.25">
      <c r="A1593" s="53">
        <v>42614</v>
      </c>
      <c r="B1593" t="s">
        <v>66</v>
      </c>
      <c r="C1593" t="s">
        <v>136</v>
      </c>
      <c r="D1593">
        <v>13</v>
      </c>
      <c r="E1593" s="4">
        <v>1004.98</v>
      </c>
      <c r="F1593" s="4" t="str">
        <f>VLOOKUP(C1593,[2]Lookup!A:C,3,FALSE)</f>
        <v>Local Authority</v>
      </c>
      <c r="G1593" t="str">
        <f>IF(F1593="NHS England", "NHS England", IFERROR(VLOOKUP(B1593,[2]Lookup!E:F,2,FALSE),"Requires a Council Assigning"))</f>
        <v>City of York</v>
      </c>
      <c r="H1593" t="str">
        <f>IFERROR(VLOOKUP(C1593,[2]Lookup!A:B,2,FALSE),"Requires Category")</f>
        <v>Etonogestrel</v>
      </c>
      <c r="I1593" t="str">
        <f t="shared" si="25"/>
        <v>No</v>
      </c>
    </row>
    <row r="1594" spans="1:9" hidden="1" x14ac:dyDescent="0.25">
      <c r="A1594" s="53">
        <v>42614</v>
      </c>
      <c r="B1594" t="s">
        <v>66</v>
      </c>
      <c r="C1594" t="s">
        <v>154</v>
      </c>
      <c r="D1594">
        <v>33</v>
      </c>
      <c r="E1594" s="4">
        <v>201.48</v>
      </c>
      <c r="F1594" s="4" t="str">
        <f>VLOOKUP(C1594,[2]Lookup!A:C,3,FALSE)</f>
        <v>NHS England</v>
      </c>
      <c r="G1594" t="str">
        <f>IF(F1594="NHS England", "NHS England", IFERROR(VLOOKUP(B1594,[2]Lookup!E:F,2,FALSE),"Requires a Council Assigning"))</f>
        <v>NHS England</v>
      </c>
      <c r="H1594" t="str">
        <f>IFERROR(VLOOKUP(C1594,[2]Lookup!A:B,2,FALSE),"Requires Category")</f>
        <v>Influenza</v>
      </c>
      <c r="I1594" t="str">
        <f t="shared" si="25"/>
        <v>Yes</v>
      </c>
    </row>
    <row r="1595" spans="1:9" hidden="1" x14ac:dyDescent="0.25">
      <c r="A1595" s="53">
        <v>42614</v>
      </c>
      <c r="B1595" t="s">
        <v>66</v>
      </c>
      <c r="C1595" t="s">
        <v>159</v>
      </c>
      <c r="D1595">
        <v>19</v>
      </c>
      <c r="E1595" s="4">
        <v>91.77</v>
      </c>
      <c r="F1595" s="4" t="str">
        <f>VLOOKUP(C1595,[2]Lookup!A:C,3,FALSE)</f>
        <v>Local Authority</v>
      </c>
      <c r="G1595" t="str">
        <f>IF(F1595="NHS England", "NHS England", IFERROR(VLOOKUP(B1595,[2]Lookup!E:F,2,FALSE),"Requires a Council Assigning"))</f>
        <v>City of York</v>
      </c>
      <c r="H1595" t="str">
        <f>IFERROR(VLOOKUP(C1595,[2]Lookup!A:B,2,FALSE),"Requires Category")</f>
        <v>Emergency Contraception</v>
      </c>
      <c r="I1595" t="str">
        <f t="shared" si="25"/>
        <v>No</v>
      </c>
    </row>
    <row r="1596" spans="1:9" hidden="1" x14ac:dyDescent="0.25">
      <c r="A1596" s="53">
        <v>42614</v>
      </c>
      <c r="B1596" t="s">
        <v>66</v>
      </c>
      <c r="C1596" t="s">
        <v>138</v>
      </c>
      <c r="D1596">
        <v>38</v>
      </c>
      <c r="E1596" s="4">
        <v>269.45999999999998</v>
      </c>
      <c r="F1596" s="4" t="str">
        <f>VLOOKUP(C1596,[2]Lookup!A:C,3,FALSE)</f>
        <v>Local Authority</v>
      </c>
      <c r="G1596" t="str">
        <f>IF(F1596="NHS England", "NHS England", IFERROR(VLOOKUP(B1596,[2]Lookup!E:F,2,FALSE),"Requires a Council Assigning"))</f>
        <v>City of York</v>
      </c>
      <c r="H1596" t="str">
        <f>IFERROR(VLOOKUP(C1596,[2]Lookup!A:B,2,FALSE),"Requires Category")</f>
        <v>Opioid Dependence</v>
      </c>
      <c r="I1596" t="str">
        <f t="shared" si="25"/>
        <v>Yes</v>
      </c>
    </row>
    <row r="1597" spans="1:9" hidden="1" x14ac:dyDescent="0.25">
      <c r="A1597" s="53">
        <v>42614</v>
      </c>
      <c r="B1597" t="s">
        <v>66</v>
      </c>
      <c r="C1597" t="s">
        <v>197</v>
      </c>
      <c r="D1597">
        <v>1</v>
      </c>
      <c r="E1597" s="4">
        <v>10.07</v>
      </c>
      <c r="F1597" s="4" t="str">
        <f>VLOOKUP(C1597,[2]Lookup!A:C,3,FALSE)</f>
        <v>Local Authority</v>
      </c>
      <c r="G1597" t="str">
        <f>IF(F1597="NHS England", "NHS England", IFERROR(VLOOKUP(B1597,[2]Lookup!E:F,2,FALSE),"Requires a Council Assigning"))</f>
        <v>City of York</v>
      </c>
      <c r="H1597" t="str">
        <f>IFERROR(VLOOKUP(C1597,[2]Lookup!A:B,2,FALSE),"Requires Category")</f>
        <v>Opioid Dependence</v>
      </c>
      <c r="I1597" t="str">
        <f t="shared" si="25"/>
        <v>Yes</v>
      </c>
    </row>
    <row r="1598" spans="1:9" hidden="1" x14ac:dyDescent="0.25">
      <c r="A1598" s="53">
        <v>42614</v>
      </c>
      <c r="B1598" t="s">
        <v>66</v>
      </c>
      <c r="C1598" t="s">
        <v>128</v>
      </c>
      <c r="D1598">
        <v>18</v>
      </c>
      <c r="E1598" s="4">
        <v>1467.52</v>
      </c>
      <c r="F1598" s="4" t="str">
        <f>VLOOKUP(C1598,[2]Lookup!A:C,3,FALSE)</f>
        <v>Local Authority</v>
      </c>
      <c r="G1598" t="str">
        <f>IF(F1598="NHS England", "NHS England", IFERROR(VLOOKUP(B1598,[2]Lookup!E:F,2,FALSE),"Requires a Council Assigning"))</f>
        <v>City of York</v>
      </c>
      <c r="H1598" t="str">
        <f>IFERROR(VLOOKUP(C1598,[2]Lookup!A:B,2,FALSE),"Requires Category")</f>
        <v>IUD Progestogen-only Device</v>
      </c>
      <c r="I1598" t="str">
        <f t="shared" si="25"/>
        <v>No</v>
      </c>
    </row>
    <row r="1599" spans="1:9" hidden="1" x14ac:dyDescent="0.25">
      <c r="A1599" s="53">
        <v>42614</v>
      </c>
      <c r="B1599" t="s">
        <v>66</v>
      </c>
      <c r="C1599" t="s">
        <v>198</v>
      </c>
      <c r="D1599">
        <v>1</v>
      </c>
      <c r="E1599" s="4">
        <v>20.71</v>
      </c>
      <c r="F1599" s="4" t="str">
        <f>VLOOKUP(C1599,[2]Lookup!A:C,3,FALSE)</f>
        <v>Local Authority</v>
      </c>
      <c r="G1599" t="str">
        <f>IF(F1599="NHS England", "NHS England", IFERROR(VLOOKUP(B1599,[2]Lookup!E:F,2,FALSE),"Requires a Council Assigning"))</f>
        <v>City of York</v>
      </c>
      <c r="H1599" t="str">
        <f>IFERROR(VLOOKUP(C1599,[2]Lookup!A:B,2,FALSE),"Requires Category")</f>
        <v>Alcohol dependence</v>
      </c>
      <c r="I1599" t="str">
        <f t="shared" si="25"/>
        <v>No</v>
      </c>
    </row>
    <row r="1600" spans="1:9" hidden="1" x14ac:dyDescent="0.25">
      <c r="A1600" s="53">
        <v>42614</v>
      </c>
      <c r="B1600" t="s">
        <v>66</v>
      </c>
      <c r="C1600" t="s">
        <v>171</v>
      </c>
      <c r="D1600">
        <v>1</v>
      </c>
      <c r="E1600" s="4">
        <v>18.489999999999998</v>
      </c>
      <c r="F1600" s="4" t="str">
        <f>VLOOKUP(C1600,[2]Lookup!A:C,3,FALSE)</f>
        <v>Local Authority</v>
      </c>
      <c r="G1600" t="str">
        <f>IF(F1600="NHS England", "NHS England", IFERROR(VLOOKUP(B1600,[2]Lookup!E:F,2,FALSE),"Requires a Council Assigning"))</f>
        <v>City of York</v>
      </c>
      <c r="H1600" t="str">
        <f>IFERROR(VLOOKUP(C1600,[2]Lookup!A:B,2,FALSE),"Requires Category")</f>
        <v>Nicotine Dependence</v>
      </c>
      <c r="I1600" t="str">
        <f t="shared" si="25"/>
        <v>No</v>
      </c>
    </row>
    <row r="1601" spans="1:9" hidden="1" x14ac:dyDescent="0.25">
      <c r="A1601" s="53">
        <v>42614</v>
      </c>
      <c r="B1601" t="s">
        <v>66</v>
      </c>
      <c r="C1601" t="s">
        <v>172</v>
      </c>
      <c r="D1601">
        <v>5</v>
      </c>
      <c r="E1601" s="4">
        <v>46.25</v>
      </c>
      <c r="F1601" s="4" t="str">
        <f>VLOOKUP(C1601,[2]Lookup!A:C,3,FALSE)</f>
        <v>Local Authority</v>
      </c>
      <c r="G1601" t="str">
        <f>IF(F1601="NHS England", "NHS England", IFERROR(VLOOKUP(B1601,[2]Lookup!E:F,2,FALSE),"Requires a Council Assigning"))</f>
        <v>City of York</v>
      </c>
      <c r="H1601" t="str">
        <f>IFERROR(VLOOKUP(C1601,[2]Lookup!A:B,2,FALSE),"Requires Category")</f>
        <v>Nicotine Dependence</v>
      </c>
      <c r="I1601" t="str">
        <f t="shared" si="25"/>
        <v>No</v>
      </c>
    </row>
    <row r="1602" spans="1:9" hidden="1" x14ac:dyDescent="0.25">
      <c r="A1602" s="53">
        <v>42614</v>
      </c>
      <c r="B1602" t="s">
        <v>66</v>
      </c>
      <c r="C1602" t="s">
        <v>157</v>
      </c>
      <c r="D1602">
        <v>1</v>
      </c>
      <c r="E1602" s="4">
        <v>1.39</v>
      </c>
      <c r="F1602" s="4" t="str">
        <f>VLOOKUP(C1602,[2]Lookup!A:C,3,FALSE)</f>
        <v>Local Authority</v>
      </c>
      <c r="G1602" t="str">
        <f>IF(F1602="NHS England", "NHS England", IFERROR(VLOOKUP(B1602,[2]Lookup!E:F,2,FALSE),"Requires a Council Assigning"))</f>
        <v>City of York</v>
      </c>
      <c r="H1602" t="str">
        <f>IFERROR(VLOOKUP(C1602,[2]Lookup!A:B,2,FALSE),"Requires Category")</f>
        <v>Nicotine Dependence</v>
      </c>
      <c r="I1602" t="str">
        <f t="shared" si="25"/>
        <v>No</v>
      </c>
    </row>
    <row r="1603" spans="1:9" hidden="1" x14ac:dyDescent="0.25">
      <c r="A1603" s="53">
        <v>42614</v>
      </c>
      <c r="B1603" t="s">
        <v>66</v>
      </c>
      <c r="C1603" t="s">
        <v>161</v>
      </c>
      <c r="D1603">
        <v>2</v>
      </c>
      <c r="E1603" s="4">
        <v>22.48</v>
      </c>
      <c r="F1603" s="4" t="str">
        <f>VLOOKUP(C1603,[2]Lookup!A:C,3,FALSE)</f>
        <v>Local Authority</v>
      </c>
      <c r="G1603" t="str">
        <f>IF(F1603="NHS England", "NHS England", IFERROR(VLOOKUP(B1603,[2]Lookup!E:F,2,FALSE),"Requires a Council Assigning"))</f>
        <v>City of York</v>
      </c>
      <c r="H1603" t="str">
        <f>IFERROR(VLOOKUP(C1603,[2]Lookup!A:B,2,FALSE),"Requires Category")</f>
        <v>Nicotine Dependence</v>
      </c>
      <c r="I1603" t="str">
        <f t="shared" si="25"/>
        <v>No</v>
      </c>
    </row>
    <row r="1604" spans="1:9" hidden="1" x14ac:dyDescent="0.25">
      <c r="A1604" s="53">
        <v>42614</v>
      </c>
      <c r="B1604" t="s">
        <v>66</v>
      </c>
      <c r="C1604" t="s">
        <v>152</v>
      </c>
      <c r="D1604">
        <v>12</v>
      </c>
      <c r="E1604" s="4">
        <v>92.5</v>
      </c>
      <c r="F1604" s="4" t="str">
        <f>VLOOKUP(C1604,[2]Lookup!A:C,3,FALSE)</f>
        <v>NHS England</v>
      </c>
      <c r="G1604" t="str">
        <f>IF(F1604="NHS England", "NHS England", IFERROR(VLOOKUP(B1604,[2]Lookup!E:F,2,FALSE),"Requires a Council Assigning"))</f>
        <v>NHS England</v>
      </c>
      <c r="H1604" t="str">
        <f>IFERROR(VLOOKUP(C1604,[2]Lookup!A:B,2,FALSE),"Requires Category")</f>
        <v>Pneumococcal</v>
      </c>
      <c r="I1604" t="str">
        <f t="shared" si="25"/>
        <v>Yes</v>
      </c>
    </row>
    <row r="1605" spans="1:9" hidden="1" x14ac:dyDescent="0.25">
      <c r="A1605" s="53">
        <v>42614</v>
      </c>
      <c r="B1605" t="s">
        <v>66</v>
      </c>
      <c r="C1605" t="s">
        <v>131</v>
      </c>
      <c r="D1605">
        <v>1</v>
      </c>
      <c r="E1605" s="4">
        <v>7.71</v>
      </c>
      <c r="F1605" s="4" t="str">
        <f>VLOOKUP(C1605,[2]Lookup!A:C,3,FALSE)</f>
        <v>NHS England</v>
      </c>
      <c r="G1605" t="str">
        <f>IF(F1605="NHS England", "NHS England", IFERROR(VLOOKUP(B1605,[2]Lookup!E:F,2,FALSE),"Requires a Council Assigning"))</f>
        <v>NHS England</v>
      </c>
      <c r="H1605" t="str">
        <f>IFERROR(VLOOKUP(C1605,[2]Lookup!A:B,2,FALSE),"Requires Category")</f>
        <v>Pneumococcal</v>
      </c>
      <c r="I1605" t="str">
        <f t="shared" si="25"/>
        <v>Yes</v>
      </c>
    </row>
    <row r="1606" spans="1:9" hidden="1" x14ac:dyDescent="0.25">
      <c r="A1606" s="53">
        <v>42614</v>
      </c>
      <c r="B1606" t="s">
        <v>66</v>
      </c>
      <c r="C1606" t="s">
        <v>174</v>
      </c>
      <c r="D1606">
        <v>2</v>
      </c>
      <c r="E1606" s="4">
        <v>141.29</v>
      </c>
      <c r="F1606" s="4" t="str">
        <f>VLOOKUP(C1606,[2]Lookup!A:C,3,FALSE)</f>
        <v>Local Authority</v>
      </c>
      <c r="G1606" t="str">
        <f>IF(F1606="NHS England", "NHS England", IFERROR(VLOOKUP(B1606,[2]Lookup!E:F,2,FALSE),"Requires a Council Assigning"))</f>
        <v>City of York</v>
      </c>
      <c r="H1606" t="str">
        <f>IFERROR(VLOOKUP(C1606,[2]Lookup!A:B,2,FALSE),"Requires Category")</f>
        <v>Opioid Dependence</v>
      </c>
      <c r="I1606" t="str">
        <f t="shared" si="25"/>
        <v>Yes</v>
      </c>
    </row>
    <row r="1607" spans="1:9" hidden="1" x14ac:dyDescent="0.25">
      <c r="A1607" s="53">
        <v>42614</v>
      </c>
      <c r="B1607" t="s">
        <v>66</v>
      </c>
      <c r="C1607" t="s">
        <v>238</v>
      </c>
      <c r="D1607">
        <v>2</v>
      </c>
      <c r="E1607" s="4">
        <v>19.399999999999999</v>
      </c>
      <c r="F1607" s="4" t="str">
        <f>VLOOKUP(C1607,[2]Lookup!A:C,3,FALSE)</f>
        <v>Local Authority</v>
      </c>
      <c r="G1607" t="str">
        <f>IF(F1607="NHS England", "NHS England", IFERROR(VLOOKUP(B1607,[2]Lookup!E:F,2,FALSE),"Requires a Council Assigning"))</f>
        <v>City of York</v>
      </c>
      <c r="H1607" t="str">
        <f>IFERROR(VLOOKUP(C1607,[2]Lookup!A:B,2,FALSE),"Requires Category")</f>
        <v>Non Medicated Coils</v>
      </c>
      <c r="I1607" t="str">
        <f t="shared" si="25"/>
        <v>No</v>
      </c>
    </row>
    <row r="1608" spans="1:9" hidden="1" x14ac:dyDescent="0.25">
      <c r="A1608" s="53">
        <v>42614</v>
      </c>
      <c r="B1608" t="s">
        <v>66</v>
      </c>
      <c r="C1608" t="s">
        <v>144</v>
      </c>
      <c r="D1608">
        <v>1</v>
      </c>
      <c r="E1608" s="4">
        <v>13.03</v>
      </c>
      <c r="F1608" s="4" t="str">
        <f>VLOOKUP(C1608,[2]Lookup!A:C,3,FALSE)</f>
        <v>Local Authority</v>
      </c>
      <c r="G1608" t="str">
        <f>IF(F1608="NHS England", "NHS England", IFERROR(VLOOKUP(B1608,[2]Lookup!E:F,2,FALSE),"Requires a Council Assigning"))</f>
        <v>City of York</v>
      </c>
      <c r="H1608" t="str">
        <f>IFERROR(VLOOKUP(C1608,[2]Lookup!A:B,2,FALSE),"Requires Category")</f>
        <v>Emergency Contraception</v>
      </c>
      <c r="I1608" t="str">
        <f t="shared" si="25"/>
        <v>No</v>
      </c>
    </row>
    <row r="1609" spans="1:9" hidden="1" x14ac:dyDescent="0.25">
      <c r="A1609" s="53">
        <v>42614</v>
      </c>
      <c r="B1609" t="s">
        <v>46</v>
      </c>
      <c r="C1609" t="s">
        <v>166</v>
      </c>
      <c r="D1609">
        <v>3</v>
      </c>
      <c r="E1609" s="4">
        <v>116.47</v>
      </c>
      <c r="F1609" s="4" t="str">
        <f>VLOOKUP(C1609,[2]Lookup!A:C,3,FALSE)</f>
        <v>Local Authority</v>
      </c>
      <c r="G1609" t="str">
        <f>IF(F1609="NHS England", "NHS England", IFERROR(VLOOKUP(B1609,[2]Lookup!E:F,2,FALSE),"Requires a Council Assigning"))</f>
        <v>North Yorkshire County Council</v>
      </c>
      <c r="H1609" t="str">
        <f>IFERROR(VLOOKUP(C1609,[2]Lookup!A:B,2,FALSE),"Requires Category")</f>
        <v>Alcohol dependence</v>
      </c>
      <c r="I1609" t="str">
        <f t="shared" si="25"/>
        <v>Yes</v>
      </c>
    </row>
    <row r="1610" spans="1:9" hidden="1" x14ac:dyDescent="0.25">
      <c r="A1610" s="53">
        <v>42614</v>
      </c>
      <c r="B1610" t="s">
        <v>46</v>
      </c>
      <c r="C1610" t="s">
        <v>127</v>
      </c>
      <c r="D1610">
        <v>1</v>
      </c>
      <c r="E1610" s="4">
        <v>13.03</v>
      </c>
      <c r="F1610" s="4" t="str">
        <f>VLOOKUP(C1610,[2]Lookup!A:C,3,FALSE)</f>
        <v>Local Authority</v>
      </c>
      <c r="G1610" t="str">
        <f>IF(F1610="NHS England", "NHS England", IFERROR(VLOOKUP(B1610,[2]Lookup!E:F,2,FALSE),"Requires a Council Assigning"))</f>
        <v>North Yorkshire County Council</v>
      </c>
      <c r="H1610" t="str">
        <f>IFERROR(VLOOKUP(C1610,[2]Lookup!A:B,2,FALSE),"Requires Category")</f>
        <v>Emergency Contraception</v>
      </c>
      <c r="I1610" t="str">
        <f t="shared" si="25"/>
        <v>No</v>
      </c>
    </row>
    <row r="1611" spans="1:9" hidden="1" x14ac:dyDescent="0.25">
      <c r="A1611" s="53">
        <v>42614</v>
      </c>
      <c r="B1611" t="s">
        <v>46</v>
      </c>
      <c r="C1611" t="s">
        <v>136</v>
      </c>
      <c r="D1611">
        <v>7</v>
      </c>
      <c r="E1611" s="4">
        <v>541.15</v>
      </c>
      <c r="F1611" s="4" t="str">
        <f>VLOOKUP(C1611,[2]Lookup!A:C,3,FALSE)</f>
        <v>Local Authority</v>
      </c>
      <c r="G1611" t="str">
        <f>IF(F1611="NHS England", "NHS England", IFERROR(VLOOKUP(B1611,[2]Lookup!E:F,2,FALSE),"Requires a Council Assigning"))</f>
        <v>North Yorkshire County Council</v>
      </c>
      <c r="H1611" t="str">
        <f>IFERROR(VLOOKUP(C1611,[2]Lookup!A:B,2,FALSE),"Requires Category")</f>
        <v>Etonogestrel</v>
      </c>
      <c r="I1611" t="str">
        <f t="shared" si="25"/>
        <v>Yes</v>
      </c>
    </row>
    <row r="1612" spans="1:9" hidden="1" x14ac:dyDescent="0.25">
      <c r="A1612" s="53">
        <v>42614</v>
      </c>
      <c r="B1612" t="s">
        <v>46</v>
      </c>
      <c r="C1612" t="s">
        <v>137</v>
      </c>
      <c r="D1612">
        <v>183</v>
      </c>
      <c r="E1612" s="4">
        <v>885</v>
      </c>
      <c r="F1612" s="4" t="str">
        <f>VLOOKUP(C1612,[2]Lookup!A:C,3,FALSE)</f>
        <v>NHS England</v>
      </c>
      <c r="G1612" t="str">
        <f>IF(F1612="NHS England", "NHS England", IFERROR(VLOOKUP(B1612,[2]Lookup!E:F,2,FALSE),"Requires a Council Assigning"))</f>
        <v>NHS England</v>
      </c>
      <c r="H1612" t="str">
        <f>IFERROR(VLOOKUP(C1612,[2]Lookup!A:B,2,FALSE),"Requires Category")</f>
        <v>Influenza</v>
      </c>
      <c r="I1612" t="str">
        <f t="shared" si="25"/>
        <v>Yes</v>
      </c>
    </row>
    <row r="1613" spans="1:9" hidden="1" x14ac:dyDescent="0.25">
      <c r="A1613" s="53">
        <v>42614</v>
      </c>
      <c r="B1613" t="s">
        <v>46</v>
      </c>
      <c r="C1613" t="s">
        <v>159</v>
      </c>
      <c r="D1613">
        <v>2</v>
      </c>
      <c r="E1613" s="4">
        <v>9.66</v>
      </c>
      <c r="F1613" s="4" t="str">
        <f>VLOOKUP(C1613,[2]Lookup!A:C,3,FALSE)</f>
        <v>Local Authority</v>
      </c>
      <c r="G1613" t="str">
        <f>IF(F1613="NHS England", "NHS England", IFERROR(VLOOKUP(B1613,[2]Lookup!E:F,2,FALSE),"Requires a Council Assigning"))</f>
        <v>North Yorkshire County Council</v>
      </c>
      <c r="H1613" t="str">
        <f>IFERROR(VLOOKUP(C1613,[2]Lookup!A:B,2,FALSE),"Requires Category")</f>
        <v>Emergency Contraception</v>
      </c>
      <c r="I1613" t="str">
        <f t="shared" si="25"/>
        <v>No</v>
      </c>
    </row>
    <row r="1614" spans="1:9" hidden="1" x14ac:dyDescent="0.25">
      <c r="A1614" s="53">
        <v>42614</v>
      </c>
      <c r="B1614" t="s">
        <v>46</v>
      </c>
      <c r="C1614" t="s">
        <v>128</v>
      </c>
      <c r="D1614">
        <v>5</v>
      </c>
      <c r="E1614" s="4">
        <v>407.64</v>
      </c>
      <c r="F1614" s="4" t="str">
        <f>VLOOKUP(C1614,[2]Lookup!A:C,3,FALSE)</f>
        <v>Local Authority</v>
      </c>
      <c r="G1614" t="str">
        <f>IF(F1614="NHS England", "NHS England", IFERROR(VLOOKUP(B1614,[2]Lookup!E:F,2,FALSE),"Requires a Council Assigning"))</f>
        <v>North Yorkshire County Council</v>
      </c>
      <c r="H1614" t="str">
        <f>IFERROR(VLOOKUP(C1614,[2]Lookup!A:B,2,FALSE),"Requires Category")</f>
        <v>IUD Progestogen-only Device</v>
      </c>
      <c r="I1614" t="str">
        <f t="shared" si="25"/>
        <v>Yes</v>
      </c>
    </row>
    <row r="1615" spans="1:9" hidden="1" x14ac:dyDescent="0.25">
      <c r="A1615" s="53">
        <v>42614</v>
      </c>
      <c r="B1615" t="s">
        <v>46</v>
      </c>
      <c r="C1615" t="s">
        <v>129</v>
      </c>
      <c r="D1615">
        <v>2</v>
      </c>
      <c r="E1615" s="4">
        <v>154.61000000000001</v>
      </c>
      <c r="F1615" s="4" t="str">
        <f>VLOOKUP(C1615,[2]Lookup!A:C,3,FALSE)</f>
        <v>Local Authority</v>
      </c>
      <c r="G1615" t="str">
        <f>IF(F1615="NHS England", "NHS England", IFERROR(VLOOKUP(B1615,[2]Lookup!E:F,2,FALSE),"Requires a Council Assigning"))</f>
        <v>North Yorkshire County Council</v>
      </c>
      <c r="H1615" t="str">
        <f>IFERROR(VLOOKUP(C1615,[2]Lookup!A:B,2,FALSE),"Requires Category")</f>
        <v>Etonogestrel</v>
      </c>
      <c r="I1615" t="str">
        <f t="shared" si="25"/>
        <v>Yes</v>
      </c>
    </row>
    <row r="1616" spans="1:9" hidden="1" x14ac:dyDescent="0.25">
      <c r="A1616" s="53">
        <v>42614</v>
      </c>
      <c r="B1616" t="s">
        <v>46</v>
      </c>
      <c r="C1616" t="s">
        <v>171</v>
      </c>
      <c r="D1616">
        <v>7</v>
      </c>
      <c r="E1616" s="4">
        <v>138.63999999999999</v>
      </c>
      <c r="F1616" s="4" t="str">
        <f>VLOOKUP(C1616,[2]Lookup!A:C,3,FALSE)</f>
        <v>Local Authority</v>
      </c>
      <c r="G1616" t="str">
        <f>IF(F1616="NHS England", "NHS England", IFERROR(VLOOKUP(B1616,[2]Lookup!E:F,2,FALSE),"Requires a Council Assigning"))</f>
        <v>North Yorkshire County Council</v>
      </c>
      <c r="H1616" t="str">
        <f>IFERROR(VLOOKUP(C1616,[2]Lookup!A:B,2,FALSE),"Requires Category")</f>
        <v>Nicotine Dependence</v>
      </c>
      <c r="I1616" t="str">
        <f t="shared" si="25"/>
        <v>Yes</v>
      </c>
    </row>
    <row r="1617" spans="1:9" hidden="1" x14ac:dyDescent="0.25">
      <c r="A1617" s="53">
        <v>42614</v>
      </c>
      <c r="B1617" t="s">
        <v>46</v>
      </c>
      <c r="C1617" t="s">
        <v>153</v>
      </c>
      <c r="D1617">
        <v>7</v>
      </c>
      <c r="E1617" s="4">
        <v>623.44000000000005</v>
      </c>
      <c r="F1617" s="4" t="str">
        <f>VLOOKUP(C1617,[2]Lookup!A:C,3,FALSE)</f>
        <v>Local Authority</v>
      </c>
      <c r="G1617" t="str">
        <f>IF(F1617="NHS England", "NHS England", IFERROR(VLOOKUP(B1617,[2]Lookup!E:F,2,FALSE),"Requires a Council Assigning"))</f>
        <v>North Yorkshire County Council</v>
      </c>
      <c r="H1617" t="str">
        <f>IFERROR(VLOOKUP(C1617,[2]Lookup!A:B,2,FALSE),"Requires Category")</f>
        <v>Nicotine Dependence</v>
      </c>
      <c r="I1617" t="str">
        <f t="shared" si="25"/>
        <v>Yes</v>
      </c>
    </row>
    <row r="1618" spans="1:9" hidden="1" x14ac:dyDescent="0.25">
      <c r="A1618" s="53">
        <v>42614</v>
      </c>
      <c r="B1618" t="s">
        <v>46</v>
      </c>
      <c r="C1618" t="s">
        <v>161</v>
      </c>
      <c r="D1618">
        <v>8</v>
      </c>
      <c r="E1618" s="4">
        <v>381.87</v>
      </c>
      <c r="F1618" s="4" t="str">
        <f>VLOOKUP(C1618,[2]Lookup!A:C,3,FALSE)</f>
        <v>Local Authority</v>
      </c>
      <c r="G1618" t="str">
        <f>IF(F1618="NHS England", "NHS England", IFERROR(VLOOKUP(B1618,[2]Lookup!E:F,2,FALSE),"Requires a Council Assigning"))</f>
        <v>North Yorkshire County Council</v>
      </c>
      <c r="H1618" t="str">
        <f>IFERROR(VLOOKUP(C1618,[2]Lookup!A:B,2,FALSE),"Requires Category")</f>
        <v>Nicotine Dependence</v>
      </c>
      <c r="I1618" t="str">
        <f t="shared" si="25"/>
        <v>Yes</v>
      </c>
    </row>
    <row r="1619" spans="1:9" hidden="1" x14ac:dyDescent="0.25">
      <c r="A1619" s="53">
        <v>42614</v>
      </c>
      <c r="B1619" t="s">
        <v>46</v>
      </c>
      <c r="C1619" t="s">
        <v>165</v>
      </c>
      <c r="D1619">
        <v>1</v>
      </c>
      <c r="E1619" s="4">
        <v>19.23</v>
      </c>
      <c r="F1619" s="4" t="str">
        <f>VLOOKUP(C1619,[2]Lookup!A:C,3,FALSE)</f>
        <v>Local Authority</v>
      </c>
      <c r="G1619" t="str">
        <f>IF(F1619="NHS England", "NHS England", IFERROR(VLOOKUP(B1619,[2]Lookup!E:F,2,FALSE),"Requires a Council Assigning"))</f>
        <v>North Yorkshire County Council</v>
      </c>
      <c r="H1619" t="str">
        <f>IFERROR(VLOOKUP(C1619,[2]Lookup!A:B,2,FALSE),"Requires Category")</f>
        <v>Nicotine Dependence</v>
      </c>
      <c r="I1619" t="str">
        <f t="shared" si="25"/>
        <v>Yes</v>
      </c>
    </row>
    <row r="1620" spans="1:9" hidden="1" x14ac:dyDescent="0.25">
      <c r="A1620" s="53">
        <v>42614</v>
      </c>
      <c r="B1620" t="s">
        <v>46</v>
      </c>
      <c r="C1620" t="s">
        <v>168</v>
      </c>
      <c r="D1620">
        <v>2</v>
      </c>
      <c r="E1620" s="4">
        <v>38.450000000000003</v>
      </c>
      <c r="F1620" s="4" t="str">
        <f>VLOOKUP(C1620,[2]Lookup!A:C,3,FALSE)</f>
        <v>Local Authority</v>
      </c>
      <c r="G1620" t="str">
        <f>IF(F1620="NHS England", "NHS England", IFERROR(VLOOKUP(B1620,[2]Lookup!E:F,2,FALSE),"Requires a Council Assigning"))</f>
        <v>North Yorkshire County Council</v>
      </c>
      <c r="H1620" t="str">
        <f>IFERROR(VLOOKUP(C1620,[2]Lookup!A:B,2,FALSE),"Requires Category")</f>
        <v>Nicotine Dependence</v>
      </c>
      <c r="I1620" t="str">
        <f t="shared" ref="I1620:I1683" si="26">INDEX($R$7:$AB$11,MATCH(G1620,$Q$7:$Q$11,0),MATCH(H1620,$R$6:$AB$6,0))</f>
        <v>Yes</v>
      </c>
    </row>
    <row r="1621" spans="1:9" hidden="1" x14ac:dyDescent="0.25">
      <c r="A1621" s="53">
        <v>42614</v>
      </c>
      <c r="B1621" t="s">
        <v>46</v>
      </c>
      <c r="C1621" t="s">
        <v>131</v>
      </c>
      <c r="D1621">
        <v>5</v>
      </c>
      <c r="E1621" s="4">
        <v>38.54</v>
      </c>
      <c r="F1621" s="4" t="str">
        <f>VLOOKUP(C1621,[2]Lookup!A:C,3,FALSE)</f>
        <v>NHS England</v>
      </c>
      <c r="G1621" t="str">
        <f>IF(F1621="NHS England", "NHS England", IFERROR(VLOOKUP(B1621,[2]Lookup!E:F,2,FALSE),"Requires a Council Assigning"))</f>
        <v>NHS England</v>
      </c>
      <c r="H1621" t="str">
        <f>IFERROR(VLOOKUP(C1621,[2]Lookup!A:B,2,FALSE),"Requires Category")</f>
        <v>Pneumococcal</v>
      </c>
      <c r="I1621" t="str">
        <f t="shared" si="26"/>
        <v>Yes</v>
      </c>
    </row>
    <row r="1622" spans="1:9" hidden="1" x14ac:dyDescent="0.25">
      <c r="A1622" s="53">
        <v>42614</v>
      </c>
      <c r="B1622" t="s">
        <v>46</v>
      </c>
      <c r="C1622" t="s">
        <v>238</v>
      </c>
      <c r="D1622">
        <v>3</v>
      </c>
      <c r="E1622" s="4">
        <v>29.1</v>
      </c>
      <c r="F1622" s="4" t="str">
        <f>VLOOKUP(C1622,[2]Lookup!A:C,3,FALSE)</f>
        <v>Local Authority</v>
      </c>
      <c r="G1622" t="str">
        <f>IF(F1622="NHS England", "NHS England", IFERROR(VLOOKUP(B1622,[2]Lookup!E:F,2,FALSE),"Requires a Council Assigning"))</f>
        <v>North Yorkshire County Council</v>
      </c>
      <c r="H1622" t="str">
        <f>IFERROR(VLOOKUP(C1622,[2]Lookup!A:B,2,FALSE),"Requires Category")</f>
        <v>Non Medicated Coils</v>
      </c>
      <c r="I1622" t="str">
        <f t="shared" si="26"/>
        <v>Yes</v>
      </c>
    </row>
    <row r="1623" spans="1:9" hidden="1" x14ac:dyDescent="0.25">
      <c r="A1623" s="53">
        <v>42614</v>
      </c>
      <c r="B1623" t="s">
        <v>46</v>
      </c>
      <c r="C1623" t="s">
        <v>145</v>
      </c>
      <c r="D1623">
        <v>4</v>
      </c>
      <c r="E1623" s="4">
        <v>101.27</v>
      </c>
      <c r="F1623" s="4" t="str">
        <f>VLOOKUP(C1623,[2]Lookup!A:C,3,FALSE)</f>
        <v>Local Authority</v>
      </c>
      <c r="G1623" t="str">
        <f>IF(F1623="NHS England", "NHS England", IFERROR(VLOOKUP(B1623,[2]Lookup!E:F,2,FALSE),"Requires a Council Assigning"))</f>
        <v>North Yorkshire County Council</v>
      </c>
      <c r="H1623" t="str">
        <f>IFERROR(VLOOKUP(C1623,[2]Lookup!A:B,2,FALSE),"Requires Category")</f>
        <v>Nicotine Dependence</v>
      </c>
      <c r="I1623" t="str">
        <f t="shared" si="26"/>
        <v>Yes</v>
      </c>
    </row>
    <row r="1624" spans="1:9" hidden="1" x14ac:dyDescent="0.25">
      <c r="A1624" s="53">
        <v>42614</v>
      </c>
      <c r="B1624" t="s">
        <v>46</v>
      </c>
      <c r="C1624" t="s">
        <v>146</v>
      </c>
      <c r="D1624">
        <v>6</v>
      </c>
      <c r="E1624" s="4">
        <v>151.83000000000001</v>
      </c>
      <c r="F1624" s="4" t="str">
        <f>VLOOKUP(C1624,[2]Lookup!A:C,3,FALSE)</f>
        <v>Local Authority</v>
      </c>
      <c r="G1624" t="str">
        <f>IF(F1624="NHS England", "NHS England", IFERROR(VLOOKUP(B1624,[2]Lookup!E:F,2,FALSE),"Requires a Council Assigning"))</f>
        <v>North Yorkshire County Council</v>
      </c>
      <c r="H1624" t="str">
        <f>IFERROR(VLOOKUP(C1624,[2]Lookup!A:B,2,FALSE),"Requires Category")</f>
        <v>Nicotine Dependence</v>
      </c>
      <c r="I1624" t="str">
        <f t="shared" si="26"/>
        <v>Yes</v>
      </c>
    </row>
    <row r="1625" spans="1:9" hidden="1" x14ac:dyDescent="0.25">
      <c r="A1625" s="53">
        <v>42614</v>
      </c>
      <c r="B1625" t="s">
        <v>42</v>
      </c>
      <c r="C1625" t="s">
        <v>177</v>
      </c>
      <c r="D1625">
        <v>1</v>
      </c>
      <c r="E1625" s="4">
        <v>25.29</v>
      </c>
      <c r="F1625" s="4" t="str">
        <f>VLOOKUP(C1625,[2]Lookup!A:C,3,FALSE)</f>
        <v>Local Authority</v>
      </c>
      <c r="G1625" t="str">
        <f>IF(F1625="NHS England", "NHS England", IFERROR(VLOOKUP(B1625,[2]Lookup!E:F,2,FALSE),"Requires a Council Assigning"))</f>
        <v>North Yorkshire County Council</v>
      </c>
      <c r="H1625" t="str">
        <f>IFERROR(VLOOKUP(C1625,[2]Lookup!A:B,2,FALSE),"Requires Category")</f>
        <v>Nicotine Dependence</v>
      </c>
      <c r="I1625" t="str">
        <f t="shared" si="26"/>
        <v>Yes</v>
      </c>
    </row>
    <row r="1626" spans="1:9" hidden="1" x14ac:dyDescent="0.25">
      <c r="A1626" s="53">
        <v>42614</v>
      </c>
      <c r="B1626" t="s">
        <v>42</v>
      </c>
      <c r="C1626" t="s">
        <v>135</v>
      </c>
      <c r="D1626">
        <v>1</v>
      </c>
      <c r="E1626" s="4">
        <v>47.7</v>
      </c>
      <c r="F1626" s="4" t="str">
        <f>VLOOKUP(C1626,[2]Lookup!A:C,3,FALSE)</f>
        <v>Local Authority</v>
      </c>
      <c r="G1626" t="str">
        <f>IF(F1626="NHS England", "NHS England", IFERROR(VLOOKUP(B1626,[2]Lookup!E:F,2,FALSE),"Requires a Council Assigning"))</f>
        <v>North Yorkshire County Council</v>
      </c>
      <c r="H1626" t="str">
        <f>IFERROR(VLOOKUP(C1626,[2]Lookup!A:B,2,FALSE),"Requires Category")</f>
        <v>Alcohol dependence</v>
      </c>
      <c r="I1626" t="str">
        <f t="shared" si="26"/>
        <v>Yes</v>
      </c>
    </row>
    <row r="1627" spans="1:9" hidden="1" x14ac:dyDescent="0.25">
      <c r="A1627" s="53">
        <v>42614</v>
      </c>
      <c r="B1627" t="s">
        <v>42</v>
      </c>
      <c r="C1627" t="s">
        <v>127</v>
      </c>
      <c r="D1627">
        <v>1</v>
      </c>
      <c r="E1627" s="4">
        <v>13.03</v>
      </c>
      <c r="F1627" s="4" t="str">
        <f>VLOOKUP(C1627,[2]Lookup!A:C,3,FALSE)</f>
        <v>Local Authority</v>
      </c>
      <c r="G1627" t="str">
        <f>IF(F1627="NHS England", "NHS England", IFERROR(VLOOKUP(B1627,[2]Lookup!E:F,2,FALSE),"Requires a Council Assigning"))</f>
        <v>North Yorkshire County Council</v>
      </c>
      <c r="H1627" t="str">
        <f>IFERROR(VLOOKUP(C1627,[2]Lookup!A:B,2,FALSE),"Requires Category")</f>
        <v>Emergency Contraception</v>
      </c>
      <c r="I1627" t="str">
        <f t="shared" si="26"/>
        <v>No</v>
      </c>
    </row>
    <row r="1628" spans="1:9" hidden="1" x14ac:dyDescent="0.25">
      <c r="A1628" s="53">
        <v>42614</v>
      </c>
      <c r="B1628" t="s">
        <v>42</v>
      </c>
      <c r="C1628" t="s">
        <v>136</v>
      </c>
      <c r="D1628">
        <v>1</v>
      </c>
      <c r="E1628" s="4">
        <v>77.290000000000006</v>
      </c>
      <c r="F1628" s="4" t="str">
        <f>VLOOKUP(C1628,[2]Lookup!A:C,3,FALSE)</f>
        <v>Local Authority</v>
      </c>
      <c r="G1628" t="str">
        <f>IF(F1628="NHS England", "NHS England", IFERROR(VLOOKUP(B1628,[2]Lookup!E:F,2,FALSE),"Requires a Council Assigning"))</f>
        <v>North Yorkshire County Council</v>
      </c>
      <c r="H1628" t="str">
        <f>IFERROR(VLOOKUP(C1628,[2]Lookup!A:B,2,FALSE),"Requires Category")</f>
        <v>Etonogestrel</v>
      </c>
      <c r="I1628" t="str">
        <f t="shared" si="26"/>
        <v>Yes</v>
      </c>
    </row>
    <row r="1629" spans="1:9" hidden="1" x14ac:dyDescent="0.25">
      <c r="A1629" s="53">
        <v>42614</v>
      </c>
      <c r="B1629" t="s">
        <v>42</v>
      </c>
      <c r="C1629" t="s">
        <v>137</v>
      </c>
      <c r="D1629">
        <v>202</v>
      </c>
      <c r="E1629" s="4">
        <v>976.89</v>
      </c>
      <c r="F1629" s="4" t="str">
        <f>VLOOKUP(C1629,[2]Lookup!A:C,3,FALSE)</f>
        <v>NHS England</v>
      </c>
      <c r="G1629" t="str">
        <f>IF(F1629="NHS England", "NHS England", IFERROR(VLOOKUP(B1629,[2]Lookup!E:F,2,FALSE),"Requires a Council Assigning"))</f>
        <v>NHS England</v>
      </c>
      <c r="H1629" t="str">
        <f>IFERROR(VLOOKUP(C1629,[2]Lookup!A:B,2,FALSE),"Requires Category")</f>
        <v>Influenza</v>
      </c>
      <c r="I1629" t="str">
        <f t="shared" si="26"/>
        <v>Yes</v>
      </c>
    </row>
    <row r="1630" spans="1:9" hidden="1" x14ac:dyDescent="0.25">
      <c r="A1630" s="53">
        <v>42614</v>
      </c>
      <c r="B1630" t="s">
        <v>42</v>
      </c>
      <c r="C1630" t="s">
        <v>159</v>
      </c>
      <c r="D1630">
        <v>2</v>
      </c>
      <c r="E1630" s="4">
        <v>9.66</v>
      </c>
      <c r="F1630" s="4" t="str">
        <f>VLOOKUP(C1630,[2]Lookup!A:C,3,FALSE)</f>
        <v>Local Authority</v>
      </c>
      <c r="G1630" t="str">
        <f>IF(F1630="NHS England", "NHS England", IFERROR(VLOOKUP(B1630,[2]Lookup!E:F,2,FALSE),"Requires a Council Assigning"))</f>
        <v>North Yorkshire County Council</v>
      </c>
      <c r="H1630" t="str">
        <f>IFERROR(VLOOKUP(C1630,[2]Lookup!A:B,2,FALSE),"Requires Category")</f>
        <v>Emergency Contraception</v>
      </c>
      <c r="I1630" t="str">
        <f t="shared" si="26"/>
        <v>No</v>
      </c>
    </row>
    <row r="1631" spans="1:9" hidden="1" x14ac:dyDescent="0.25">
      <c r="A1631" s="53">
        <v>42614</v>
      </c>
      <c r="B1631" t="s">
        <v>42</v>
      </c>
      <c r="C1631" t="s">
        <v>128</v>
      </c>
      <c r="D1631">
        <v>5</v>
      </c>
      <c r="E1631" s="4">
        <v>407.64</v>
      </c>
      <c r="F1631" s="4" t="str">
        <f>VLOOKUP(C1631,[2]Lookup!A:C,3,FALSE)</f>
        <v>Local Authority</v>
      </c>
      <c r="G1631" t="str">
        <f>IF(F1631="NHS England", "NHS England", IFERROR(VLOOKUP(B1631,[2]Lookup!E:F,2,FALSE),"Requires a Council Assigning"))</f>
        <v>North Yorkshire County Council</v>
      </c>
      <c r="H1631" t="str">
        <f>IFERROR(VLOOKUP(C1631,[2]Lookup!A:B,2,FALSE),"Requires Category")</f>
        <v>IUD Progestogen-only Device</v>
      </c>
      <c r="I1631" t="str">
        <f t="shared" si="26"/>
        <v>Yes</v>
      </c>
    </row>
    <row r="1632" spans="1:9" hidden="1" x14ac:dyDescent="0.25">
      <c r="A1632" s="53">
        <v>42614</v>
      </c>
      <c r="B1632" t="s">
        <v>42</v>
      </c>
      <c r="C1632" t="s">
        <v>129</v>
      </c>
      <c r="D1632">
        <v>6</v>
      </c>
      <c r="E1632" s="4">
        <v>463.76</v>
      </c>
      <c r="F1632" s="4" t="str">
        <f>VLOOKUP(C1632,[2]Lookup!A:C,3,FALSE)</f>
        <v>Local Authority</v>
      </c>
      <c r="G1632" t="str">
        <f>IF(F1632="NHS England", "NHS England", IFERROR(VLOOKUP(B1632,[2]Lookup!E:F,2,FALSE),"Requires a Council Assigning"))</f>
        <v>North Yorkshire County Council</v>
      </c>
      <c r="H1632" t="str">
        <f>IFERROR(VLOOKUP(C1632,[2]Lookup!A:B,2,FALSE),"Requires Category")</f>
        <v>Etonogestrel</v>
      </c>
      <c r="I1632" t="str">
        <f t="shared" si="26"/>
        <v>Yes</v>
      </c>
    </row>
    <row r="1633" spans="1:9" hidden="1" x14ac:dyDescent="0.25">
      <c r="A1633" s="53">
        <v>42614</v>
      </c>
      <c r="B1633" t="s">
        <v>42</v>
      </c>
      <c r="C1633" t="s">
        <v>139</v>
      </c>
      <c r="D1633">
        <v>3</v>
      </c>
      <c r="E1633" s="4">
        <v>38.39</v>
      </c>
      <c r="F1633" s="4" t="str">
        <f>VLOOKUP(C1633,[2]Lookup!A:C,3,FALSE)</f>
        <v>Local Authority</v>
      </c>
      <c r="G1633" t="str">
        <f>IF(F1633="NHS England", "NHS England", IFERROR(VLOOKUP(B1633,[2]Lookup!E:F,2,FALSE),"Requires a Council Assigning"))</f>
        <v>North Yorkshire County Council</v>
      </c>
      <c r="H1633" t="str">
        <f>IFERROR(VLOOKUP(C1633,[2]Lookup!A:B,2,FALSE),"Requires Category")</f>
        <v>Nicotine Dependence</v>
      </c>
      <c r="I1633" t="str">
        <f t="shared" si="26"/>
        <v>Yes</v>
      </c>
    </row>
    <row r="1634" spans="1:9" hidden="1" x14ac:dyDescent="0.25">
      <c r="A1634" s="53">
        <v>42614</v>
      </c>
      <c r="B1634" t="s">
        <v>42</v>
      </c>
      <c r="C1634" t="s">
        <v>225</v>
      </c>
      <c r="D1634">
        <v>1</v>
      </c>
      <c r="E1634" s="4">
        <v>9.83</v>
      </c>
      <c r="F1634" s="4" t="str">
        <f>VLOOKUP(C1634,[2]Lookup!A:C,3,FALSE)</f>
        <v>Local Authority</v>
      </c>
      <c r="G1634" t="str">
        <f>IF(F1634="NHS England", "NHS England", IFERROR(VLOOKUP(B1634,[2]Lookup!E:F,2,FALSE),"Requires a Council Assigning"))</f>
        <v>North Yorkshire County Council</v>
      </c>
      <c r="H1634" t="str">
        <f>IFERROR(VLOOKUP(C1634,[2]Lookup!A:B,2,FALSE),"Requires Category")</f>
        <v>Nicotine Dependence</v>
      </c>
      <c r="I1634" t="str">
        <f t="shared" si="26"/>
        <v>Yes</v>
      </c>
    </row>
    <row r="1635" spans="1:9" hidden="1" x14ac:dyDescent="0.25">
      <c r="A1635" s="53">
        <v>42614</v>
      </c>
      <c r="B1635" t="s">
        <v>42</v>
      </c>
      <c r="C1635" t="s">
        <v>152</v>
      </c>
      <c r="D1635">
        <v>2</v>
      </c>
      <c r="E1635" s="4">
        <v>15.42</v>
      </c>
      <c r="F1635" s="4" t="str">
        <f>VLOOKUP(C1635,[2]Lookup!A:C,3,FALSE)</f>
        <v>NHS England</v>
      </c>
      <c r="G1635" t="str">
        <f>IF(F1635="NHS England", "NHS England", IFERROR(VLOOKUP(B1635,[2]Lookup!E:F,2,FALSE),"Requires a Council Assigning"))</f>
        <v>NHS England</v>
      </c>
      <c r="H1635" t="str">
        <f>IFERROR(VLOOKUP(C1635,[2]Lookup!A:B,2,FALSE),"Requires Category")</f>
        <v>Pneumococcal</v>
      </c>
      <c r="I1635" t="str">
        <f t="shared" si="26"/>
        <v>Yes</v>
      </c>
    </row>
    <row r="1636" spans="1:9" hidden="1" x14ac:dyDescent="0.25">
      <c r="A1636" s="53">
        <v>42614</v>
      </c>
      <c r="B1636" t="s">
        <v>42</v>
      </c>
      <c r="C1636" t="s">
        <v>202</v>
      </c>
      <c r="D1636">
        <v>2</v>
      </c>
      <c r="E1636" s="4">
        <v>50.81</v>
      </c>
      <c r="F1636" s="4" t="str">
        <f>VLOOKUP(C1636,[2]Lookup!A:C,3,FALSE)</f>
        <v>Local Authority</v>
      </c>
      <c r="G1636" t="str">
        <f>IF(F1636="NHS England", "NHS England", IFERROR(VLOOKUP(B1636,[2]Lookup!E:F,2,FALSE),"Requires a Council Assigning"))</f>
        <v>North Yorkshire County Council</v>
      </c>
      <c r="H1636" t="str">
        <f>IFERROR(VLOOKUP(C1636,[2]Lookup!A:B,2,FALSE),"Requires Category")</f>
        <v>Nicotine Dependence</v>
      </c>
      <c r="I1636" t="str">
        <f t="shared" si="26"/>
        <v>Yes</v>
      </c>
    </row>
    <row r="1637" spans="1:9" hidden="1" x14ac:dyDescent="0.25">
      <c r="A1637" s="53">
        <v>42614</v>
      </c>
      <c r="B1637" t="s">
        <v>48</v>
      </c>
      <c r="C1637" t="s">
        <v>133</v>
      </c>
      <c r="D1637">
        <v>4</v>
      </c>
      <c r="E1637" s="4">
        <v>16.5</v>
      </c>
      <c r="F1637" s="4" t="str">
        <f>VLOOKUP(C1637,[2]Lookup!A:C,3,FALSE)</f>
        <v>Local Authority</v>
      </c>
      <c r="G1637" t="str">
        <f>IF(F1637="NHS England", "NHS England", IFERROR(VLOOKUP(B1637,[2]Lookup!E:F,2,FALSE),"Requires a Council Assigning"))</f>
        <v>North Yorkshire County Council</v>
      </c>
      <c r="H1637" t="str">
        <f>IFERROR(VLOOKUP(C1637,[2]Lookup!A:B,2,FALSE),"Requires Category")</f>
        <v>Opioid Dependence</v>
      </c>
      <c r="I1637" t="str">
        <f t="shared" si="26"/>
        <v>Yes</v>
      </c>
    </row>
    <row r="1638" spans="1:9" hidden="1" x14ac:dyDescent="0.25">
      <c r="A1638" s="53">
        <v>42614</v>
      </c>
      <c r="B1638" t="s">
        <v>48</v>
      </c>
      <c r="C1638" t="s">
        <v>182</v>
      </c>
      <c r="D1638">
        <v>4</v>
      </c>
      <c r="E1638" s="4">
        <v>17.84</v>
      </c>
      <c r="F1638" s="4" t="str">
        <f>VLOOKUP(C1638,[2]Lookup!A:C,3,FALSE)</f>
        <v>Local Authority</v>
      </c>
      <c r="G1638" t="str">
        <f>IF(F1638="NHS England", "NHS England", IFERROR(VLOOKUP(B1638,[2]Lookup!E:F,2,FALSE),"Requires a Council Assigning"))</f>
        <v>North Yorkshire County Council</v>
      </c>
      <c r="H1638" t="str">
        <f>IFERROR(VLOOKUP(C1638,[2]Lookup!A:B,2,FALSE),"Requires Category")</f>
        <v>Opioid Dependence</v>
      </c>
      <c r="I1638" t="str">
        <f t="shared" si="26"/>
        <v>Yes</v>
      </c>
    </row>
    <row r="1639" spans="1:9" hidden="1" x14ac:dyDescent="0.25">
      <c r="A1639" s="53">
        <v>42614</v>
      </c>
      <c r="B1639" t="s">
        <v>48</v>
      </c>
      <c r="C1639" t="s">
        <v>130</v>
      </c>
      <c r="D1639">
        <v>1</v>
      </c>
      <c r="E1639" s="4">
        <v>38.700000000000003</v>
      </c>
      <c r="F1639" s="4" t="str">
        <f>VLOOKUP(C1639,[2]Lookup!A:C,3,FALSE)</f>
        <v>Local Authority</v>
      </c>
      <c r="G1639" t="str">
        <f>IF(F1639="NHS England", "NHS England", IFERROR(VLOOKUP(B1639,[2]Lookup!E:F,2,FALSE),"Requires a Council Assigning"))</f>
        <v>North Yorkshire County Council</v>
      </c>
      <c r="H1639" t="str">
        <f>IFERROR(VLOOKUP(C1639,[2]Lookup!A:B,2,FALSE),"Requires Category")</f>
        <v>Nicotine Dependence</v>
      </c>
      <c r="I1639" t="str">
        <f t="shared" si="26"/>
        <v>Yes</v>
      </c>
    </row>
    <row r="1640" spans="1:9" hidden="1" x14ac:dyDescent="0.25">
      <c r="A1640" s="53">
        <v>42614</v>
      </c>
      <c r="B1640" t="s">
        <v>48</v>
      </c>
      <c r="C1640" t="s">
        <v>137</v>
      </c>
      <c r="D1640">
        <v>164</v>
      </c>
      <c r="E1640" s="4">
        <v>793.12</v>
      </c>
      <c r="F1640" s="4" t="str">
        <f>VLOOKUP(C1640,[2]Lookup!A:C,3,FALSE)</f>
        <v>NHS England</v>
      </c>
      <c r="G1640" t="str">
        <f>IF(F1640="NHS England", "NHS England", IFERROR(VLOOKUP(B1640,[2]Lookup!E:F,2,FALSE),"Requires a Council Assigning"))</f>
        <v>NHS England</v>
      </c>
      <c r="H1640" t="str">
        <f>IFERROR(VLOOKUP(C1640,[2]Lookup!A:B,2,FALSE),"Requires Category")</f>
        <v>Influenza</v>
      </c>
      <c r="I1640" t="str">
        <f t="shared" si="26"/>
        <v>Yes</v>
      </c>
    </row>
    <row r="1641" spans="1:9" hidden="1" x14ac:dyDescent="0.25">
      <c r="A1641" s="53">
        <v>42614</v>
      </c>
      <c r="B1641" t="s">
        <v>48</v>
      </c>
      <c r="C1641" t="s">
        <v>189</v>
      </c>
      <c r="D1641">
        <v>4</v>
      </c>
      <c r="E1641" s="4">
        <v>14.34</v>
      </c>
      <c r="F1641" s="4" t="str">
        <f>VLOOKUP(C1641,[2]Lookup!A:C,3,FALSE)</f>
        <v>Local Authority</v>
      </c>
      <c r="G1641" t="str">
        <f>IF(F1641="NHS England", "NHS England", IFERROR(VLOOKUP(B1641,[2]Lookup!E:F,2,FALSE),"Requires a Council Assigning"))</f>
        <v>North Yorkshire County Council</v>
      </c>
      <c r="H1641" t="str">
        <f>IFERROR(VLOOKUP(C1641,[2]Lookup!A:B,2,FALSE),"Requires Category")</f>
        <v>Opioid Dependence</v>
      </c>
      <c r="I1641" t="str">
        <f t="shared" si="26"/>
        <v>Yes</v>
      </c>
    </row>
    <row r="1642" spans="1:9" hidden="1" x14ac:dyDescent="0.25">
      <c r="A1642" s="53">
        <v>42614</v>
      </c>
      <c r="B1642" t="s">
        <v>48</v>
      </c>
      <c r="C1642" t="s">
        <v>138</v>
      </c>
      <c r="D1642">
        <v>15</v>
      </c>
      <c r="E1642" s="4">
        <v>67.12</v>
      </c>
      <c r="F1642" s="4" t="str">
        <f>VLOOKUP(C1642,[2]Lookup!A:C,3,FALSE)</f>
        <v>Local Authority</v>
      </c>
      <c r="G1642" t="str">
        <f>IF(F1642="NHS England", "NHS England", IFERROR(VLOOKUP(B1642,[2]Lookup!E:F,2,FALSE),"Requires a Council Assigning"))</f>
        <v>North Yorkshire County Council</v>
      </c>
      <c r="H1642" t="str">
        <f>IFERROR(VLOOKUP(C1642,[2]Lookup!A:B,2,FALSE),"Requires Category")</f>
        <v>Opioid Dependence</v>
      </c>
      <c r="I1642" t="str">
        <f t="shared" si="26"/>
        <v>Yes</v>
      </c>
    </row>
    <row r="1643" spans="1:9" hidden="1" x14ac:dyDescent="0.25">
      <c r="A1643" s="53">
        <v>42614</v>
      </c>
      <c r="B1643" t="s">
        <v>48</v>
      </c>
      <c r="C1643" t="s">
        <v>128</v>
      </c>
      <c r="D1643">
        <v>2</v>
      </c>
      <c r="E1643" s="4">
        <v>163.06</v>
      </c>
      <c r="F1643" s="4" t="str">
        <f>VLOOKUP(C1643,[2]Lookup!A:C,3,FALSE)</f>
        <v>Local Authority</v>
      </c>
      <c r="G1643" t="str">
        <f>IF(F1643="NHS England", "NHS England", IFERROR(VLOOKUP(B1643,[2]Lookup!E:F,2,FALSE),"Requires a Council Assigning"))</f>
        <v>North Yorkshire County Council</v>
      </c>
      <c r="H1643" t="str">
        <f>IFERROR(VLOOKUP(C1643,[2]Lookup!A:B,2,FALSE),"Requires Category")</f>
        <v>IUD Progestogen-only Device</v>
      </c>
      <c r="I1643" t="str">
        <f t="shared" si="26"/>
        <v>Yes</v>
      </c>
    </row>
    <row r="1644" spans="1:9" hidden="1" x14ac:dyDescent="0.25">
      <c r="A1644" s="53">
        <v>42614</v>
      </c>
      <c r="B1644" t="s">
        <v>48</v>
      </c>
      <c r="C1644" t="s">
        <v>129</v>
      </c>
      <c r="D1644">
        <v>2</v>
      </c>
      <c r="E1644" s="4">
        <v>154.59</v>
      </c>
      <c r="F1644" s="4" t="str">
        <f>VLOOKUP(C1644,[2]Lookup!A:C,3,FALSE)</f>
        <v>Local Authority</v>
      </c>
      <c r="G1644" t="str">
        <f>IF(F1644="NHS England", "NHS England", IFERROR(VLOOKUP(B1644,[2]Lookup!E:F,2,FALSE),"Requires a Council Assigning"))</f>
        <v>North Yorkshire County Council</v>
      </c>
      <c r="H1644" t="str">
        <f>IFERROR(VLOOKUP(C1644,[2]Lookup!A:B,2,FALSE),"Requires Category")</f>
        <v>Etonogestrel</v>
      </c>
      <c r="I1644" t="str">
        <f t="shared" si="26"/>
        <v>Yes</v>
      </c>
    </row>
    <row r="1645" spans="1:9" hidden="1" x14ac:dyDescent="0.25">
      <c r="A1645" s="53">
        <v>42614</v>
      </c>
      <c r="B1645" t="s">
        <v>48</v>
      </c>
      <c r="C1645" t="s">
        <v>160</v>
      </c>
      <c r="D1645">
        <v>2</v>
      </c>
      <c r="E1645" s="4">
        <v>41.29</v>
      </c>
      <c r="F1645" s="4" t="str">
        <f>VLOOKUP(C1645,[2]Lookup!A:C,3,FALSE)</f>
        <v>Local Authority</v>
      </c>
      <c r="G1645" t="str">
        <f>IF(F1645="NHS England", "NHS England", IFERROR(VLOOKUP(B1645,[2]Lookup!E:F,2,FALSE),"Requires a Council Assigning"))</f>
        <v>North Yorkshire County Council</v>
      </c>
      <c r="H1645" t="str">
        <f>IFERROR(VLOOKUP(C1645,[2]Lookup!A:B,2,FALSE),"Requires Category")</f>
        <v>Nicotine Dependence</v>
      </c>
      <c r="I1645" t="str">
        <f t="shared" si="26"/>
        <v>Yes</v>
      </c>
    </row>
    <row r="1646" spans="1:9" hidden="1" x14ac:dyDescent="0.25">
      <c r="A1646" s="53">
        <v>42614</v>
      </c>
      <c r="B1646" t="s">
        <v>48</v>
      </c>
      <c r="C1646" t="s">
        <v>165</v>
      </c>
      <c r="D1646">
        <v>2</v>
      </c>
      <c r="E1646" s="4">
        <v>38.450000000000003</v>
      </c>
      <c r="F1646" s="4" t="str">
        <f>VLOOKUP(C1646,[2]Lookup!A:C,3,FALSE)</f>
        <v>Local Authority</v>
      </c>
      <c r="G1646" t="str">
        <f>IF(F1646="NHS England", "NHS England", IFERROR(VLOOKUP(B1646,[2]Lookup!E:F,2,FALSE),"Requires a Council Assigning"))</f>
        <v>North Yorkshire County Council</v>
      </c>
      <c r="H1646" t="str">
        <f>IFERROR(VLOOKUP(C1646,[2]Lookup!A:B,2,FALSE),"Requires Category")</f>
        <v>Nicotine Dependence</v>
      </c>
      <c r="I1646" t="str">
        <f t="shared" si="26"/>
        <v>Yes</v>
      </c>
    </row>
    <row r="1647" spans="1:9" hidden="1" x14ac:dyDescent="0.25">
      <c r="A1647" s="53">
        <v>42614</v>
      </c>
      <c r="B1647" t="s">
        <v>48</v>
      </c>
      <c r="C1647" t="s">
        <v>131</v>
      </c>
      <c r="D1647">
        <v>14</v>
      </c>
      <c r="E1647" s="4">
        <v>107.91</v>
      </c>
      <c r="F1647" s="4" t="str">
        <f>VLOOKUP(C1647,[2]Lookup!A:C,3,FALSE)</f>
        <v>NHS England</v>
      </c>
      <c r="G1647" t="str">
        <f>IF(F1647="NHS England", "NHS England", IFERROR(VLOOKUP(B1647,[2]Lookup!E:F,2,FALSE),"Requires a Council Assigning"))</f>
        <v>NHS England</v>
      </c>
      <c r="H1647" t="str">
        <f>IFERROR(VLOOKUP(C1647,[2]Lookup!A:B,2,FALSE),"Requires Category")</f>
        <v>Pneumococcal</v>
      </c>
      <c r="I1647" t="str">
        <f t="shared" si="26"/>
        <v>Yes</v>
      </c>
    </row>
    <row r="1648" spans="1:9" hidden="1" x14ac:dyDescent="0.25">
      <c r="A1648" s="53">
        <v>42614</v>
      </c>
      <c r="B1648" t="s">
        <v>48</v>
      </c>
      <c r="C1648" t="s">
        <v>145</v>
      </c>
      <c r="D1648">
        <v>1</v>
      </c>
      <c r="E1648" s="4">
        <v>25.32</v>
      </c>
      <c r="F1648" s="4" t="str">
        <f>VLOOKUP(C1648,[2]Lookup!A:C,3,FALSE)</f>
        <v>Local Authority</v>
      </c>
      <c r="G1648" t="str">
        <f>IF(F1648="NHS England", "NHS England", IFERROR(VLOOKUP(B1648,[2]Lookup!E:F,2,FALSE),"Requires a Council Assigning"))</f>
        <v>North Yorkshire County Council</v>
      </c>
      <c r="H1648" t="str">
        <f>IFERROR(VLOOKUP(C1648,[2]Lookup!A:B,2,FALSE),"Requires Category")</f>
        <v>Nicotine Dependence</v>
      </c>
      <c r="I1648" t="str">
        <f t="shared" si="26"/>
        <v>Yes</v>
      </c>
    </row>
    <row r="1649" spans="1:9" hidden="1" x14ac:dyDescent="0.25">
      <c r="A1649" s="53">
        <v>42614</v>
      </c>
      <c r="B1649" t="s">
        <v>48</v>
      </c>
      <c r="C1649" t="s">
        <v>146</v>
      </c>
      <c r="D1649">
        <v>2</v>
      </c>
      <c r="E1649" s="4">
        <v>50.61</v>
      </c>
      <c r="F1649" s="4" t="str">
        <f>VLOOKUP(C1649,[2]Lookup!A:C,3,FALSE)</f>
        <v>Local Authority</v>
      </c>
      <c r="G1649" t="str">
        <f>IF(F1649="NHS England", "NHS England", IFERROR(VLOOKUP(B1649,[2]Lookup!E:F,2,FALSE),"Requires a Council Assigning"))</f>
        <v>North Yorkshire County Council</v>
      </c>
      <c r="H1649" t="str">
        <f>IFERROR(VLOOKUP(C1649,[2]Lookup!A:B,2,FALSE),"Requires Category")</f>
        <v>Nicotine Dependence</v>
      </c>
      <c r="I1649" t="str">
        <f t="shared" si="26"/>
        <v>Yes</v>
      </c>
    </row>
    <row r="1650" spans="1:9" hidden="1" x14ac:dyDescent="0.25">
      <c r="A1650" s="53">
        <v>42614</v>
      </c>
      <c r="B1650" t="s">
        <v>14</v>
      </c>
      <c r="C1650" t="s">
        <v>242</v>
      </c>
      <c r="D1650">
        <v>1</v>
      </c>
      <c r="E1650" s="4">
        <v>8.2899999999999991</v>
      </c>
      <c r="F1650" s="4" t="str">
        <f>VLOOKUP(C1650,[2]Lookup!A:C,3,FALSE)</f>
        <v>Local Authority</v>
      </c>
      <c r="G1650" t="str">
        <f>IF(F1650="NHS England", "NHS England", IFERROR(VLOOKUP(B1650,[2]Lookup!E:F,2,FALSE),"Requires a Council Assigning"))</f>
        <v>North Yorkshire County Council</v>
      </c>
      <c r="H1650" t="str">
        <f>IFERROR(VLOOKUP(C1650,[2]Lookup!A:B,2,FALSE),"Requires Category")</f>
        <v>Non Medicated Coils</v>
      </c>
      <c r="I1650" t="str">
        <f t="shared" si="26"/>
        <v>Yes</v>
      </c>
    </row>
    <row r="1651" spans="1:9" hidden="1" x14ac:dyDescent="0.25">
      <c r="A1651" s="53">
        <v>42614</v>
      </c>
      <c r="B1651" t="s">
        <v>14</v>
      </c>
      <c r="C1651" t="s">
        <v>154</v>
      </c>
      <c r="D1651">
        <v>133</v>
      </c>
      <c r="E1651" s="4">
        <v>812.01</v>
      </c>
      <c r="F1651" s="4" t="str">
        <f>VLOOKUP(C1651,[2]Lookup!A:C,3,FALSE)</f>
        <v>NHS England</v>
      </c>
      <c r="G1651" t="str">
        <f>IF(F1651="NHS England", "NHS England", IFERROR(VLOOKUP(B1651,[2]Lookup!E:F,2,FALSE),"Requires a Council Assigning"))</f>
        <v>NHS England</v>
      </c>
      <c r="H1651" t="str">
        <f>IFERROR(VLOOKUP(C1651,[2]Lookup!A:B,2,FALSE),"Requires Category")</f>
        <v>Influenza</v>
      </c>
      <c r="I1651" t="str">
        <f t="shared" si="26"/>
        <v>Yes</v>
      </c>
    </row>
    <row r="1652" spans="1:9" hidden="1" x14ac:dyDescent="0.25">
      <c r="A1652" s="53">
        <v>42614</v>
      </c>
      <c r="B1652" t="s">
        <v>14</v>
      </c>
      <c r="C1652" t="s">
        <v>161</v>
      </c>
      <c r="D1652">
        <v>4</v>
      </c>
      <c r="E1652" s="4">
        <v>44.94</v>
      </c>
      <c r="F1652" s="4" t="str">
        <f>VLOOKUP(C1652,[2]Lookup!A:C,3,FALSE)</f>
        <v>Local Authority</v>
      </c>
      <c r="G1652" t="str">
        <f>IF(F1652="NHS England", "NHS England", IFERROR(VLOOKUP(B1652,[2]Lookup!E:F,2,FALSE),"Requires a Council Assigning"))</f>
        <v>North Yorkshire County Council</v>
      </c>
      <c r="H1652" t="str">
        <f>IFERROR(VLOOKUP(C1652,[2]Lookup!A:B,2,FALSE),"Requires Category")</f>
        <v>Nicotine Dependence</v>
      </c>
      <c r="I1652" t="str">
        <f t="shared" si="26"/>
        <v>Yes</v>
      </c>
    </row>
    <row r="1653" spans="1:9" hidden="1" x14ac:dyDescent="0.25">
      <c r="A1653" s="53">
        <v>42614</v>
      </c>
      <c r="B1653" t="s">
        <v>14</v>
      </c>
      <c r="C1653" t="s">
        <v>193</v>
      </c>
      <c r="D1653">
        <v>1</v>
      </c>
      <c r="E1653" s="4">
        <v>17.43</v>
      </c>
      <c r="F1653" s="4" t="str">
        <f>VLOOKUP(C1653,[2]Lookup!A:C,3,FALSE)</f>
        <v>Local Authority</v>
      </c>
      <c r="G1653" t="str">
        <f>IF(F1653="NHS England", "NHS England", IFERROR(VLOOKUP(B1653,[2]Lookup!E:F,2,FALSE),"Requires a Council Assigning"))</f>
        <v>North Yorkshire County Council</v>
      </c>
      <c r="H1653" t="str">
        <f>IFERROR(VLOOKUP(C1653,[2]Lookup!A:B,2,FALSE),"Requires Category")</f>
        <v>Nicotine Dependence</v>
      </c>
      <c r="I1653" t="str">
        <f t="shared" si="26"/>
        <v>Yes</v>
      </c>
    </row>
    <row r="1654" spans="1:9" hidden="1" x14ac:dyDescent="0.25">
      <c r="A1654" s="53">
        <v>42614</v>
      </c>
      <c r="B1654" t="s">
        <v>14</v>
      </c>
      <c r="C1654" t="s">
        <v>167</v>
      </c>
      <c r="D1654">
        <v>1</v>
      </c>
      <c r="E1654" s="4">
        <v>18.489999999999998</v>
      </c>
      <c r="F1654" s="4" t="str">
        <f>VLOOKUP(C1654,[2]Lookup!A:C,3,FALSE)</f>
        <v>Local Authority</v>
      </c>
      <c r="G1654" t="str">
        <f>IF(F1654="NHS England", "NHS England", IFERROR(VLOOKUP(B1654,[2]Lookup!E:F,2,FALSE),"Requires a Council Assigning"))</f>
        <v>North Yorkshire County Council</v>
      </c>
      <c r="H1654" t="str">
        <f>IFERROR(VLOOKUP(C1654,[2]Lookup!A:B,2,FALSE),"Requires Category")</f>
        <v>Nicotine Dependence</v>
      </c>
      <c r="I1654" t="str">
        <f t="shared" si="26"/>
        <v>Yes</v>
      </c>
    </row>
    <row r="1655" spans="1:9" hidden="1" x14ac:dyDescent="0.25">
      <c r="A1655" s="53">
        <v>42614</v>
      </c>
      <c r="B1655" t="s">
        <v>14</v>
      </c>
      <c r="C1655" t="s">
        <v>168</v>
      </c>
      <c r="D1655">
        <v>2</v>
      </c>
      <c r="E1655" s="4">
        <v>38.43</v>
      </c>
      <c r="F1655" s="4" t="str">
        <f>VLOOKUP(C1655,[2]Lookup!A:C,3,FALSE)</f>
        <v>Local Authority</v>
      </c>
      <c r="G1655" t="str">
        <f>IF(F1655="NHS England", "NHS England", IFERROR(VLOOKUP(B1655,[2]Lookup!E:F,2,FALSE),"Requires a Council Assigning"))</f>
        <v>North Yorkshire County Council</v>
      </c>
      <c r="H1655" t="str">
        <f>IFERROR(VLOOKUP(C1655,[2]Lookup!A:B,2,FALSE),"Requires Category")</f>
        <v>Nicotine Dependence</v>
      </c>
      <c r="I1655" t="str">
        <f t="shared" si="26"/>
        <v>Yes</v>
      </c>
    </row>
    <row r="1656" spans="1:9" hidden="1" x14ac:dyDescent="0.25">
      <c r="A1656" s="53">
        <v>42614</v>
      </c>
      <c r="B1656" t="s">
        <v>14</v>
      </c>
      <c r="C1656" t="s">
        <v>131</v>
      </c>
      <c r="D1656">
        <v>2</v>
      </c>
      <c r="E1656" s="4">
        <v>15.42</v>
      </c>
      <c r="F1656" s="4" t="str">
        <f>VLOOKUP(C1656,[2]Lookup!A:C,3,FALSE)</f>
        <v>NHS England</v>
      </c>
      <c r="G1656" t="str">
        <f>IF(F1656="NHS England", "NHS England", IFERROR(VLOOKUP(B1656,[2]Lookup!E:F,2,FALSE),"Requires a Council Assigning"))</f>
        <v>NHS England</v>
      </c>
      <c r="H1656" t="str">
        <f>IFERROR(VLOOKUP(C1656,[2]Lookup!A:B,2,FALSE),"Requires Category")</f>
        <v>Pneumococcal</v>
      </c>
      <c r="I1656" t="str">
        <f t="shared" si="26"/>
        <v>Yes</v>
      </c>
    </row>
    <row r="1657" spans="1:9" hidden="1" x14ac:dyDescent="0.25">
      <c r="A1657" s="53">
        <v>42614</v>
      </c>
      <c r="B1657" t="s">
        <v>14</v>
      </c>
      <c r="C1657" t="s">
        <v>145</v>
      </c>
      <c r="D1657">
        <v>1</v>
      </c>
      <c r="E1657" s="4">
        <v>25.29</v>
      </c>
      <c r="F1657" s="4" t="str">
        <f>VLOOKUP(C1657,[2]Lookup!A:C,3,FALSE)</f>
        <v>Local Authority</v>
      </c>
      <c r="G1657" t="str">
        <f>IF(F1657="NHS England", "NHS England", IFERROR(VLOOKUP(B1657,[2]Lookup!E:F,2,FALSE),"Requires a Council Assigning"))</f>
        <v>North Yorkshire County Council</v>
      </c>
      <c r="H1657" t="str">
        <f>IFERROR(VLOOKUP(C1657,[2]Lookup!A:B,2,FALSE),"Requires Category")</f>
        <v>Nicotine Dependence</v>
      </c>
      <c r="I1657" t="str">
        <f t="shared" si="26"/>
        <v>Yes</v>
      </c>
    </row>
    <row r="1658" spans="1:9" hidden="1" x14ac:dyDescent="0.25">
      <c r="A1658" s="53">
        <v>42614</v>
      </c>
      <c r="B1658" t="s">
        <v>44</v>
      </c>
      <c r="C1658" t="s">
        <v>166</v>
      </c>
      <c r="D1658">
        <v>1</v>
      </c>
      <c r="E1658" s="4">
        <v>29.12</v>
      </c>
      <c r="F1658" s="4" t="str">
        <f>VLOOKUP(C1658,[2]Lookup!A:C,3,FALSE)</f>
        <v>Local Authority</v>
      </c>
      <c r="G1658" t="str">
        <f>IF(F1658="NHS England", "NHS England", IFERROR(VLOOKUP(B1658,[2]Lookup!E:F,2,FALSE),"Requires a Council Assigning"))</f>
        <v>North Yorkshire County Council</v>
      </c>
      <c r="H1658" t="str">
        <f>IFERROR(VLOOKUP(C1658,[2]Lookup!A:B,2,FALSE),"Requires Category")</f>
        <v>Alcohol dependence</v>
      </c>
      <c r="I1658" t="str">
        <f t="shared" si="26"/>
        <v>Yes</v>
      </c>
    </row>
    <row r="1659" spans="1:9" hidden="1" x14ac:dyDescent="0.25">
      <c r="A1659" s="53">
        <v>42614</v>
      </c>
      <c r="B1659" t="s">
        <v>44</v>
      </c>
      <c r="C1659" t="s">
        <v>133</v>
      </c>
      <c r="D1659">
        <v>2</v>
      </c>
      <c r="E1659" s="4">
        <v>15.14</v>
      </c>
      <c r="F1659" s="4" t="str">
        <f>VLOOKUP(C1659,[2]Lookup!A:C,3,FALSE)</f>
        <v>Local Authority</v>
      </c>
      <c r="G1659" t="str">
        <f>IF(F1659="NHS England", "NHS England", IFERROR(VLOOKUP(B1659,[2]Lookup!E:F,2,FALSE),"Requires a Council Assigning"))</f>
        <v>North Yorkshire County Council</v>
      </c>
      <c r="H1659" t="str">
        <f>IFERROR(VLOOKUP(C1659,[2]Lookup!A:B,2,FALSE),"Requires Category")</f>
        <v>Opioid Dependence</v>
      </c>
      <c r="I1659" t="str">
        <f t="shared" si="26"/>
        <v>Yes</v>
      </c>
    </row>
    <row r="1660" spans="1:9" hidden="1" x14ac:dyDescent="0.25">
      <c r="A1660" s="53">
        <v>42614</v>
      </c>
      <c r="B1660" t="s">
        <v>44</v>
      </c>
      <c r="C1660" t="s">
        <v>135</v>
      </c>
      <c r="D1660">
        <v>2</v>
      </c>
      <c r="E1660" s="4">
        <v>132.69999999999999</v>
      </c>
      <c r="F1660" s="4" t="str">
        <f>VLOOKUP(C1660,[2]Lookup!A:C,3,FALSE)</f>
        <v>Local Authority</v>
      </c>
      <c r="G1660" t="str">
        <f>IF(F1660="NHS England", "NHS England", IFERROR(VLOOKUP(B1660,[2]Lookup!E:F,2,FALSE),"Requires a Council Assigning"))</f>
        <v>North Yorkshire County Council</v>
      </c>
      <c r="H1660" t="str">
        <f>IFERROR(VLOOKUP(C1660,[2]Lookup!A:B,2,FALSE),"Requires Category")</f>
        <v>Alcohol dependence</v>
      </c>
      <c r="I1660" t="str">
        <f t="shared" si="26"/>
        <v>Yes</v>
      </c>
    </row>
    <row r="1661" spans="1:9" hidden="1" x14ac:dyDescent="0.25">
      <c r="A1661" s="53">
        <v>42614</v>
      </c>
      <c r="B1661" t="s">
        <v>44</v>
      </c>
      <c r="C1661" t="s">
        <v>204</v>
      </c>
      <c r="D1661">
        <v>16</v>
      </c>
      <c r="E1661" s="4">
        <v>97.69</v>
      </c>
      <c r="F1661" s="4" t="str">
        <f>VLOOKUP(C1661,[2]Lookup!A:C,3,FALSE)</f>
        <v>NHS England</v>
      </c>
      <c r="G1661" t="str">
        <f>IF(F1661="NHS England", "NHS England", IFERROR(VLOOKUP(B1661,[2]Lookup!E:F,2,FALSE),"Requires a Council Assigning"))</f>
        <v>NHS England</v>
      </c>
      <c r="H1661" t="str">
        <f>IFERROR(VLOOKUP(C1661,[2]Lookup!A:B,2,FALSE),"Requires Category")</f>
        <v>Influenza</v>
      </c>
      <c r="I1661" t="str">
        <f t="shared" si="26"/>
        <v>Yes</v>
      </c>
    </row>
    <row r="1662" spans="1:9" hidden="1" x14ac:dyDescent="0.25">
      <c r="A1662" s="53">
        <v>42614</v>
      </c>
      <c r="B1662" t="s">
        <v>44</v>
      </c>
      <c r="C1662" t="s">
        <v>137</v>
      </c>
      <c r="D1662">
        <v>141</v>
      </c>
      <c r="E1662" s="4">
        <v>681.89</v>
      </c>
      <c r="F1662" s="4" t="str">
        <f>VLOOKUP(C1662,[2]Lookup!A:C,3,FALSE)</f>
        <v>NHS England</v>
      </c>
      <c r="G1662" t="str">
        <f>IF(F1662="NHS England", "NHS England", IFERROR(VLOOKUP(B1662,[2]Lookup!E:F,2,FALSE),"Requires a Council Assigning"))</f>
        <v>NHS England</v>
      </c>
      <c r="H1662" t="str">
        <f>IFERROR(VLOOKUP(C1662,[2]Lookup!A:B,2,FALSE),"Requires Category")</f>
        <v>Influenza</v>
      </c>
      <c r="I1662" t="str">
        <f t="shared" si="26"/>
        <v>Yes</v>
      </c>
    </row>
    <row r="1663" spans="1:9" hidden="1" x14ac:dyDescent="0.25">
      <c r="A1663" s="53">
        <v>42614</v>
      </c>
      <c r="B1663" t="s">
        <v>44</v>
      </c>
      <c r="C1663" t="s">
        <v>164</v>
      </c>
      <c r="D1663">
        <v>1</v>
      </c>
      <c r="E1663" s="4">
        <v>4.83</v>
      </c>
      <c r="F1663" s="4" t="str">
        <f>VLOOKUP(C1663,[2]Lookup!A:C,3,FALSE)</f>
        <v>Local Authority</v>
      </c>
      <c r="G1663" t="str">
        <f>IF(F1663="NHS England", "NHS England", IFERROR(VLOOKUP(B1663,[2]Lookup!E:F,2,FALSE),"Requires a Council Assigning"))</f>
        <v>North Yorkshire County Council</v>
      </c>
      <c r="H1663" t="str">
        <f>IFERROR(VLOOKUP(C1663,[2]Lookup!A:B,2,FALSE),"Requires Category")</f>
        <v>Emergency Contraception</v>
      </c>
      <c r="I1663" t="str">
        <f t="shared" si="26"/>
        <v>No</v>
      </c>
    </row>
    <row r="1664" spans="1:9" hidden="1" x14ac:dyDescent="0.25">
      <c r="A1664" s="53">
        <v>42614</v>
      </c>
      <c r="B1664" t="s">
        <v>44</v>
      </c>
      <c r="C1664" t="s">
        <v>138</v>
      </c>
      <c r="D1664">
        <v>17</v>
      </c>
      <c r="E1664" s="4">
        <v>134.88999999999999</v>
      </c>
      <c r="F1664" s="4" t="str">
        <f>VLOOKUP(C1664,[2]Lookup!A:C,3,FALSE)</f>
        <v>Local Authority</v>
      </c>
      <c r="G1664" t="str">
        <f>IF(F1664="NHS England", "NHS England", IFERROR(VLOOKUP(B1664,[2]Lookup!E:F,2,FALSE),"Requires a Council Assigning"))</f>
        <v>North Yorkshire County Council</v>
      </c>
      <c r="H1664" t="str">
        <f>IFERROR(VLOOKUP(C1664,[2]Lookup!A:B,2,FALSE),"Requires Category")</f>
        <v>Opioid Dependence</v>
      </c>
      <c r="I1664" t="str">
        <f t="shared" si="26"/>
        <v>Yes</v>
      </c>
    </row>
    <row r="1665" spans="1:9" hidden="1" x14ac:dyDescent="0.25">
      <c r="A1665" s="53">
        <v>42614</v>
      </c>
      <c r="B1665" t="s">
        <v>44</v>
      </c>
      <c r="C1665" t="s">
        <v>153</v>
      </c>
      <c r="D1665">
        <v>3</v>
      </c>
      <c r="E1665" s="4">
        <v>89.09</v>
      </c>
      <c r="F1665" s="4" t="str">
        <f>VLOOKUP(C1665,[2]Lookup!A:C,3,FALSE)</f>
        <v>Local Authority</v>
      </c>
      <c r="G1665" t="str">
        <f>IF(F1665="NHS England", "NHS England", IFERROR(VLOOKUP(B1665,[2]Lookup!E:F,2,FALSE),"Requires a Council Assigning"))</f>
        <v>North Yorkshire County Council</v>
      </c>
      <c r="H1665" t="str">
        <f>IFERROR(VLOOKUP(C1665,[2]Lookup!A:B,2,FALSE),"Requires Category")</f>
        <v>Nicotine Dependence</v>
      </c>
      <c r="I1665" t="str">
        <f t="shared" si="26"/>
        <v>Yes</v>
      </c>
    </row>
    <row r="1666" spans="1:9" hidden="1" x14ac:dyDescent="0.25">
      <c r="A1666" s="53">
        <v>42614</v>
      </c>
      <c r="B1666" t="s">
        <v>44</v>
      </c>
      <c r="C1666" t="s">
        <v>161</v>
      </c>
      <c r="D1666">
        <v>1</v>
      </c>
      <c r="E1666" s="4">
        <v>22.47</v>
      </c>
      <c r="F1666" s="4" t="str">
        <f>VLOOKUP(C1666,[2]Lookup!A:C,3,FALSE)</f>
        <v>Local Authority</v>
      </c>
      <c r="G1666" t="str">
        <f>IF(F1666="NHS England", "NHS England", IFERROR(VLOOKUP(B1666,[2]Lookup!E:F,2,FALSE),"Requires a Council Assigning"))</f>
        <v>North Yorkshire County Council</v>
      </c>
      <c r="H1666" t="str">
        <f>IFERROR(VLOOKUP(C1666,[2]Lookup!A:B,2,FALSE),"Requires Category")</f>
        <v>Nicotine Dependence</v>
      </c>
      <c r="I1666" t="str">
        <f t="shared" si="26"/>
        <v>Yes</v>
      </c>
    </row>
    <row r="1667" spans="1:9" hidden="1" x14ac:dyDescent="0.25">
      <c r="A1667" s="53">
        <v>42614</v>
      </c>
      <c r="B1667" t="s">
        <v>44</v>
      </c>
      <c r="C1667" t="s">
        <v>168</v>
      </c>
      <c r="D1667">
        <v>2</v>
      </c>
      <c r="E1667" s="4">
        <v>76.88</v>
      </c>
      <c r="F1667" s="4" t="str">
        <f>VLOOKUP(C1667,[2]Lookup!A:C,3,FALSE)</f>
        <v>Local Authority</v>
      </c>
      <c r="G1667" t="str">
        <f>IF(F1667="NHS England", "NHS England", IFERROR(VLOOKUP(B1667,[2]Lookup!E:F,2,FALSE),"Requires a Council Assigning"))</f>
        <v>North Yorkshire County Council</v>
      </c>
      <c r="H1667" t="str">
        <f>IFERROR(VLOOKUP(C1667,[2]Lookup!A:B,2,FALSE),"Requires Category")</f>
        <v>Nicotine Dependence</v>
      </c>
      <c r="I1667" t="str">
        <f t="shared" si="26"/>
        <v>Yes</v>
      </c>
    </row>
    <row r="1668" spans="1:9" hidden="1" x14ac:dyDescent="0.25">
      <c r="A1668" s="53">
        <v>42614</v>
      </c>
      <c r="B1668" t="s">
        <v>44</v>
      </c>
      <c r="C1668" t="s">
        <v>142</v>
      </c>
      <c r="D1668">
        <v>1</v>
      </c>
      <c r="E1668" s="4">
        <v>17.43</v>
      </c>
      <c r="F1668" s="4" t="str">
        <f>VLOOKUP(C1668,[2]Lookup!A:C,3,FALSE)</f>
        <v>Local Authority</v>
      </c>
      <c r="G1668" t="str">
        <f>IF(F1668="NHS England", "NHS England", IFERROR(VLOOKUP(B1668,[2]Lookup!E:F,2,FALSE),"Requires a Council Assigning"))</f>
        <v>North Yorkshire County Council</v>
      </c>
      <c r="H1668" t="str">
        <f>IFERROR(VLOOKUP(C1668,[2]Lookup!A:B,2,FALSE),"Requires Category")</f>
        <v>Nicotine Dependence</v>
      </c>
      <c r="I1668" t="str">
        <f t="shared" si="26"/>
        <v>Yes</v>
      </c>
    </row>
    <row r="1669" spans="1:9" hidden="1" x14ac:dyDescent="0.25">
      <c r="A1669" s="53">
        <v>42614</v>
      </c>
      <c r="B1669" t="s">
        <v>44</v>
      </c>
      <c r="C1669" t="s">
        <v>131</v>
      </c>
      <c r="D1669">
        <v>5</v>
      </c>
      <c r="E1669" s="4">
        <v>38.54</v>
      </c>
      <c r="F1669" s="4" t="str">
        <f>VLOOKUP(C1669,[2]Lookup!A:C,3,FALSE)</f>
        <v>NHS England</v>
      </c>
      <c r="G1669" t="str">
        <f>IF(F1669="NHS England", "NHS England", IFERROR(VLOOKUP(B1669,[2]Lookup!E:F,2,FALSE),"Requires a Council Assigning"))</f>
        <v>NHS England</v>
      </c>
      <c r="H1669" t="str">
        <f>IFERROR(VLOOKUP(C1669,[2]Lookup!A:B,2,FALSE),"Requires Category")</f>
        <v>Pneumococcal</v>
      </c>
      <c r="I1669" t="str">
        <f t="shared" si="26"/>
        <v>Yes</v>
      </c>
    </row>
    <row r="1670" spans="1:9" hidden="1" x14ac:dyDescent="0.25">
      <c r="A1670" s="53">
        <v>42614</v>
      </c>
      <c r="B1670" t="s">
        <v>44</v>
      </c>
      <c r="C1670" t="s">
        <v>155</v>
      </c>
      <c r="D1670">
        <v>2</v>
      </c>
      <c r="E1670" s="4">
        <v>23.63</v>
      </c>
      <c r="F1670" s="4" t="str">
        <f>VLOOKUP(C1670,[2]Lookup!A:C,3,FALSE)</f>
        <v>Local Authority</v>
      </c>
      <c r="G1670" t="str">
        <f>IF(F1670="NHS England", "NHS England", IFERROR(VLOOKUP(B1670,[2]Lookup!E:F,2,FALSE),"Requires a Council Assigning"))</f>
        <v>North Yorkshire County Council</v>
      </c>
      <c r="H1670" t="str">
        <f>IFERROR(VLOOKUP(C1670,[2]Lookup!A:B,2,FALSE),"Requires Category")</f>
        <v>Opioid Dependence</v>
      </c>
      <c r="I1670" t="str">
        <f t="shared" si="26"/>
        <v>Yes</v>
      </c>
    </row>
    <row r="1671" spans="1:9" hidden="1" x14ac:dyDescent="0.25">
      <c r="A1671" s="53">
        <v>42614</v>
      </c>
      <c r="B1671" t="s">
        <v>44</v>
      </c>
      <c r="C1671" t="s">
        <v>174</v>
      </c>
      <c r="D1671">
        <v>4</v>
      </c>
      <c r="E1671" s="4">
        <v>282.51</v>
      </c>
      <c r="F1671" s="4" t="str">
        <f>VLOOKUP(C1671,[2]Lookup!A:C,3,FALSE)</f>
        <v>Local Authority</v>
      </c>
      <c r="G1671" t="str">
        <f>IF(F1671="NHS England", "NHS England", IFERROR(VLOOKUP(B1671,[2]Lookup!E:F,2,FALSE),"Requires a Council Assigning"))</f>
        <v>North Yorkshire County Council</v>
      </c>
      <c r="H1671" t="str">
        <f>IFERROR(VLOOKUP(C1671,[2]Lookup!A:B,2,FALSE),"Requires Category")</f>
        <v>Opioid Dependence</v>
      </c>
      <c r="I1671" t="str">
        <f t="shared" si="26"/>
        <v>Yes</v>
      </c>
    </row>
    <row r="1672" spans="1:9" hidden="1" x14ac:dyDescent="0.25">
      <c r="A1672" s="53">
        <v>42614</v>
      </c>
      <c r="B1672" t="s">
        <v>44</v>
      </c>
      <c r="C1672" t="s">
        <v>145</v>
      </c>
      <c r="D1672">
        <v>2</v>
      </c>
      <c r="E1672" s="4">
        <v>50.63</v>
      </c>
      <c r="F1672" s="4" t="str">
        <f>VLOOKUP(C1672,[2]Lookup!A:C,3,FALSE)</f>
        <v>Local Authority</v>
      </c>
      <c r="G1672" t="str">
        <f>IF(F1672="NHS England", "NHS England", IFERROR(VLOOKUP(B1672,[2]Lookup!E:F,2,FALSE),"Requires a Council Assigning"))</f>
        <v>North Yorkshire County Council</v>
      </c>
      <c r="H1672" t="str">
        <f>IFERROR(VLOOKUP(C1672,[2]Lookup!A:B,2,FALSE),"Requires Category")</f>
        <v>Nicotine Dependence</v>
      </c>
      <c r="I1672" t="str">
        <f t="shared" si="26"/>
        <v>Yes</v>
      </c>
    </row>
    <row r="1673" spans="1:9" hidden="1" x14ac:dyDescent="0.25">
      <c r="A1673" s="53">
        <v>42614</v>
      </c>
      <c r="B1673" t="s">
        <v>10</v>
      </c>
      <c r="C1673" t="s">
        <v>154</v>
      </c>
      <c r="D1673">
        <v>190</v>
      </c>
      <c r="E1673" s="4">
        <v>1160.01</v>
      </c>
      <c r="F1673" s="4" t="str">
        <f>VLOOKUP(C1673,[2]Lookup!A:C,3,FALSE)</f>
        <v>NHS England</v>
      </c>
      <c r="G1673" t="str">
        <f>IF(F1673="NHS England", "NHS England", IFERROR(VLOOKUP(B1673,[2]Lookup!E:F,2,FALSE),"Requires a Council Assigning"))</f>
        <v>NHS England</v>
      </c>
      <c r="H1673" t="str">
        <f>IFERROR(VLOOKUP(C1673,[2]Lookup!A:B,2,FALSE),"Requires Category")</f>
        <v>Influenza</v>
      </c>
      <c r="I1673" t="str">
        <f t="shared" si="26"/>
        <v>Yes</v>
      </c>
    </row>
    <row r="1674" spans="1:9" hidden="1" x14ac:dyDescent="0.25">
      <c r="A1674" s="53">
        <v>42614</v>
      </c>
      <c r="B1674" t="s">
        <v>10</v>
      </c>
      <c r="C1674" t="s">
        <v>131</v>
      </c>
      <c r="D1674">
        <v>15</v>
      </c>
      <c r="E1674" s="4">
        <v>115.62</v>
      </c>
      <c r="F1674" s="4" t="str">
        <f>VLOOKUP(C1674,[2]Lookup!A:C,3,FALSE)</f>
        <v>NHS England</v>
      </c>
      <c r="G1674" t="str">
        <f>IF(F1674="NHS England", "NHS England", IFERROR(VLOOKUP(B1674,[2]Lookup!E:F,2,FALSE),"Requires a Council Assigning"))</f>
        <v>NHS England</v>
      </c>
      <c r="H1674" t="str">
        <f>IFERROR(VLOOKUP(C1674,[2]Lookup!A:B,2,FALSE),"Requires Category")</f>
        <v>Pneumococcal</v>
      </c>
      <c r="I1674" t="str">
        <f t="shared" si="26"/>
        <v>Yes</v>
      </c>
    </row>
    <row r="1675" spans="1:9" hidden="1" x14ac:dyDescent="0.25">
      <c r="A1675" s="53">
        <v>42614</v>
      </c>
      <c r="B1675" t="s">
        <v>10</v>
      </c>
      <c r="C1675" t="s">
        <v>146</v>
      </c>
      <c r="D1675">
        <v>1</v>
      </c>
      <c r="E1675" s="4">
        <v>25.29</v>
      </c>
      <c r="F1675" s="4" t="str">
        <f>VLOOKUP(C1675,[2]Lookup!A:C,3,FALSE)</f>
        <v>Local Authority</v>
      </c>
      <c r="G1675" t="str">
        <f>IF(F1675="NHS England", "NHS England", IFERROR(VLOOKUP(B1675,[2]Lookup!E:F,2,FALSE),"Requires a Council Assigning"))</f>
        <v>North Yorkshire County Council</v>
      </c>
      <c r="H1675" t="str">
        <f>IFERROR(VLOOKUP(C1675,[2]Lookup!A:B,2,FALSE),"Requires Category")</f>
        <v>Nicotine Dependence</v>
      </c>
      <c r="I1675" t="str">
        <f t="shared" si="26"/>
        <v>Yes</v>
      </c>
    </row>
    <row r="1676" spans="1:9" hidden="1" x14ac:dyDescent="0.25">
      <c r="A1676" s="53">
        <v>42614</v>
      </c>
      <c r="B1676" t="s">
        <v>30</v>
      </c>
      <c r="C1676" t="s">
        <v>136</v>
      </c>
      <c r="D1676">
        <v>1</v>
      </c>
      <c r="E1676" s="4">
        <v>77.31</v>
      </c>
      <c r="F1676" s="4" t="str">
        <f>VLOOKUP(C1676,[2]Lookup!A:C,3,FALSE)</f>
        <v>Local Authority</v>
      </c>
      <c r="G1676" t="str">
        <f>IF(F1676="NHS England", "NHS England", IFERROR(VLOOKUP(B1676,[2]Lookup!E:F,2,FALSE),"Requires a Council Assigning"))</f>
        <v>City of York</v>
      </c>
      <c r="H1676" t="str">
        <f>IFERROR(VLOOKUP(C1676,[2]Lookup!A:B,2,FALSE),"Requires Category")</f>
        <v>Etonogestrel</v>
      </c>
      <c r="I1676" t="str">
        <f t="shared" si="26"/>
        <v>No</v>
      </c>
    </row>
    <row r="1677" spans="1:9" hidden="1" x14ac:dyDescent="0.25">
      <c r="A1677" s="53">
        <v>42614</v>
      </c>
      <c r="B1677" t="s">
        <v>30</v>
      </c>
      <c r="C1677" t="s">
        <v>154</v>
      </c>
      <c r="D1677">
        <v>780</v>
      </c>
      <c r="E1677" s="4">
        <v>4762.16</v>
      </c>
      <c r="F1677" s="4" t="str">
        <f>VLOOKUP(C1677,[2]Lookup!A:C,3,FALSE)</f>
        <v>NHS England</v>
      </c>
      <c r="G1677" t="str">
        <f>IF(F1677="NHS England", "NHS England", IFERROR(VLOOKUP(B1677,[2]Lookup!E:F,2,FALSE),"Requires a Council Assigning"))</f>
        <v>NHS England</v>
      </c>
      <c r="H1677" t="str">
        <f>IFERROR(VLOOKUP(C1677,[2]Lookup!A:B,2,FALSE),"Requires Category")</f>
        <v>Influenza</v>
      </c>
      <c r="I1677" t="str">
        <f t="shared" si="26"/>
        <v>Yes</v>
      </c>
    </row>
    <row r="1678" spans="1:9" hidden="1" x14ac:dyDescent="0.25">
      <c r="A1678" s="53">
        <v>42614</v>
      </c>
      <c r="B1678" t="s">
        <v>30</v>
      </c>
      <c r="C1678" t="s">
        <v>152</v>
      </c>
      <c r="D1678">
        <v>3</v>
      </c>
      <c r="E1678" s="4">
        <v>23.12</v>
      </c>
      <c r="F1678" s="4" t="str">
        <f>VLOOKUP(C1678,[2]Lookup!A:C,3,FALSE)</f>
        <v>NHS England</v>
      </c>
      <c r="G1678" t="str">
        <f>IF(F1678="NHS England", "NHS England", IFERROR(VLOOKUP(B1678,[2]Lookup!E:F,2,FALSE),"Requires a Council Assigning"))</f>
        <v>NHS England</v>
      </c>
      <c r="H1678" t="str">
        <f>IFERROR(VLOOKUP(C1678,[2]Lookup!A:B,2,FALSE),"Requires Category")</f>
        <v>Pneumococcal</v>
      </c>
      <c r="I1678" t="str">
        <f t="shared" si="26"/>
        <v>Yes</v>
      </c>
    </row>
    <row r="1679" spans="1:9" hidden="1" x14ac:dyDescent="0.25">
      <c r="A1679" s="53">
        <v>42614</v>
      </c>
      <c r="B1679" t="s">
        <v>30</v>
      </c>
      <c r="C1679" t="s">
        <v>243</v>
      </c>
      <c r="D1679">
        <v>1</v>
      </c>
      <c r="E1679" s="4">
        <v>11.54</v>
      </c>
      <c r="F1679" s="4" t="str">
        <f>VLOOKUP(C1679,[2]Lookup!A:C,3,FALSE)</f>
        <v>Local Authority</v>
      </c>
      <c r="G1679" t="str">
        <f>IF(F1679="NHS England", "NHS England", IFERROR(VLOOKUP(B1679,[2]Lookup!E:F,2,FALSE),"Requires a Council Assigning"))</f>
        <v>City of York</v>
      </c>
      <c r="H1679" t="str">
        <f>IFERROR(VLOOKUP(C1679,[2]Lookup!A:B,2,FALSE),"Requires Category")</f>
        <v>Non Medicated Coils</v>
      </c>
      <c r="I1679" t="str">
        <f t="shared" si="26"/>
        <v>No</v>
      </c>
    </row>
    <row r="1680" spans="1:9" hidden="1" x14ac:dyDescent="0.25">
      <c r="A1680" s="53">
        <v>42614</v>
      </c>
      <c r="B1680" t="s">
        <v>18</v>
      </c>
      <c r="C1680" t="s">
        <v>166</v>
      </c>
      <c r="D1680">
        <v>3</v>
      </c>
      <c r="E1680" s="4">
        <v>87.34</v>
      </c>
      <c r="F1680" s="4" t="str">
        <f>VLOOKUP(C1680,[2]Lookup!A:C,3,FALSE)</f>
        <v>Local Authority</v>
      </c>
      <c r="G1680" t="str">
        <f>IF(F1680="NHS England", "NHS England", IFERROR(VLOOKUP(B1680,[2]Lookup!E:F,2,FALSE),"Requires a Council Assigning"))</f>
        <v>North Yorkshire County Council</v>
      </c>
      <c r="H1680" t="str">
        <f>IFERROR(VLOOKUP(C1680,[2]Lookup!A:B,2,FALSE),"Requires Category")</f>
        <v>Alcohol dependence</v>
      </c>
      <c r="I1680" t="str">
        <f t="shared" si="26"/>
        <v>Yes</v>
      </c>
    </row>
    <row r="1681" spans="1:9" hidden="1" x14ac:dyDescent="0.25">
      <c r="A1681" s="53">
        <v>42614</v>
      </c>
      <c r="B1681" t="s">
        <v>18</v>
      </c>
      <c r="C1681" t="s">
        <v>154</v>
      </c>
      <c r="D1681">
        <v>213</v>
      </c>
      <c r="E1681" s="4">
        <v>1300.44</v>
      </c>
      <c r="F1681" s="4" t="str">
        <f>VLOOKUP(C1681,[2]Lookup!A:C,3,FALSE)</f>
        <v>NHS England</v>
      </c>
      <c r="G1681" t="str">
        <f>IF(F1681="NHS England", "NHS England", IFERROR(VLOOKUP(B1681,[2]Lookup!E:F,2,FALSE),"Requires a Council Assigning"))</f>
        <v>NHS England</v>
      </c>
      <c r="H1681" t="str">
        <f>IFERROR(VLOOKUP(C1681,[2]Lookup!A:B,2,FALSE),"Requires Category")</f>
        <v>Influenza</v>
      </c>
      <c r="I1681" t="str">
        <f t="shared" si="26"/>
        <v>Yes</v>
      </c>
    </row>
    <row r="1682" spans="1:9" hidden="1" x14ac:dyDescent="0.25">
      <c r="A1682" s="53">
        <v>42614</v>
      </c>
      <c r="B1682" t="s">
        <v>18</v>
      </c>
      <c r="C1682" t="s">
        <v>152</v>
      </c>
      <c r="D1682">
        <v>1</v>
      </c>
      <c r="E1682" s="4">
        <v>7.71</v>
      </c>
      <c r="F1682" s="4" t="str">
        <f>VLOOKUP(C1682,[2]Lookup!A:C,3,FALSE)</f>
        <v>NHS England</v>
      </c>
      <c r="G1682" t="str">
        <f>IF(F1682="NHS England", "NHS England", IFERROR(VLOOKUP(B1682,[2]Lookup!E:F,2,FALSE),"Requires a Council Assigning"))</f>
        <v>NHS England</v>
      </c>
      <c r="H1682" t="str">
        <f>IFERROR(VLOOKUP(C1682,[2]Lookup!A:B,2,FALSE),"Requires Category")</f>
        <v>Pneumococcal</v>
      </c>
      <c r="I1682" t="str">
        <f t="shared" si="26"/>
        <v>Yes</v>
      </c>
    </row>
    <row r="1683" spans="1:9" hidden="1" x14ac:dyDescent="0.25">
      <c r="A1683" s="53">
        <v>42614</v>
      </c>
      <c r="B1683" t="s">
        <v>73</v>
      </c>
      <c r="C1683" t="s">
        <v>144</v>
      </c>
      <c r="D1683">
        <v>1</v>
      </c>
      <c r="E1683" s="4">
        <v>13.03</v>
      </c>
      <c r="F1683" s="4" t="str">
        <f>VLOOKUP(C1683,[2]Lookup!A:C,3,FALSE)</f>
        <v>Local Authority</v>
      </c>
      <c r="G1683" t="str">
        <f>IF(F1683="NHS England", "NHS England", IFERROR(VLOOKUP(B1683,[2]Lookup!E:F,2,FALSE),"Requires a Council Assigning"))</f>
        <v>EXCLUDE</v>
      </c>
      <c r="H1683" t="str">
        <f>IFERROR(VLOOKUP(C1683,[2]Lookup!A:B,2,FALSE),"Requires Category")</f>
        <v>Emergency Contraception</v>
      </c>
      <c r="I1683" t="str">
        <f t="shared" si="26"/>
        <v>No</v>
      </c>
    </row>
    <row r="1684" spans="1:9" hidden="1" x14ac:dyDescent="0.25">
      <c r="A1684" s="53">
        <v>42614</v>
      </c>
      <c r="B1684" t="s">
        <v>38</v>
      </c>
      <c r="C1684" t="s">
        <v>130</v>
      </c>
      <c r="D1684">
        <v>4</v>
      </c>
      <c r="E1684" s="4">
        <v>209.07</v>
      </c>
      <c r="F1684" s="4" t="str">
        <f>VLOOKUP(C1684,[2]Lookup!A:C,3,FALSE)</f>
        <v>Local Authority</v>
      </c>
      <c r="G1684" t="str">
        <f>IF(F1684="NHS England", "NHS England", IFERROR(VLOOKUP(B1684,[2]Lookup!E:F,2,FALSE),"Requires a Council Assigning"))</f>
        <v>City of York</v>
      </c>
      <c r="H1684" t="str">
        <f>IFERROR(VLOOKUP(C1684,[2]Lookup!A:B,2,FALSE),"Requires Category")</f>
        <v>Nicotine Dependence</v>
      </c>
      <c r="I1684" t="str">
        <f t="shared" ref="I1684:I1701" si="27">INDEX($R$7:$AB$11,MATCH(G1684,$Q$7:$Q$11,0),MATCH(H1684,$R$6:$AB$6,0))</f>
        <v>No</v>
      </c>
    </row>
    <row r="1685" spans="1:9" hidden="1" x14ac:dyDescent="0.25">
      <c r="A1685" s="53">
        <v>42614</v>
      </c>
      <c r="B1685" t="s">
        <v>38</v>
      </c>
      <c r="C1685" t="s">
        <v>136</v>
      </c>
      <c r="D1685">
        <v>6</v>
      </c>
      <c r="E1685" s="4">
        <v>463.84</v>
      </c>
      <c r="F1685" s="4" t="str">
        <f>VLOOKUP(C1685,[2]Lookup!A:C,3,FALSE)</f>
        <v>Local Authority</v>
      </c>
      <c r="G1685" t="str">
        <f>IF(F1685="NHS England", "NHS England", IFERROR(VLOOKUP(B1685,[2]Lookup!E:F,2,FALSE),"Requires a Council Assigning"))</f>
        <v>City of York</v>
      </c>
      <c r="H1685" t="str">
        <f>IFERROR(VLOOKUP(C1685,[2]Lookup!A:B,2,FALSE),"Requires Category")</f>
        <v>Etonogestrel</v>
      </c>
      <c r="I1685" t="str">
        <f t="shared" si="27"/>
        <v>No</v>
      </c>
    </row>
    <row r="1686" spans="1:9" hidden="1" x14ac:dyDescent="0.25">
      <c r="A1686" s="53">
        <v>42614</v>
      </c>
      <c r="B1686" t="s">
        <v>38</v>
      </c>
      <c r="C1686" t="s">
        <v>154</v>
      </c>
      <c r="D1686">
        <v>5</v>
      </c>
      <c r="E1686" s="4">
        <v>30.53</v>
      </c>
      <c r="F1686" s="4" t="str">
        <f>VLOOKUP(C1686,[2]Lookup!A:C,3,FALSE)</f>
        <v>NHS England</v>
      </c>
      <c r="G1686" t="str">
        <f>IF(F1686="NHS England", "NHS England", IFERROR(VLOOKUP(B1686,[2]Lookup!E:F,2,FALSE),"Requires a Council Assigning"))</f>
        <v>NHS England</v>
      </c>
      <c r="H1686" t="str">
        <f>IFERROR(VLOOKUP(C1686,[2]Lookup!A:B,2,FALSE),"Requires Category")</f>
        <v>Influenza</v>
      </c>
      <c r="I1686" t="str">
        <f t="shared" si="27"/>
        <v>Yes</v>
      </c>
    </row>
    <row r="1687" spans="1:9" hidden="1" x14ac:dyDescent="0.25">
      <c r="A1687" s="53">
        <v>42614</v>
      </c>
      <c r="B1687" t="s">
        <v>38</v>
      </c>
      <c r="C1687" t="s">
        <v>164</v>
      </c>
      <c r="D1687">
        <v>1</v>
      </c>
      <c r="E1687" s="4">
        <v>4.83</v>
      </c>
      <c r="F1687" s="4" t="str">
        <f>VLOOKUP(C1687,[2]Lookup!A:C,3,FALSE)</f>
        <v>Local Authority</v>
      </c>
      <c r="G1687" t="str">
        <f>IF(F1687="NHS England", "NHS England", IFERROR(VLOOKUP(B1687,[2]Lookup!E:F,2,FALSE),"Requires a Council Assigning"))</f>
        <v>City of York</v>
      </c>
      <c r="H1687" t="str">
        <f>IFERROR(VLOOKUP(C1687,[2]Lookup!A:B,2,FALSE),"Requires Category")</f>
        <v>Emergency Contraception</v>
      </c>
      <c r="I1687" t="str">
        <f t="shared" si="27"/>
        <v>No</v>
      </c>
    </row>
    <row r="1688" spans="1:9" hidden="1" x14ac:dyDescent="0.25">
      <c r="A1688" s="53">
        <v>42614</v>
      </c>
      <c r="B1688" t="s">
        <v>38</v>
      </c>
      <c r="C1688" t="s">
        <v>159</v>
      </c>
      <c r="D1688">
        <v>11</v>
      </c>
      <c r="E1688" s="4">
        <v>53.13</v>
      </c>
      <c r="F1688" s="4" t="str">
        <f>VLOOKUP(C1688,[2]Lookup!A:C,3,FALSE)</f>
        <v>Local Authority</v>
      </c>
      <c r="G1688" t="str">
        <f>IF(F1688="NHS England", "NHS England", IFERROR(VLOOKUP(B1688,[2]Lookup!E:F,2,FALSE),"Requires a Council Assigning"))</f>
        <v>City of York</v>
      </c>
      <c r="H1688" t="str">
        <f>IFERROR(VLOOKUP(C1688,[2]Lookup!A:B,2,FALSE),"Requires Category")</f>
        <v>Emergency Contraception</v>
      </c>
      <c r="I1688" t="str">
        <f t="shared" si="27"/>
        <v>No</v>
      </c>
    </row>
    <row r="1689" spans="1:9" hidden="1" x14ac:dyDescent="0.25">
      <c r="A1689" s="53">
        <v>42614</v>
      </c>
      <c r="B1689" t="s">
        <v>38</v>
      </c>
      <c r="C1689" t="s">
        <v>128</v>
      </c>
      <c r="D1689">
        <v>5</v>
      </c>
      <c r="E1689" s="4">
        <v>407.64</v>
      </c>
      <c r="F1689" s="4" t="str">
        <f>VLOOKUP(C1689,[2]Lookup!A:C,3,FALSE)</f>
        <v>Local Authority</v>
      </c>
      <c r="G1689" t="str">
        <f>IF(F1689="NHS England", "NHS England", IFERROR(VLOOKUP(B1689,[2]Lookup!E:F,2,FALSE),"Requires a Council Assigning"))</f>
        <v>City of York</v>
      </c>
      <c r="H1689" t="str">
        <f>IFERROR(VLOOKUP(C1689,[2]Lookup!A:B,2,FALSE),"Requires Category")</f>
        <v>IUD Progestogen-only Device</v>
      </c>
      <c r="I1689" t="str">
        <f t="shared" si="27"/>
        <v>No</v>
      </c>
    </row>
    <row r="1690" spans="1:9" hidden="1" x14ac:dyDescent="0.25">
      <c r="A1690" s="53">
        <v>42614</v>
      </c>
      <c r="B1690" t="s">
        <v>38</v>
      </c>
      <c r="C1690" t="s">
        <v>129</v>
      </c>
      <c r="D1690">
        <v>2</v>
      </c>
      <c r="E1690" s="4">
        <v>154.61000000000001</v>
      </c>
      <c r="F1690" s="4" t="str">
        <f>VLOOKUP(C1690,[2]Lookup!A:C,3,FALSE)</f>
        <v>Local Authority</v>
      </c>
      <c r="G1690" t="str">
        <f>IF(F1690="NHS England", "NHS England", IFERROR(VLOOKUP(B1690,[2]Lookup!E:F,2,FALSE),"Requires a Council Assigning"))</f>
        <v>City of York</v>
      </c>
      <c r="H1690" t="str">
        <f>IFERROR(VLOOKUP(C1690,[2]Lookup!A:B,2,FALSE),"Requires Category")</f>
        <v>Etonogestrel</v>
      </c>
      <c r="I1690" t="str">
        <f t="shared" si="27"/>
        <v>No</v>
      </c>
    </row>
    <row r="1691" spans="1:9" hidden="1" x14ac:dyDescent="0.25">
      <c r="A1691" s="53">
        <v>42614</v>
      </c>
      <c r="B1691" t="s">
        <v>38</v>
      </c>
      <c r="C1691" t="s">
        <v>153</v>
      </c>
      <c r="D1691">
        <v>1</v>
      </c>
      <c r="E1691" s="4">
        <v>79.13</v>
      </c>
      <c r="F1691" s="4" t="str">
        <f>VLOOKUP(C1691,[2]Lookup!A:C,3,FALSE)</f>
        <v>Local Authority</v>
      </c>
      <c r="G1691" t="str">
        <f>IF(F1691="NHS England", "NHS England", IFERROR(VLOOKUP(B1691,[2]Lookup!E:F,2,FALSE),"Requires a Council Assigning"))</f>
        <v>City of York</v>
      </c>
      <c r="H1691" t="str">
        <f>IFERROR(VLOOKUP(C1691,[2]Lookup!A:B,2,FALSE),"Requires Category")</f>
        <v>Nicotine Dependence</v>
      </c>
      <c r="I1691" t="str">
        <f t="shared" si="27"/>
        <v>No</v>
      </c>
    </row>
    <row r="1692" spans="1:9" hidden="1" x14ac:dyDescent="0.25">
      <c r="A1692" s="53">
        <v>42614</v>
      </c>
      <c r="B1692" t="s">
        <v>38</v>
      </c>
      <c r="C1692" t="s">
        <v>152</v>
      </c>
      <c r="D1692">
        <v>8</v>
      </c>
      <c r="E1692" s="4">
        <v>61.66</v>
      </c>
      <c r="F1692" s="4" t="str">
        <f>VLOOKUP(C1692,[2]Lookup!A:C,3,FALSE)</f>
        <v>NHS England</v>
      </c>
      <c r="G1692" t="str">
        <f>IF(F1692="NHS England", "NHS England", IFERROR(VLOOKUP(B1692,[2]Lookup!E:F,2,FALSE),"Requires a Council Assigning"))</f>
        <v>NHS England</v>
      </c>
      <c r="H1692" t="str">
        <f>IFERROR(VLOOKUP(C1692,[2]Lookup!A:B,2,FALSE),"Requires Category")</f>
        <v>Pneumococcal</v>
      </c>
      <c r="I1692" t="str">
        <f t="shared" si="27"/>
        <v>Yes</v>
      </c>
    </row>
    <row r="1693" spans="1:9" hidden="1" x14ac:dyDescent="0.25">
      <c r="A1693" s="53">
        <v>42614</v>
      </c>
      <c r="B1693" t="s">
        <v>38</v>
      </c>
      <c r="C1693" t="s">
        <v>238</v>
      </c>
      <c r="D1693">
        <v>2</v>
      </c>
      <c r="E1693" s="4">
        <v>19.399999999999999</v>
      </c>
      <c r="F1693" s="4" t="str">
        <f>VLOOKUP(C1693,[2]Lookup!A:C,3,FALSE)</f>
        <v>Local Authority</v>
      </c>
      <c r="G1693" t="str">
        <f>IF(F1693="NHS England", "NHS England", IFERROR(VLOOKUP(B1693,[2]Lookup!E:F,2,FALSE),"Requires a Council Assigning"))</f>
        <v>City of York</v>
      </c>
      <c r="H1693" t="str">
        <f>IFERROR(VLOOKUP(C1693,[2]Lookup!A:B,2,FALSE),"Requires Category")</f>
        <v>Non Medicated Coils</v>
      </c>
      <c r="I1693" t="str">
        <f t="shared" si="27"/>
        <v>No</v>
      </c>
    </row>
    <row r="1694" spans="1:9" hidden="1" x14ac:dyDescent="0.25">
      <c r="A1694" s="53">
        <v>42614</v>
      </c>
      <c r="B1694" t="s">
        <v>38</v>
      </c>
      <c r="C1694" t="s">
        <v>144</v>
      </c>
      <c r="D1694">
        <v>1</v>
      </c>
      <c r="E1694" s="4">
        <v>13.03</v>
      </c>
      <c r="F1694" s="4" t="str">
        <f>VLOOKUP(C1694,[2]Lookup!A:C,3,FALSE)</f>
        <v>Local Authority</v>
      </c>
      <c r="G1694" t="str">
        <f>IF(F1694="NHS England", "NHS England", IFERROR(VLOOKUP(B1694,[2]Lookup!E:F,2,FALSE),"Requires a Council Assigning"))</f>
        <v>City of York</v>
      </c>
      <c r="H1694" t="str">
        <f>IFERROR(VLOOKUP(C1694,[2]Lookup!A:B,2,FALSE),"Requires Category")</f>
        <v>Emergency Contraception</v>
      </c>
      <c r="I1694" t="str">
        <f t="shared" si="27"/>
        <v>No</v>
      </c>
    </row>
    <row r="1695" spans="1:9" hidden="1" x14ac:dyDescent="0.25">
      <c r="A1695" s="53">
        <v>42614</v>
      </c>
      <c r="B1695" t="s">
        <v>54</v>
      </c>
      <c r="C1695" t="s">
        <v>166</v>
      </c>
      <c r="D1695">
        <v>3</v>
      </c>
      <c r="E1695" s="4">
        <v>87.36</v>
      </c>
      <c r="F1695" s="4" t="str">
        <f>VLOOKUP(C1695,[2]Lookup!A:C,3,FALSE)</f>
        <v>Local Authority</v>
      </c>
      <c r="G1695" t="str">
        <f>IF(F1695="NHS England", "NHS England", IFERROR(VLOOKUP(B1695,[2]Lookup!E:F,2,FALSE),"Requires a Council Assigning"))</f>
        <v>City of York</v>
      </c>
      <c r="H1695" t="str">
        <f>IFERROR(VLOOKUP(C1695,[2]Lookup!A:B,2,FALSE),"Requires Category")</f>
        <v>Alcohol dependence</v>
      </c>
      <c r="I1695" t="str">
        <f t="shared" si="27"/>
        <v>No</v>
      </c>
    </row>
    <row r="1696" spans="1:9" hidden="1" x14ac:dyDescent="0.25">
      <c r="A1696" s="53">
        <v>42614</v>
      </c>
      <c r="B1696" t="s">
        <v>54</v>
      </c>
      <c r="C1696" t="s">
        <v>182</v>
      </c>
      <c r="D1696">
        <v>1</v>
      </c>
      <c r="E1696" s="4">
        <v>17.8</v>
      </c>
      <c r="F1696" s="4" t="str">
        <f>VLOOKUP(C1696,[2]Lookup!A:C,3,FALSE)</f>
        <v>Local Authority</v>
      </c>
      <c r="G1696" t="str">
        <f>IF(F1696="NHS England", "NHS England", IFERROR(VLOOKUP(B1696,[2]Lookup!E:F,2,FALSE),"Requires a Council Assigning"))</f>
        <v>City of York</v>
      </c>
      <c r="H1696" t="str">
        <f>IFERROR(VLOOKUP(C1696,[2]Lookup!A:B,2,FALSE),"Requires Category")</f>
        <v>Opioid Dependence</v>
      </c>
      <c r="I1696" t="str">
        <f t="shared" si="27"/>
        <v>Yes</v>
      </c>
    </row>
    <row r="1697" spans="1:9" hidden="1" x14ac:dyDescent="0.25">
      <c r="A1697" s="53">
        <v>42614</v>
      </c>
      <c r="B1697" t="s">
        <v>54</v>
      </c>
      <c r="C1697" t="s">
        <v>134</v>
      </c>
      <c r="D1697">
        <v>2</v>
      </c>
      <c r="E1697" s="4">
        <v>21.64</v>
      </c>
      <c r="F1697" s="4" t="str">
        <f>VLOOKUP(C1697,[2]Lookup!A:C,3,FALSE)</f>
        <v>Local Authority</v>
      </c>
      <c r="G1697" t="str">
        <f>IF(F1697="NHS England", "NHS England", IFERROR(VLOOKUP(B1697,[2]Lookup!E:F,2,FALSE),"Requires a Council Assigning"))</f>
        <v>City of York</v>
      </c>
      <c r="H1697" t="str">
        <f>IFERROR(VLOOKUP(C1697,[2]Lookup!A:B,2,FALSE),"Requires Category")</f>
        <v>Opioid Dependence</v>
      </c>
      <c r="I1697" t="str">
        <f t="shared" si="27"/>
        <v>Yes</v>
      </c>
    </row>
    <row r="1698" spans="1:9" hidden="1" x14ac:dyDescent="0.25">
      <c r="A1698" s="53">
        <v>42614</v>
      </c>
      <c r="B1698" t="s">
        <v>54</v>
      </c>
      <c r="C1698" t="s">
        <v>135</v>
      </c>
      <c r="D1698">
        <v>1</v>
      </c>
      <c r="E1698" s="4">
        <v>47.7</v>
      </c>
      <c r="F1698" s="4" t="str">
        <f>VLOOKUP(C1698,[2]Lookup!A:C,3,FALSE)</f>
        <v>Local Authority</v>
      </c>
      <c r="G1698" t="str">
        <f>IF(F1698="NHS England", "NHS England", IFERROR(VLOOKUP(B1698,[2]Lookup!E:F,2,FALSE),"Requires a Council Assigning"))</f>
        <v>City of York</v>
      </c>
      <c r="H1698" t="str">
        <f>IFERROR(VLOOKUP(C1698,[2]Lookup!A:B,2,FALSE),"Requires Category")</f>
        <v>Alcohol dependence</v>
      </c>
      <c r="I1698" t="str">
        <f t="shared" si="27"/>
        <v>No</v>
      </c>
    </row>
    <row r="1699" spans="1:9" hidden="1" x14ac:dyDescent="0.25">
      <c r="A1699" s="53">
        <v>42614</v>
      </c>
      <c r="B1699" t="s">
        <v>54</v>
      </c>
      <c r="C1699" t="s">
        <v>136</v>
      </c>
      <c r="D1699">
        <v>4</v>
      </c>
      <c r="E1699" s="4">
        <v>309.23</v>
      </c>
      <c r="F1699" s="4" t="str">
        <f>VLOOKUP(C1699,[2]Lookup!A:C,3,FALSE)</f>
        <v>Local Authority</v>
      </c>
      <c r="G1699" t="str">
        <f>IF(F1699="NHS England", "NHS England", IFERROR(VLOOKUP(B1699,[2]Lookup!E:F,2,FALSE),"Requires a Council Assigning"))</f>
        <v>City of York</v>
      </c>
      <c r="H1699" t="str">
        <f>IFERROR(VLOOKUP(C1699,[2]Lookup!A:B,2,FALSE),"Requires Category")</f>
        <v>Etonogestrel</v>
      </c>
      <c r="I1699" t="str">
        <f t="shared" si="27"/>
        <v>No</v>
      </c>
    </row>
    <row r="1700" spans="1:9" hidden="1" x14ac:dyDescent="0.25">
      <c r="A1700" s="53">
        <v>42614</v>
      </c>
      <c r="B1700" t="s">
        <v>54</v>
      </c>
      <c r="C1700" t="s">
        <v>244</v>
      </c>
      <c r="D1700">
        <v>117</v>
      </c>
      <c r="E1700" s="4">
        <v>601.59</v>
      </c>
      <c r="F1700" s="4" t="str">
        <f>VLOOKUP(C1700,[2]Lookup!A:C,3,FALSE)</f>
        <v>NHS England</v>
      </c>
      <c r="G1700" t="str">
        <f>IF(F1700="NHS England", "NHS England", IFERROR(VLOOKUP(B1700,[2]Lookup!E:F,2,FALSE),"Requires a Council Assigning"))</f>
        <v>NHS England</v>
      </c>
      <c r="H1700" t="str">
        <f>IFERROR(VLOOKUP(C1700,[2]Lookup!A:B,2,FALSE),"Requires Category")</f>
        <v>Pneumococcal</v>
      </c>
      <c r="I1700" t="str">
        <f t="shared" si="27"/>
        <v>Yes</v>
      </c>
    </row>
    <row r="1701" spans="1:9" hidden="1" x14ac:dyDescent="0.25">
      <c r="A1701" s="53">
        <v>42614</v>
      </c>
      <c r="B1701" t="s">
        <v>54</v>
      </c>
      <c r="C1701" t="s">
        <v>204</v>
      </c>
      <c r="D1701">
        <v>39</v>
      </c>
      <c r="E1701" s="4">
        <v>238.11</v>
      </c>
      <c r="F1701" s="4" t="str">
        <f>VLOOKUP(C1701,[2]Lookup!A:C,3,FALSE)</f>
        <v>NHS England</v>
      </c>
      <c r="G1701" t="str">
        <f>IF(F1701="NHS England", "NHS England", IFERROR(VLOOKUP(B1701,[2]Lookup!E:F,2,FALSE),"Requires a Council Assigning"))</f>
        <v>NHS England</v>
      </c>
      <c r="H1701" t="str">
        <f>IFERROR(VLOOKUP(C1701,[2]Lookup!A:B,2,FALSE),"Requires Category")</f>
        <v>Influenza</v>
      </c>
      <c r="I1701" t="str">
        <f t="shared" si="27"/>
        <v>Yes</v>
      </c>
    </row>
    <row r="1702" spans="1:9" hidden="1" x14ac:dyDescent="0.25">
      <c r="A1702" s="53">
        <v>42614</v>
      </c>
      <c r="B1702" t="s">
        <v>54</v>
      </c>
      <c r="C1702" t="s">
        <v>154</v>
      </c>
      <c r="D1702">
        <v>126</v>
      </c>
      <c r="E1702" s="4">
        <v>769.27</v>
      </c>
      <c r="F1702" s="4" t="str">
        <f>VLOOKUP(C1702,[2]Lookup!A:C,3,FALSE)</f>
        <v>NHS England</v>
      </c>
      <c r="G1702" t="str">
        <f>IF(F1702="NHS England", "NHS England", IFERROR(VLOOKUP(B1702,[2]Lookup!E:F,2,FALSE),"Requires a Council Assigning"))</f>
        <v>NHS England</v>
      </c>
      <c r="H1702" t="str">
        <f>IFERROR(VLOOKUP(C1702,[2]Lookup!A:B,2,FALSE),"Requires Category")</f>
        <v>Influenza</v>
      </c>
      <c r="I1702" t="str">
        <f t="shared" ref="I1702:I1706" si="28">INDEX($R$7:$AB$11,MATCH(G1702,$Q$7:$Q$11,0),MATCH(H1702,$R$6:$AB$6,0))</f>
        <v>Yes</v>
      </c>
    </row>
    <row r="1703" spans="1:9" hidden="1" x14ac:dyDescent="0.25">
      <c r="A1703" s="53">
        <v>42614</v>
      </c>
      <c r="B1703" t="s">
        <v>54</v>
      </c>
      <c r="C1703" t="s">
        <v>137</v>
      </c>
      <c r="D1703" s="18">
        <v>1643</v>
      </c>
      <c r="E1703" s="4">
        <v>7945.7</v>
      </c>
      <c r="F1703" s="4" t="str">
        <f>VLOOKUP(C1703,[2]Lookup!A:C,3,FALSE)</f>
        <v>NHS England</v>
      </c>
      <c r="G1703" t="str">
        <f>IF(F1703="NHS England", "NHS England", IFERROR(VLOOKUP(B1703,[2]Lookup!E:F,2,FALSE),"Requires a Council Assigning"))</f>
        <v>NHS England</v>
      </c>
      <c r="H1703" t="str">
        <f>IFERROR(VLOOKUP(C1703,[2]Lookup!A:B,2,FALSE),"Requires Category")</f>
        <v>Influenza</v>
      </c>
      <c r="I1703" t="str">
        <f t="shared" si="28"/>
        <v>Yes</v>
      </c>
    </row>
    <row r="1704" spans="1:9" hidden="1" x14ac:dyDescent="0.25">
      <c r="A1704" s="53">
        <v>42614</v>
      </c>
      <c r="B1704" t="s">
        <v>54</v>
      </c>
      <c r="C1704" t="s">
        <v>159</v>
      </c>
      <c r="D1704">
        <v>8</v>
      </c>
      <c r="E1704" s="4">
        <v>38.64</v>
      </c>
      <c r="F1704" s="4" t="str">
        <f>VLOOKUP(C1704,[2]Lookup!A:C,3,FALSE)</f>
        <v>Local Authority</v>
      </c>
      <c r="G1704" t="str">
        <f>IF(F1704="NHS England", "NHS England", IFERROR(VLOOKUP(B1704,[2]Lookup!E:F,2,FALSE),"Requires a Council Assigning"))</f>
        <v>City of York</v>
      </c>
      <c r="H1704" t="str">
        <f>IFERROR(VLOOKUP(C1704,[2]Lookup!A:B,2,FALSE),"Requires Category")</f>
        <v>Emergency Contraception</v>
      </c>
      <c r="I1704" t="str">
        <f t="shared" si="28"/>
        <v>No</v>
      </c>
    </row>
    <row r="1705" spans="1:9" hidden="1" x14ac:dyDescent="0.25">
      <c r="A1705" s="53">
        <v>42614</v>
      </c>
      <c r="B1705" t="s">
        <v>54</v>
      </c>
      <c r="C1705" t="s">
        <v>138</v>
      </c>
      <c r="D1705">
        <v>14</v>
      </c>
      <c r="E1705" s="4">
        <v>67.52</v>
      </c>
      <c r="F1705" s="4" t="str">
        <f>VLOOKUP(C1705,[2]Lookup!A:C,3,FALSE)</f>
        <v>Local Authority</v>
      </c>
      <c r="G1705" t="str">
        <f>IF(F1705="NHS England", "NHS England", IFERROR(VLOOKUP(B1705,[2]Lookup!E:F,2,FALSE),"Requires a Council Assigning"))</f>
        <v>City of York</v>
      </c>
      <c r="H1705" t="str">
        <f>IFERROR(VLOOKUP(C1705,[2]Lookup!A:B,2,FALSE),"Requires Category")</f>
        <v>Opioid Dependence</v>
      </c>
      <c r="I1705" t="str">
        <f t="shared" si="28"/>
        <v>Yes</v>
      </c>
    </row>
    <row r="1706" spans="1:9" hidden="1" x14ac:dyDescent="0.25">
      <c r="A1706" s="53">
        <v>42614</v>
      </c>
      <c r="B1706" t="s">
        <v>54</v>
      </c>
      <c r="C1706" t="s">
        <v>128</v>
      </c>
      <c r="D1706">
        <v>19</v>
      </c>
      <c r="E1706" s="4">
        <v>1549.24</v>
      </c>
      <c r="F1706" s="4" t="str">
        <f>VLOOKUP(C1706,[2]Lookup!A:C,3,FALSE)</f>
        <v>Local Authority</v>
      </c>
      <c r="G1706" t="str">
        <f>IF(F1706="NHS England", "NHS England", IFERROR(VLOOKUP(B1706,[2]Lookup!E:F,2,FALSE),"Requires a Council Assigning"))</f>
        <v>City of York</v>
      </c>
      <c r="H1706" t="str">
        <f>IFERROR(VLOOKUP(C1706,[2]Lookup!A:B,2,FALSE),"Requires Category")</f>
        <v>IUD Progestogen-only Device</v>
      </c>
      <c r="I1706" t="str">
        <f t="shared" si="28"/>
        <v>No</v>
      </c>
    </row>
    <row r="1707" spans="1:9" hidden="1" x14ac:dyDescent="0.25">
      <c r="A1707" s="53">
        <v>42614</v>
      </c>
      <c r="B1707" t="s">
        <v>54</v>
      </c>
      <c r="C1707" t="s">
        <v>129</v>
      </c>
      <c r="D1707">
        <v>3</v>
      </c>
      <c r="E1707" s="4">
        <v>231.92</v>
      </c>
      <c r="F1707" s="4" t="str">
        <f>VLOOKUP(C1707,[2]Lookup!A:C,3,FALSE)</f>
        <v>Local Authority</v>
      </c>
      <c r="G1707" t="str">
        <f>IF(F1707="NHS England", "NHS England", IFERROR(VLOOKUP(B1707,[2]Lookup!E:F,2,FALSE),"Requires a Council Assigning"))</f>
        <v>City of York</v>
      </c>
      <c r="H1707" t="str">
        <f>IFERROR(VLOOKUP(C1707,[2]Lookup!A:B,2,FALSE),"Requires Category")</f>
        <v>Etonogestrel</v>
      </c>
      <c r="I1707" t="str">
        <f t="shared" ref="I1707:I1770" si="29">INDEX($R$7:$AB$11,MATCH(G1707,$Q$7:$Q$11,0),MATCH(H1707,$R$6:$AB$6,0))</f>
        <v>No</v>
      </c>
    </row>
    <row r="1708" spans="1:9" hidden="1" x14ac:dyDescent="0.25">
      <c r="A1708" s="53">
        <v>42614</v>
      </c>
      <c r="B1708" t="s">
        <v>54</v>
      </c>
      <c r="C1708" t="s">
        <v>162</v>
      </c>
      <c r="D1708">
        <v>1</v>
      </c>
      <c r="E1708" s="4">
        <v>38.44</v>
      </c>
      <c r="F1708" s="4" t="str">
        <f>VLOOKUP(C1708,[2]Lookup!A:C,3,FALSE)</f>
        <v>Local Authority</v>
      </c>
      <c r="G1708" t="str">
        <f>IF(F1708="NHS England", "NHS England", IFERROR(VLOOKUP(B1708,[2]Lookup!E:F,2,FALSE),"Requires a Council Assigning"))</f>
        <v>City of York</v>
      </c>
      <c r="H1708" t="str">
        <f>IFERROR(VLOOKUP(C1708,[2]Lookup!A:B,2,FALSE),"Requires Category")</f>
        <v>Nicotine Dependence</v>
      </c>
      <c r="I1708" t="str">
        <f t="shared" si="29"/>
        <v>No</v>
      </c>
    </row>
    <row r="1709" spans="1:9" hidden="1" x14ac:dyDescent="0.25">
      <c r="A1709" s="53">
        <v>42614</v>
      </c>
      <c r="B1709" t="s">
        <v>54</v>
      </c>
      <c r="C1709" t="s">
        <v>168</v>
      </c>
      <c r="D1709">
        <v>2</v>
      </c>
      <c r="E1709" s="4">
        <v>57.67</v>
      </c>
      <c r="F1709" s="4" t="str">
        <f>VLOOKUP(C1709,[2]Lookup!A:C,3,FALSE)</f>
        <v>Local Authority</v>
      </c>
      <c r="G1709" t="str">
        <f>IF(F1709="NHS England", "NHS England", IFERROR(VLOOKUP(B1709,[2]Lookup!E:F,2,FALSE),"Requires a Council Assigning"))</f>
        <v>City of York</v>
      </c>
      <c r="H1709" t="str">
        <f>IFERROR(VLOOKUP(C1709,[2]Lookup!A:B,2,FALSE),"Requires Category")</f>
        <v>Nicotine Dependence</v>
      </c>
      <c r="I1709" t="str">
        <f t="shared" si="29"/>
        <v>No</v>
      </c>
    </row>
    <row r="1710" spans="1:9" hidden="1" x14ac:dyDescent="0.25">
      <c r="A1710" s="53">
        <v>42614</v>
      </c>
      <c r="B1710" t="s">
        <v>54</v>
      </c>
      <c r="C1710" t="s">
        <v>240</v>
      </c>
      <c r="D1710">
        <v>1</v>
      </c>
      <c r="E1710" s="4">
        <v>14.08</v>
      </c>
      <c r="F1710" s="4" t="str">
        <f>VLOOKUP(C1710,[2]Lookup!A:C,3,FALSE)</f>
        <v>Local Authority</v>
      </c>
      <c r="G1710" t="str">
        <f>IF(F1710="NHS England", "NHS England", IFERROR(VLOOKUP(B1710,[2]Lookup!E:F,2,FALSE),"Requires a Council Assigning"))</f>
        <v>City of York</v>
      </c>
      <c r="H1710" t="str">
        <f>IFERROR(VLOOKUP(C1710,[2]Lookup!A:B,2,FALSE),"Requires Category")</f>
        <v>Non Medicated Coils</v>
      </c>
      <c r="I1710" t="str">
        <f t="shared" si="29"/>
        <v>No</v>
      </c>
    </row>
    <row r="1711" spans="1:9" hidden="1" x14ac:dyDescent="0.25">
      <c r="A1711" s="53">
        <v>42614</v>
      </c>
      <c r="B1711" t="s">
        <v>54</v>
      </c>
      <c r="C1711" t="s">
        <v>152</v>
      </c>
      <c r="D1711">
        <v>156</v>
      </c>
      <c r="E1711" s="4">
        <v>1202.46</v>
      </c>
      <c r="F1711" s="4" t="str">
        <f>VLOOKUP(C1711,[2]Lookup!A:C,3,FALSE)</f>
        <v>NHS England</v>
      </c>
      <c r="G1711" t="str">
        <f>IF(F1711="NHS England", "NHS England", IFERROR(VLOOKUP(B1711,[2]Lookup!E:F,2,FALSE),"Requires a Council Assigning"))</f>
        <v>NHS England</v>
      </c>
      <c r="H1711" t="str">
        <f>IFERROR(VLOOKUP(C1711,[2]Lookup!A:B,2,FALSE),"Requires Category")</f>
        <v>Pneumococcal</v>
      </c>
      <c r="I1711" t="str">
        <f t="shared" si="29"/>
        <v>Yes</v>
      </c>
    </row>
    <row r="1712" spans="1:9" hidden="1" x14ac:dyDescent="0.25">
      <c r="A1712" s="53">
        <v>42614</v>
      </c>
      <c r="B1712" t="s">
        <v>54</v>
      </c>
      <c r="C1712" t="s">
        <v>131</v>
      </c>
      <c r="D1712">
        <v>38</v>
      </c>
      <c r="E1712" s="4">
        <v>362.28</v>
      </c>
      <c r="F1712" s="4" t="str">
        <f>VLOOKUP(C1712,[2]Lookup!A:C,3,FALSE)</f>
        <v>NHS England</v>
      </c>
      <c r="G1712" t="str">
        <f>IF(F1712="NHS England", "NHS England", IFERROR(VLOOKUP(B1712,[2]Lookup!E:F,2,FALSE),"Requires a Council Assigning"))</f>
        <v>NHS England</v>
      </c>
      <c r="H1712" t="str">
        <f>IFERROR(VLOOKUP(C1712,[2]Lookup!A:B,2,FALSE),"Requires Category")</f>
        <v>Pneumococcal</v>
      </c>
      <c r="I1712" t="str">
        <f t="shared" si="29"/>
        <v>Yes</v>
      </c>
    </row>
    <row r="1713" spans="1:9" hidden="1" x14ac:dyDescent="0.25">
      <c r="A1713" s="53">
        <v>42614</v>
      </c>
      <c r="B1713" t="s">
        <v>54</v>
      </c>
      <c r="C1713" t="s">
        <v>238</v>
      </c>
      <c r="D1713">
        <v>4</v>
      </c>
      <c r="E1713" s="4">
        <v>38.840000000000003</v>
      </c>
      <c r="F1713" s="4" t="str">
        <f>VLOOKUP(C1713,[2]Lookup!A:C,3,FALSE)</f>
        <v>Local Authority</v>
      </c>
      <c r="G1713" t="str">
        <f>IF(F1713="NHS England", "NHS England", IFERROR(VLOOKUP(B1713,[2]Lookup!E:F,2,FALSE),"Requires a Council Assigning"))</f>
        <v>City of York</v>
      </c>
      <c r="H1713" t="str">
        <f>IFERROR(VLOOKUP(C1713,[2]Lookup!A:B,2,FALSE),"Requires Category")</f>
        <v>Non Medicated Coils</v>
      </c>
      <c r="I1713" t="str">
        <f t="shared" si="29"/>
        <v>No</v>
      </c>
    </row>
    <row r="1714" spans="1:9" hidden="1" x14ac:dyDescent="0.25">
      <c r="A1714" s="53">
        <v>42614</v>
      </c>
      <c r="B1714" t="s">
        <v>54</v>
      </c>
      <c r="C1714" t="s">
        <v>145</v>
      </c>
      <c r="D1714">
        <v>1</v>
      </c>
      <c r="E1714" s="4">
        <v>25.32</v>
      </c>
      <c r="F1714" s="4" t="str">
        <f>VLOOKUP(C1714,[2]Lookup!A:C,3,FALSE)</f>
        <v>Local Authority</v>
      </c>
      <c r="G1714" t="str">
        <f>IF(F1714="NHS England", "NHS England", IFERROR(VLOOKUP(B1714,[2]Lookup!E:F,2,FALSE),"Requires a Council Assigning"))</f>
        <v>City of York</v>
      </c>
      <c r="H1714" t="str">
        <f>IFERROR(VLOOKUP(C1714,[2]Lookup!A:B,2,FALSE),"Requires Category")</f>
        <v>Nicotine Dependence</v>
      </c>
      <c r="I1714" t="str">
        <f t="shared" si="29"/>
        <v>No</v>
      </c>
    </row>
    <row r="1715" spans="1:9" hidden="1" x14ac:dyDescent="0.25">
      <c r="A1715" s="53">
        <v>42614</v>
      </c>
      <c r="B1715" t="s">
        <v>54</v>
      </c>
      <c r="C1715" t="s">
        <v>146</v>
      </c>
      <c r="D1715">
        <v>1</v>
      </c>
      <c r="E1715" s="4">
        <v>50.6</v>
      </c>
      <c r="F1715" s="4" t="str">
        <f>VLOOKUP(C1715,[2]Lookup!A:C,3,FALSE)</f>
        <v>Local Authority</v>
      </c>
      <c r="G1715" t="str">
        <f>IF(F1715="NHS England", "NHS England", IFERROR(VLOOKUP(B1715,[2]Lookup!E:F,2,FALSE),"Requires a Council Assigning"))</f>
        <v>City of York</v>
      </c>
      <c r="H1715" t="str">
        <f>IFERROR(VLOOKUP(C1715,[2]Lookup!A:B,2,FALSE),"Requires Category")</f>
        <v>Nicotine Dependence</v>
      </c>
      <c r="I1715" t="str">
        <f t="shared" si="29"/>
        <v>No</v>
      </c>
    </row>
    <row r="1716" spans="1:9" hidden="1" x14ac:dyDescent="0.25">
      <c r="A1716" s="53">
        <v>42614</v>
      </c>
      <c r="B1716" t="s">
        <v>72</v>
      </c>
      <c r="C1716" t="s">
        <v>164</v>
      </c>
      <c r="D1716">
        <v>1</v>
      </c>
      <c r="E1716" s="4">
        <v>4.83</v>
      </c>
      <c r="F1716" s="4" t="str">
        <f>VLOOKUP(C1716,[2]Lookup!A:C,3,FALSE)</f>
        <v>Local Authority</v>
      </c>
      <c r="G1716" t="str">
        <f>IF(F1716="NHS England", "NHS England", IFERROR(VLOOKUP(B1716,[2]Lookup!E:F,2,FALSE),"Requires a Council Assigning"))</f>
        <v>EXCLUDE</v>
      </c>
      <c r="H1716" t="str">
        <f>IFERROR(VLOOKUP(C1716,[2]Lookup!A:B,2,FALSE),"Requires Category")</f>
        <v>Emergency Contraception</v>
      </c>
      <c r="I1716" t="str">
        <f t="shared" si="29"/>
        <v>No</v>
      </c>
    </row>
    <row r="1717" spans="1:9" hidden="1" x14ac:dyDescent="0.25">
      <c r="A1717" s="53">
        <v>42614</v>
      </c>
      <c r="B1717" t="s">
        <v>72</v>
      </c>
      <c r="C1717" t="s">
        <v>159</v>
      </c>
      <c r="D1717">
        <v>7</v>
      </c>
      <c r="E1717" s="4">
        <v>33.81</v>
      </c>
      <c r="F1717" s="4" t="str">
        <f>VLOOKUP(C1717,[2]Lookup!A:C,3,FALSE)</f>
        <v>Local Authority</v>
      </c>
      <c r="G1717" t="str">
        <f>IF(F1717="NHS England", "NHS England", IFERROR(VLOOKUP(B1717,[2]Lookup!E:F,2,FALSE),"Requires a Council Assigning"))</f>
        <v>EXCLUDE</v>
      </c>
      <c r="H1717" t="str">
        <f>IFERROR(VLOOKUP(C1717,[2]Lookup!A:B,2,FALSE),"Requires Category")</f>
        <v>Emergency Contraception</v>
      </c>
      <c r="I1717" t="str">
        <f t="shared" si="29"/>
        <v>No</v>
      </c>
    </row>
    <row r="1718" spans="1:9" hidden="1" x14ac:dyDescent="0.25">
      <c r="A1718" s="53">
        <v>42614</v>
      </c>
      <c r="B1718" t="s">
        <v>72</v>
      </c>
      <c r="C1718" t="s">
        <v>144</v>
      </c>
      <c r="D1718">
        <v>1</v>
      </c>
      <c r="E1718" s="4">
        <v>13.03</v>
      </c>
      <c r="F1718" s="4" t="str">
        <f>VLOOKUP(C1718,[2]Lookup!A:C,3,FALSE)</f>
        <v>Local Authority</v>
      </c>
      <c r="G1718" t="str">
        <f>IF(F1718="NHS England", "NHS England", IFERROR(VLOOKUP(B1718,[2]Lookup!E:F,2,FALSE),"Requires a Council Assigning"))</f>
        <v>EXCLUDE</v>
      </c>
      <c r="H1718" t="str">
        <f>IFERROR(VLOOKUP(C1718,[2]Lookup!A:B,2,FALSE),"Requires Category")</f>
        <v>Emergency Contraception</v>
      </c>
      <c r="I1718" t="str">
        <f t="shared" si="29"/>
        <v>No</v>
      </c>
    </row>
    <row r="1719" spans="1:9" hidden="1" x14ac:dyDescent="0.25">
      <c r="A1719" s="53">
        <v>42644</v>
      </c>
      <c r="B1719" t="s">
        <v>246</v>
      </c>
      <c r="C1719" t="s">
        <v>127</v>
      </c>
      <c r="D1719">
        <v>1</v>
      </c>
      <c r="E1719" s="4">
        <v>13.02</v>
      </c>
      <c r="F1719" s="4" t="str">
        <f>VLOOKUP(C1719,[2]Lookup!A:C,3,FALSE)</f>
        <v>Local Authority</v>
      </c>
      <c r="G1719" t="str">
        <f>IF(F1719="NHS England", "NHS England", IFERROR(VLOOKUP(B1719,[2]Lookup!E:F,2,FALSE),"Requires a Council Assigning"))</f>
        <v>City of York</v>
      </c>
      <c r="H1719" t="str">
        <f>IFERROR(VLOOKUP(C1719,[2]Lookup!A:B,2,FALSE),"Requires Category")</f>
        <v>Emergency Contraception</v>
      </c>
      <c r="I1719" t="str">
        <f t="shared" si="29"/>
        <v>No</v>
      </c>
    </row>
    <row r="1720" spans="1:9" x14ac:dyDescent="0.25">
      <c r="A1720" s="53">
        <v>42644</v>
      </c>
      <c r="B1720" t="s">
        <v>58</v>
      </c>
      <c r="C1720" t="s">
        <v>166</v>
      </c>
      <c r="D1720">
        <v>1</v>
      </c>
      <c r="E1720" s="4">
        <v>30.19</v>
      </c>
      <c r="F1720" s="4" t="str">
        <f>VLOOKUP(C1720,[2]Lookup!A:C,3,FALSE)</f>
        <v>Local Authority</v>
      </c>
      <c r="G1720" t="str">
        <f>IF(F1720="NHS England", "NHS England", IFERROR(VLOOKUP(B1720,[2]Lookup!E:F,2,FALSE),"Requires a Council Assigning"))</f>
        <v>North Yorkshire County Council</v>
      </c>
      <c r="H1720" t="str">
        <f>IFERROR(VLOOKUP(C1720,[2]Lookup!A:B,2,FALSE),"Requires Category")</f>
        <v>Alcohol dependence</v>
      </c>
      <c r="I1720" t="str">
        <f t="shared" si="29"/>
        <v>Yes</v>
      </c>
    </row>
    <row r="1721" spans="1:9" x14ac:dyDescent="0.25">
      <c r="A1721" s="53">
        <v>42644</v>
      </c>
      <c r="B1721" t="s">
        <v>58</v>
      </c>
      <c r="C1721" t="s">
        <v>134</v>
      </c>
      <c r="D1721">
        <v>2</v>
      </c>
      <c r="E1721" s="4">
        <v>6.79</v>
      </c>
      <c r="F1721" s="4" t="str">
        <f>VLOOKUP(C1721,[2]Lookup!A:C,3,FALSE)</f>
        <v>Local Authority</v>
      </c>
      <c r="G1721" t="str">
        <f>IF(F1721="NHS England", "NHS England", IFERROR(VLOOKUP(B1721,[2]Lookup!E:F,2,FALSE),"Requires a Council Assigning"))</f>
        <v>North Yorkshire County Council</v>
      </c>
      <c r="H1721" t="str">
        <f>IFERROR(VLOOKUP(C1721,[2]Lookup!A:B,2,FALSE),"Requires Category")</f>
        <v>Opioid Dependence</v>
      </c>
      <c r="I1721" t="str">
        <f t="shared" si="29"/>
        <v>Yes</v>
      </c>
    </row>
    <row r="1722" spans="1:9" x14ac:dyDescent="0.25">
      <c r="A1722" s="53">
        <v>42644</v>
      </c>
      <c r="B1722" t="s">
        <v>58</v>
      </c>
      <c r="C1722" t="s">
        <v>247</v>
      </c>
      <c r="D1722">
        <v>1</v>
      </c>
      <c r="E1722" s="4">
        <v>50.59</v>
      </c>
      <c r="F1722" s="4" t="str">
        <f>VLOOKUP(C1722,[2]Lookup!A:C,3,FALSE)</f>
        <v>Local Authority</v>
      </c>
      <c r="G1722" t="str">
        <f>IF(F1722="NHS England", "NHS England", IFERROR(VLOOKUP(B1722,[2]Lookup!E:F,2,FALSE),"Requires a Council Assigning"))</f>
        <v>North Yorkshire County Council</v>
      </c>
      <c r="H1722" t="str">
        <f>IFERROR(VLOOKUP(C1722,[2]Lookup!A:B,2,FALSE),"Requires Category")</f>
        <v>Nicotine Dependence</v>
      </c>
      <c r="I1722" t="str">
        <f t="shared" si="29"/>
        <v>Yes</v>
      </c>
    </row>
    <row r="1723" spans="1:9" x14ac:dyDescent="0.25">
      <c r="A1723" s="53">
        <v>42644</v>
      </c>
      <c r="B1723" t="s">
        <v>58</v>
      </c>
      <c r="C1723" t="s">
        <v>135</v>
      </c>
      <c r="D1723">
        <v>1</v>
      </c>
      <c r="E1723" s="4">
        <v>47.57</v>
      </c>
      <c r="F1723" s="4" t="str">
        <f>VLOOKUP(C1723,[2]Lookup!A:C,3,FALSE)</f>
        <v>Local Authority</v>
      </c>
      <c r="G1723" t="str">
        <f>IF(F1723="NHS England", "NHS England", IFERROR(VLOOKUP(B1723,[2]Lookup!E:F,2,FALSE),"Requires a Council Assigning"))</f>
        <v>North Yorkshire County Council</v>
      </c>
      <c r="H1723" t="str">
        <f>IFERROR(VLOOKUP(C1723,[2]Lookup!A:B,2,FALSE),"Requires Category")</f>
        <v>Alcohol dependence</v>
      </c>
      <c r="I1723" t="str">
        <f t="shared" si="29"/>
        <v>Yes</v>
      </c>
    </row>
    <row r="1724" spans="1:9" x14ac:dyDescent="0.25">
      <c r="A1724" s="53">
        <v>42644</v>
      </c>
      <c r="B1724" t="s">
        <v>58</v>
      </c>
      <c r="C1724" t="s">
        <v>137</v>
      </c>
      <c r="D1724">
        <v>732</v>
      </c>
      <c r="E1724" s="4">
        <v>3538.73</v>
      </c>
      <c r="F1724" s="4" t="str">
        <f>VLOOKUP(C1724,[2]Lookup!A:C,3,FALSE)</f>
        <v>NHS England</v>
      </c>
      <c r="G1724" t="str">
        <f>IF(F1724="NHS England", "NHS England", IFERROR(VLOOKUP(B1724,[2]Lookup!E:F,2,FALSE),"Requires a Council Assigning"))</f>
        <v>NHS England</v>
      </c>
      <c r="H1724" t="str">
        <f>IFERROR(VLOOKUP(C1724,[2]Lookup!A:B,2,FALSE),"Requires Category")</f>
        <v>Influenza</v>
      </c>
      <c r="I1724" t="str">
        <f t="shared" si="29"/>
        <v>Yes</v>
      </c>
    </row>
    <row r="1725" spans="1:9" x14ac:dyDescent="0.25">
      <c r="A1725" s="53">
        <v>42644</v>
      </c>
      <c r="B1725" t="s">
        <v>58</v>
      </c>
      <c r="C1725" t="s">
        <v>207</v>
      </c>
      <c r="D1725">
        <v>1</v>
      </c>
      <c r="E1725" s="4">
        <v>64.12</v>
      </c>
      <c r="F1725" s="4" t="str">
        <f>VLOOKUP(C1725,[2]Lookup!A:C,3,FALSE)</f>
        <v>Local Authority</v>
      </c>
      <c r="G1725" t="str">
        <f>IF(F1725="NHS England", "NHS England", IFERROR(VLOOKUP(B1725,[2]Lookup!E:F,2,FALSE),"Requires a Council Assigning"))</f>
        <v>North Yorkshire County Council</v>
      </c>
      <c r="H1725" t="str">
        <f>IFERROR(VLOOKUP(C1725,[2]Lookup!A:B,2,FALSE),"Requires Category")</f>
        <v>IUD Progestogen-only Device</v>
      </c>
      <c r="I1725" t="str">
        <f t="shared" si="29"/>
        <v>Yes</v>
      </c>
    </row>
    <row r="1726" spans="1:9" x14ac:dyDescent="0.25">
      <c r="A1726" s="53">
        <v>42644</v>
      </c>
      <c r="B1726" t="s">
        <v>58</v>
      </c>
      <c r="C1726" t="s">
        <v>138</v>
      </c>
      <c r="D1726">
        <v>4</v>
      </c>
      <c r="E1726" s="4">
        <v>21.54</v>
      </c>
      <c r="F1726" s="4" t="str">
        <f>VLOOKUP(C1726,[2]Lookup!A:C,3,FALSE)</f>
        <v>Local Authority</v>
      </c>
      <c r="G1726" t="str">
        <f>IF(F1726="NHS England", "NHS England", IFERROR(VLOOKUP(B1726,[2]Lookup!E:F,2,FALSE),"Requires a Council Assigning"))</f>
        <v>North Yorkshire County Council</v>
      </c>
      <c r="H1726" t="str">
        <f>IFERROR(VLOOKUP(C1726,[2]Lookup!A:B,2,FALSE),"Requires Category")</f>
        <v>Opioid Dependence</v>
      </c>
      <c r="I1726" t="str">
        <f t="shared" si="29"/>
        <v>Yes</v>
      </c>
    </row>
    <row r="1727" spans="1:9" x14ac:dyDescent="0.25">
      <c r="A1727" s="53">
        <v>42644</v>
      </c>
      <c r="B1727" t="s">
        <v>58</v>
      </c>
      <c r="C1727" t="s">
        <v>128</v>
      </c>
      <c r="D1727">
        <v>4</v>
      </c>
      <c r="E1727" s="4">
        <v>326.04000000000002</v>
      </c>
      <c r="F1727" s="4" t="str">
        <f>VLOOKUP(C1727,[2]Lookup!A:C,3,FALSE)</f>
        <v>Local Authority</v>
      </c>
      <c r="G1727" t="str">
        <f>IF(F1727="NHS England", "NHS England", IFERROR(VLOOKUP(B1727,[2]Lookup!E:F,2,FALSE),"Requires a Council Assigning"))</f>
        <v>North Yorkshire County Council</v>
      </c>
      <c r="H1727" t="str">
        <f>IFERROR(VLOOKUP(C1727,[2]Lookup!A:B,2,FALSE),"Requires Category")</f>
        <v>IUD Progestogen-only Device</v>
      </c>
      <c r="I1727" t="str">
        <f t="shared" si="29"/>
        <v>Yes</v>
      </c>
    </row>
    <row r="1728" spans="1:9" x14ac:dyDescent="0.25">
      <c r="A1728" s="53">
        <v>42644</v>
      </c>
      <c r="B1728" t="s">
        <v>58</v>
      </c>
      <c r="C1728" t="s">
        <v>129</v>
      </c>
      <c r="D1728">
        <v>2</v>
      </c>
      <c r="E1728" s="4">
        <v>154.56</v>
      </c>
      <c r="F1728" s="4" t="str">
        <f>VLOOKUP(C1728,[2]Lookup!A:C,3,FALSE)</f>
        <v>Local Authority</v>
      </c>
      <c r="G1728" t="str">
        <f>IF(F1728="NHS England", "NHS England", IFERROR(VLOOKUP(B1728,[2]Lookup!E:F,2,FALSE),"Requires a Council Assigning"))</f>
        <v>North Yorkshire County Council</v>
      </c>
      <c r="H1728" t="str">
        <f>IFERROR(VLOOKUP(C1728,[2]Lookup!A:B,2,FALSE),"Requires Category")</f>
        <v>Etonogestrel</v>
      </c>
      <c r="I1728" t="str">
        <f t="shared" si="29"/>
        <v>Yes</v>
      </c>
    </row>
    <row r="1729" spans="1:9" x14ac:dyDescent="0.25">
      <c r="A1729" s="53">
        <v>42644</v>
      </c>
      <c r="B1729" t="s">
        <v>58</v>
      </c>
      <c r="C1729" t="s">
        <v>153</v>
      </c>
      <c r="D1729">
        <v>1</v>
      </c>
      <c r="E1729" s="4">
        <v>14.01</v>
      </c>
      <c r="F1729" s="4" t="str">
        <f>VLOOKUP(C1729,[2]Lookup!A:C,3,FALSE)</f>
        <v>Local Authority</v>
      </c>
      <c r="G1729" t="str">
        <f>IF(F1729="NHS England", "NHS England", IFERROR(VLOOKUP(B1729,[2]Lookup!E:F,2,FALSE),"Requires a Council Assigning"))</f>
        <v>North Yorkshire County Council</v>
      </c>
      <c r="H1729" t="str">
        <f>IFERROR(VLOOKUP(C1729,[2]Lookup!A:B,2,FALSE),"Requires Category")</f>
        <v>Nicotine Dependence</v>
      </c>
      <c r="I1729" t="str">
        <f t="shared" si="29"/>
        <v>Yes</v>
      </c>
    </row>
    <row r="1730" spans="1:9" x14ac:dyDescent="0.25">
      <c r="A1730" s="53">
        <v>42644</v>
      </c>
      <c r="B1730" t="s">
        <v>58</v>
      </c>
      <c r="C1730" t="s">
        <v>161</v>
      </c>
      <c r="D1730">
        <v>1</v>
      </c>
      <c r="E1730" s="4">
        <v>22.46</v>
      </c>
      <c r="F1730" s="4" t="str">
        <f>VLOOKUP(C1730,[2]Lookup!A:C,3,FALSE)</f>
        <v>Local Authority</v>
      </c>
      <c r="G1730" t="str">
        <f>IF(F1730="NHS England", "NHS England", IFERROR(VLOOKUP(B1730,[2]Lookup!E:F,2,FALSE),"Requires a Council Assigning"))</f>
        <v>North Yorkshire County Council</v>
      </c>
      <c r="H1730" t="str">
        <f>IFERROR(VLOOKUP(C1730,[2]Lookup!A:B,2,FALSE),"Requires Category")</f>
        <v>Nicotine Dependence</v>
      </c>
      <c r="I1730" t="str">
        <f t="shared" si="29"/>
        <v>Yes</v>
      </c>
    </row>
    <row r="1731" spans="1:9" x14ac:dyDescent="0.25">
      <c r="A1731" s="53">
        <v>42644</v>
      </c>
      <c r="B1731" t="s">
        <v>58</v>
      </c>
      <c r="C1731" t="s">
        <v>167</v>
      </c>
      <c r="D1731">
        <v>4</v>
      </c>
      <c r="E1731" s="4">
        <v>101.62</v>
      </c>
      <c r="F1731" s="4" t="str">
        <f>VLOOKUP(C1731,[2]Lookup!A:C,3,FALSE)</f>
        <v>Local Authority</v>
      </c>
      <c r="G1731" t="str">
        <f>IF(F1731="NHS England", "NHS England", IFERROR(VLOOKUP(B1731,[2]Lookup!E:F,2,FALSE),"Requires a Council Assigning"))</f>
        <v>North Yorkshire County Council</v>
      </c>
      <c r="H1731" t="str">
        <f>IFERROR(VLOOKUP(C1731,[2]Lookup!A:B,2,FALSE),"Requires Category")</f>
        <v>Nicotine Dependence</v>
      </c>
      <c r="I1731" t="str">
        <f t="shared" si="29"/>
        <v>Yes</v>
      </c>
    </row>
    <row r="1732" spans="1:9" x14ac:dyDescent="0.25">
      <c r="A1732" s="53">
        <v>42644</v>
      </c>
      <c r="B1732" t="s">
        <v>58</v>
      </c>
      <c r="C1732" t="s">
        <v>143</v>
      </c>
      <c r="D1732">
        <v>1</v>
      </c>
      <c r="E1732" s="4">
        <v>36.950000000000003</v>
      </c>
      <c r="F1732" s="4" t="str">
        <f>VLOOKUP(C1732,[2]Lookup!A:C,3,FALSE)</f>
        <v>Local Authority</v>
      </c>
      <c r="G1732" t="str">
        <f>IF(F1732="NHS England", "NHS England", IFERROR(VLOOKUP(B1732,[2]Lookup!E:F,2,FALSE),"Requires a Council Assigning"))</f>
        <v>North Yorkshire County Council</v>
      </c>
      <c r="H1732" t="str">
        <f>IFERROR(VLOOKUP(C1732,[2]Lookup!A:B,2,FALSE),"Requires Category")</f>
        <v>Nicotine Dependence</v>
      </c>
      <c r="I1732" t="str">
        <f t="shared" si="29"/>
        <v>Yes</v>
      </c>
    </row>
    <row r="1733" spans="1:9" x14ac:dyDescent="0.25">
      <c r="A1733" s="53">
        <v>42644</v>
      </c>
      <c r="B1733" t="s">
        <v>58</v>
      </c>
      <c r="C1733" t="s">
        <v>152</v>
      </c>
      <c r="D1733">
        <v>12</v>
      </c>
      <c r="E1733" s="4">
        <v>92.46</v>
      </c>
      <c r="F1733" s="4" t="str">
        <f>VLOOKUP(C1733,[2]Lookup!A:C,3,FALSE)</f>
        <v>NHS England</v>
      </c>
      <c r="G1733" t="str">
        <f>IF(F1733="NHS England", "NHS England", IFERROR(VLOOKUP(B1733,[2]Lookup!E:F,2,FALSE),"Requires a Council Assigning"))</f>
        <v>NHS England</v>
      </c>
      <c r="H1733" t="str">
        <f>IFERROR(VLOOKUP(C1733,[2]Lookup!A:B,2,FALSE),"Requires Category")</f>
        <v>Pneumococcal</v>
      </c>
      <c r="I1733" t="str">
        <f t="shared" si="29"/>
        <v>Yes</v>
      </c>
    </row>
    <row r="1734" spans="1:9" x14ac:dyDescent="0.25">
      <c r="A1734" s="53">
        <v>42644</v>
      </c>
      <c r="B1734" t="s">
        <v>58</v>
      </c>
      <c r="C1734" t="s">
        <v>238</v>
      </c>
      <c r="D1734">
        <v>1</v>
      </c>
      <c r="E1734" s="4">
        <v>9.7100000000000009</v>
      </c>
      <c r="F1734" s="4" t="str">
        <f>VLOOKUP(C1734,[2]Lookup!A:C,3,FALSE)</f>
        <v>Local Authority</v>
      </c>
      <c r="G1734" t="str">
        <f>IF(F1734="NHS England", "NHS England", IFERROR(VLOOKUP(B1734,[2]Lookup!E:F,2,FALSE),"Requires a Council Assigning"))</f>
        <v>North Yorkshire County Council</v>
      </c>
      <c r="H1734" t="str">
        <f>IFERROR(VLOOKUP(C1734,[2]Lookup!A:B,2,FALSE),"Requires Category")</f>
        <v>Non Medicated Coils</v>
      </c>
      <c r="I1734" t="str">
        <f t="shared" si="29"/>
        <v>Yes</v>
      </c>
    </row>
    <row r="1735" spans="1:9" x14ac:dyDescent="0.25">
      <c r="A1735" s="53">
        <v>42644</v>
      </c>
      <c r="B1735" t="s">
        <v>58</v>
      </c>
      <c r="C1735" t="s">
        <v>202</v>
      </c>
      <c r="D1735">
        <v>1</v>
      </c>
      <c r="E1735" s="4">
        <v>50.58</v>
      </c>
      <c r="F1735" s="4" t="str">
        <f>VLOOKUP(C1735,[2]Lookup!A:C,3,FALSE)</f>
        <v>Local Authority</v>
      </c>
      <c r="G1735" t="str">
        <f>IF(F1735="NHS England", "NHS England", IFERROR(VLOOKUP(B1735,[2]Lookup!E:F,2,FALSE),"Requires a Council Assigning"))</f>
        <v>North Yorkshire County Council</v>
      </c>
      <c r="H1735" t="str">
        <f>IFERROR(VLOOKUP(C1735,[2]Lookup!A:B,2,FALSE),"Requires Category")</f>
        <v>Nicotine Dependence</v>
      </c>
      <c r="I1735" t="str">
        <f t="shared" si="29"/>
        <v>Yes</v>
      </c>
    </row>
    <row r="1736" spans="1:9" x14ac:dyDescent="0.25">
      <c r="A1736" s="53">
        <v>42644</v>
      </c>
      <c r="B1736" t="s">
        <v>58</v>
      </c>
      <c r="C1736" t="s">
        <v>146</v>
      </c>
      <c r="D1736">
        <v>2</v>
      </c>
      <c r="E1736" s="4">
        <v>75.849999999999994</v>
      </c>
      <c r="F1736" s="4" t="str">
        <f>VLOOKUP(C1736,[2]Lookup!A:C,3,FALSE)</f>
        <v>Local Authority</v>
      </c>
      <c r="G1736" t="str">
        <f>IF(F1736="NHS England", "NHS England", IFERROR(VLOOKUP(B1736,[2]Lookup!E:F,2,FALSE),"Requires a Council Assigning"))</f>
        <v>North Yorkshire County Council</v>
      </c>
      <c r="H1736" t="str">
        <f>IFERROR(VLOOKUP(C1736,[2]Lookup!A:B,2,FALSE),"Requires Category")</f>
        <v>Nicotine Dependence</v>
      </c>
      <c r="I1736" t="str">
        <f t="shared" si="29"/>
        <v>Yes</v>
      </c>
    </row>
    <row r="1737" spans="1:9" hidden="1" x14ac:dyDescent="0.25">
      <c r="A1737" s="53">
        <v>42644</v>
      </c>
      <c r="B1737" t="s">
        <v>40</v>
      </c>
      <c r="C1737" t="s">
        <v>135</v>
      </c>
      <c r="D1737">
        <v>2</v>
      </c>
      <c r="E1737" s="4">
        <v>190.52</v>
      </c>
      <c r="F1737" s="4" t="str">
        <f>VLOOKUP(C1737,[2]Lookup!A:C,3,FALSE)</f>
        <v>Local Authority</v>
      </c>
      <c r="G1737" t="str">
        <f>IF(F1737="NHS England", "NHS England", IFERROR(VLOOKUP(B1737,[2]Lookup!E:F,2,FALSE),"Requires a Council Assigning"))</f>
        <v>City of York</v>
      </c>
      <c r="H1737" t="str">
        <f>IFERROR(VLOOKUP(C1737,[2]Lookup!A:B,2,FALSE),"Requires Category")</f>
        <v>Alcohol dependence</v>
      </c>
      <c r="I1737" t="str">
        <f t="shared" si="29"/>
        <v>No</v>
      </c>
    </row>
    <row r="1738" spans="1:9" hidden="1" x14ac:dyDescent="0.25">
      <c r="A1738" s="53">
        <v>42644</v>
      </c>
      <c r="B1738" t="s">
        <v>40</v>
      </c>
      <c r="C1738" t="s">
        <v>127</v>
      </c>
      <c r="D1738">
        <v>1</v>
      </c>
      <c r="E1738" s="4">
        <v>13.02</v>
      </c>
      <c r="F1738" s="4" t="str">
        <f>VLOOKUP(C1738,[2]Lookup!A:C,3,FALSE)</f>
        <v>Local Authority</v>
      </c>
      <c r="G1738" t="str">
        <f>IF(F1738="NHS England", "NHS England", IFERROR(VLOOKUP(B1738,[2]Lookup!E:F,2,FALSE),"Requires a Council Assigning"))</f>
        <v>City of York</v>
      </c>
      <c r="H1738" t="str">
        <f>IFERROR(VLOOKUP(C1738,[2]Lookup!A:B,2,FALSE),"Requires Category")</f>
        <v>Emergency Contraception</v>
      </c>
      <c r="I1738" t="str">
        <f t="shared" si="29"/>
        <v>No</v>
      </c>
    </row>
    <row r="1739" spans="1:9" hidden="1" x14ac:dyDescent="0.25">
      <c r="A1739" s="53">
        <v>42644</v>
      </c>
      <c r="B1739" t="s">
        <v>40</v>
      </c>
      <c r="C1739" t="s">
        <v>154</v>
      </c>
      <c r="D1739">
        <v>791</v>
      </c>
      <c r="E1739" s="4">
        <v>4827.5600000000004</v>
      </c>
      <c r="F1739" s="4" t="str">
        <f>VLOOKUP(C1739,[2]Lookup!A:C,3,FALSE)</f>
        <v>NHS England</v>
      </c>
      <c r="G1739" t="str">
        <f>IF(F1739="NHS England", "NHS England", IFERROR(VLOOKUP(B1739,[2]Lookup!E:F,2,FALSE),"Requires a Council Assigning"))</f>
        <v>NHS England</v>
      </c>
      <c r="H1739" t="str">
        <f>IFERROR(VLOOKUP(C1739,[2]Lookup!A:B,2,FALSE),"Requires Category")</f>
        <v>Influenza</v>
      </c>
      <c r="I1739" t="str">
        <f t="shared" si="29"/>
        <v>Yes</v>
      </c>
    </row>
    <row r="1740" spans="1:9" hidden="1" x14ac:dyDescent="0.25">
      <c r="A1740" s="53">
        <v>42644</v>
      </c>
      <c r="B1740" t="s">
        <v>40</v>
      </c>
      <c r="C1740" t="s">
        <v>159</v>
      </c>
      <c r="D1740">
        <v>1</v>
      </c>
      <c r="E1740" s="4">
        <v>4.83</v>
      </c>
      <c r="F1740" s="4" t="str">
        <f>VLOOKUP(C1740,[2]Lookup!A:C,3,FALSE)</f>
        <v>Local Authority</v>
      </c>
      <c r="G1740" t="str">
        <f>IF(F1740="NHS England", "NHS England", IFERROR(VLOOKUP(B1740,[2]Lookup!E:F,2,FALSE),"Requires a Council Assigning"))</f>
        <v>City of York</v>
      </c>
      <c r="H1740" t="str">
        <f>IFERROR(VLOOKUP(C1740,[2]Lookup!A:B,2,FALSE),"Requires Category")</f>
        <v>Emergency Contraception</v>
      </c>
      <c r="I1740" t="str">
        <f t="shared" si="29"/>
        <v>No</v>
      </c>
    </row>
    <row r="1741" spans="1:9" hidden="1" x14ac:dyDescent="0.25">
      <c r="A1741" s="53">
        <v>42644</v>
      </c>
      <c r="B1741" t="s">
        <v>40</v>
      </c>
      <c r="C1741" t="s">
        <v>138</v>
      </c>
      <c r="D1741">
        <v>6</v>
      </c>
      <c r="E1741" s="4">
        <v>37.93</v>
      </c>
      <c r="F1741" s="4" t="str">
        <f>VLOOKUP(C1741,[2]Lookup!A:C,3,FALSE)</f>
        <v>Local Authority</v>
      </c>
      <c r="G1741" t="str">
        <f>IF(F1741="NHS England", "NHS England", IFERROR(VLOOKUP(B1741,[2]Lookup!E:F,2,FALSE),"Requires a Council Assigning"))</f>
        <v>City of York</v>
      </c>
      <c r="H1741" t="str">
        <f>IFERROR(VLOOKUP(C1741,[2]Lookup!A:B,2,FALSE),"Requires Category")</f>
        <v>Opioid Dependence</v>
      </c>
      <c r="I1741" t="str">
        <f t="shared" si="29"/>
        <v>Yes</v>
      </c>
    </row>
    <row r="1742" spans="1:9" hidden="1" x14ac:dyDescent="0.25">
      <c r="A1742" s="53">
        <v>42644</v>
      </c>
      <c r="B1742" t="s">
        <v>40</v>
      </c>
      <c r="C1742" t="s">
        <v>128</v>
      </c>
      <c r="D1742">
        <v>3</v>
      </c>
      <c r="E1742" s="4">
        <v>244.53</v>
      </c>
      <c r="F1742" s="4" t="str">
        <f>VLOOKUP(C1742,[2]Lookup!A:C,3,FALSE)</f>
        <v>Local Authority</v>
      </c>
      <c r="G1742" t="str">
        <f>IF(F1742="NHS England", "NHS England", IFERROR(VLOOKUP(B1742,[2]Lookup!E:F,2,FALSE),"Requires a Council Assigning"))</f>
        <v>City of York</v>
      </c>
      <c r="H1742" t="str">
        <f>IFERROR(VLOOKUP(C1742,[2]Lookup!A:B,2,FALSE),"Requires Category")</f>
        <v>IUD Progestogen-only Device</v>
      </c>
      <c r="I1742" t="str">
        <f t="shared" si="29"/>
        <v>No</v>
      </c>
    </row>
    <row r="1743" spans="1:9" hidden="1" x14ac:dyDescent="0.25">
      <c r="A1743" s="53">
        <v>42644</v>
      </c>
      <c r="B1743" t="s">
        <v>40</v>
      </c>
      <c r="C1743" t="s">
        <v>129</v>
      </c>
      <c r="D1743">
        <v>1</v>
      </c>
      <c r="E1743" s="4">
        <v>77.28</v>
      </c>
      <c r="F1743" s="4" t="str">
        <f>VLOOKUP(C1743,[2]Lookup!A:C,3,FALSE)</f>
        <v>Local Authority</v>
      </c>
      <c r="G1743" t="str">
        <f>IF(F1743="NHS England", "NHS England", IFERROR(VLOOKUP(B1743,[2]Lookup!E:F,2,FALSE),"Requires a Council Assigning"))</f>
        <v>City of York</v>
      </c>
      <c r="H1743" t="str">
        <f>IFERROR(VLOOKUP(C1743,[2]Lookup!A:B,2,FALSE),"Requires Category")</f>
        <v>Etonogestrel</v>
      </c>
      <c r="I1743" t="str">
        <f t="shared" si="29"/>
        <v>No</v>
      </c>
    </row>
    <row r="1744" spans="1:9" hidden="1" x14ac:dyDescent="0.25">
      <c r="A1744" s="53">
        <v>42644</v>
      </c>
      <c r="B1744" t="s">
        <v>40</v>
      </c>
      <c r="C1744" t="s">
        <v>152</v>
      </c>
      <c r="D1744">
        <v>20</v>
      </c>
      <c r="E1744" s="4">
        <v>154.11000000000001</v>
      </c>
      <c r="F1744" s="4" t="str">
        <f>VLOOKUP(C1744,[2]Lookup!A:C,3,FALSE)</f>
        <v>NHS England</v>
      </c>
      <c r="G1744" t="str">
        <f>IF(F1744="NHS England", "NHS England", IFERROR(VLOOKUP(B1744,[2]Lookup!E:F,2,FALSE),"Requires a Council Assigning"))</f>
        <v>NHS England</v>
      </c>
      <c r="H1744" t="str">
        <f>IFERROR(VLOOKUP(C1744,[2]Lookup!A:B,2,FALSE),"Requires Category")</f>
        <v>Pneumococcal</v>
      </c>
      <c r="I1744" t="str">
        <f t="shared" si="29"/>
        <v>Yes</v>
      </c>
    </row>
    <row r="1745" spans="1:9" hidden="1" x14ac:dyDescent="0.25">
      <c r="A1745" s="53">
        <v>42644</v>
      </c>
      <c r="B1745" t="s">
        <v>40</v>
      </c>
      <c r="C1745" t="s">
        <v>131</v>
      </c>
      <c r="D1745">
        <v>3</v>
      </c>
      <c r="E1745" s="4">
        <v>23.12</v>
      </c>
      <c r="F1745" s="4" t="str">
        <f>VLOOKUP(C1745,[2]Lookup!A:C,3,FALSE)</f>
        <v>NHS England</v>
      </c>
      <c r="G1745" t="str">
        <f>IF(F1745="NHS England", "NHS England", IFERROR(VLOOKUP(B1745,[2]Lookup!E:F,2,FALSE),"Requires a Council Assigning"))</f>
        <v>NHS England</v>
      </c>
      <c r="H1745" t="str">
        <f>IFERROR(VLOOKUP(C1745,[2]Lookup!A:B,2,FALSE),"Requires Category")</f>
        <v>Pneumococcal</v>
      </c>
      <c r="I1745" t="str">
        <f t="shared" si="29"/>
        <v>Yes</v>
      </c>
    </row>
    <row r="1746" spans="1:9" hidden="1" x14ac:dyDescent="0.25">
      <c r="A1746" s="53">
        <v>42644</v>
      </c>
      <c r="B1746" t="s">
        <v>40</v>
      </c>
      <c r="C1746" t="s">
        <v>155</v>
      </c>
      <c r="D1746">
        <v>1</v>
      </c>
      <c r="E1746" s="4">
        <v>23.57</v>
      </c>
      <c r="F1746" s="4" t="str">
        <f>VLOOKUP(C1746,[2]Lookup!A:C,3,FALSE)</f>
        <v>Local Authority</v>
      </c>
      <c r="G1746" t="str">
        <f>IF(F1746="NHS England", "NHS England", IFERROR(VLOOKUP(B1746,[2]Lookup!E:F,2,FALSE),"Requires a Council Assigning"))</f>
        <v>City of York</v>
      </c>
      <c r="H1746" t="str">
        <f>IFERROR(VLOOKUP(C1746,[2]Lookup!A:B,2,FALSE),"Requires Category")</f>
        <v>Opioid Dependence</v>
      </c>
      <c r="I1746" t="str">
        <f t="shared" si="29"/>
        <v>Yes</v>
      </c>
    </row>
    <row r="1747" spans="1:9" hidden="1" x14ac:dyDescent="0.25">
      <c r="A1747" s="53">
        <v>42644</v>
      </c>
      <c r="B1747" t="s">
        <v>40</v>
      </c>
      <c r="C1747" t="s">
        <v>156</v>
      </c>
      <c r="D1747">
        <v>1</v>
      </c>
      <c r="E1747" s="4">
        <v>3.01</v>
      </c>
      <c r="F1747" s="4" t="str">
        <f>VLOOKUP(C1747,[2]Lookup!A:C,3,FALSE)</f>
        <v>Local Authority</v>
      </c>
      <c r="G1747" t="str">
        <f>IF(F1747="NHS England", "NHS England", IFERROR(VLOOKUP(B1747,[2]Lookup!E:F,2,FALSE),"Requires a Council Assigning"))</f>
        <v>City of York</v>
      </c>
      <c r="H1747" t="str">
        <f>IFERROR(VLOOKUP(C1747,[2]Lookup!A:B,2,FALSE),"Requires Category")</f>
        <v>Opioid Dependence</v>
      </c>
      <c r="I1747" t="str">
        <f t="shared" si="29"/>
        <v>Yes</v>
      </c>
    </row>
    <row r="1748" spans="1:9" hidden="1" x14ac:dyDescent="0.25">
      <c r="A1748" s="53">
        <v>42644</v>
      </c>
      <c r="B1748" t="s">
        <v>12</v>
      </c>
      <c r="C1748" t="s">
        <v>166</v>
      </c>
      <c r="D1748">
        <v>1</v>
      </c>
      <c r="E1748" s="4">
        <v>30.19</v>
      </c>
      <c r="F1748" s="4" t="str">
        <f>VLOOKUP(C1748,[2]Lookup!A:C,3,FALSE)</f>
        <v>Local Authority</v>
      </c>
      <c r="G1748" t="str">
        <f>IF(F1748="NHS England", "NHS England", IFERROR(VLOOKUP(B1748,[2]Lookup!E:F,2,FALSE),"Requires a Council Assigning"))</f>
        <v>City of York</v>
      </c>
      <c r="H1748" t="str">
        <f>IFERROR(VLOOKUP(C1748,[2]Lookup!A:B,2,FALSE),"Requires Category")</f>
        <v>Alcohol dependence</v>
      </c>
      <c r="I1748" t="str">
        <f t="shared" si="29"/>
        <v>No</v>
      </c>
    </row>
    <row r="1749" spans="1:9" hidden="1" x14ac:dyDescent="0.25">
      <c r="A1749" s="53">
        <v>42644</v>
      </c>
      <c r="B1749" t="s">
        <v>12</v>
      </c>
      <c r="C1749" t="s">
        <v>137</v>
      </c>
      <c r="D1749">
        <v>300</v>
      </c>
      <c r="E1749" s="4">
        <v>1450.3</v>
      </c>
      <c r="F1749" s="4" t="str">
        <f>VLOOKUP(C1749,[2]Lookup!A:C,3,FALSE)</f>
        <v>NHS England</v>
      </c>
      <c r="G1749" t="str">
        <f>IF(F1749="NHS England", "NHS England", IFERROR(VLOOKUP(B1749,[2]Lookup!E:F,2,FALSE),"Requires a Council Assigning"))</f>
        <v>NHS England</v>
      </c>
      <c r="H1749" t="str">
        <f>IFERROR(VLOOKUP(C1749,[2]Lookup!A:B,2,FALSE),"Requires Category")</f>
        <v>Influenza</v>
      </c>
      <c r="I1749" t="str">
        <f t="shared" si="29"/>
        <v>Yes</v>
      </c>
    </row>
    <row r="1750" spans="1:9" hidden="1" x14ac:dyDescent="0.25">
      <c r="A1750" s="53">
        <v>42644</v>
      </c>
      <c r="B1750" t="s">
        <v>12</v>
      </c>
      <c r="C1750" t="s">
        <v>152</v>
      </c>
      <c r="D1750">
        <v>6</v>
      </c>
      <c r="E1750" s="4">
        <v>46.23</v>
      </c>
      <c r="F1750" s="4" t="str">
        <f>VLOOKUP(C1750,[2]Lookup!A:C,3,FALSE)</f>
        <v>NHS England</v>
      </c>
      <c r="G1750" t="str">
        <f>IF(F1750="NHS England", "NHS England", IFERROR(VLOOKUP(B1750,[2]Lookup!E:F,2,FALSE),"Requires a Council Assigning"))</f>
        <v>NHS England</v>
      </c>
      <c r="H1750" t="str">
        <f>IFERROR(VLOOKUP(C1750,[2]Lookup!A:B,2,FALSE),"Requires Category")</f>
        <v>Pneumococcal</v>
      </c>
      <c r="I1750" t="str">
        <f t="shared" si="29"/>
        <v>Yes</v>
      </c>
    </row>
    <row r="1751" spans="1:9" hidden="1" x14ac:dyDescent="0.25">
      <c r="A1751" s="53">
        <v>42644</v>
      </c>
      <c r="B1751" t="s">
        <v>34</v>
      </c>
      <c r="C1751" t="s">
        <v>128</v>
      </c>
      <c r="D1751">
        <v>1</v>
      </c>
      <c r="E1751" s="4">
        <v>81.5</v>
      </c>
      <c r="F1751" s="4" t="str">
        <f>VLOOKUP(C1751,[2]Lookup!A:C,3,FALSE)</f>
        <v>Local Authority</v>
      </c>
      <c r="G1751" t="str">
        <f>IF(F1751="NHS England", "NHS England", IFERROR(VLOOKUP(B1751,[2]Lookup!E:F,2,FALSE),"Requires a Council Assigning"))</f>
        <v>City of York</v>
      </c>
      <c r="H1751" t="str">
        <f>IFERROR(VLOOKUP(C1751,[2]Lookup!A:B,2,FALSE),"Requires Category")</f>
        <v>IUD Progestogen-only Device</v>
      </c>
      <c r="I1751" t="str">
        <f t="shared" si="29"/>
        <v>No</v>
      </c>
    </row>
    <row r="1752" spans="1:9" hidden="1" x14ac:dyDescent="0.25">
      <c r="A1752" s="53">
        <v>42644</v>
      </c>
      <c r="B1752" t="s">
        <v>34</v>
      </c>
      <c r="C1752" t="s">
        <v>129</v>
      </c>
      <c r="D1752">
        <v>3</v>
      </c>
      <c r="E1752" s="4">
        <v>231.8</v>
      </c>
      <c r="F1752" s="4" t="str">
        <f>VLOOKUP(C1752,[2]Lookup!A:C,3,FALSE)</f>
        <v>Local Authority</v>
      </c>
      <c r="G1752" t="str">
        <f>IF(F1752="NHS England", "NHS England", IFERROR(VLOOKUP(B1752,[2]Lookup!E:F,2,FALSE),"Requires a Council Assigning"))</f>
        <v>City of York</v>
      </c>
      <c r="H1752" t="str">
        <f>IFERROR(VLOOKUP(C1752,[2]Lookup!A:B,2,FALSE),"Requires Category")</f>
        <v>Etonogestrel</v>
      </c>
      <c r="I1752" t="str">
        <f t="shared" si="29"/>
        <v>No</v>
      </c>
    </row>
    <row r="1753" spans="1:9" hidden="1" x14ac:dyDescent="0.25">
      <c r="A1753" s="53">
        <v>42644</v>
      </c>
      <c r="B1753" t="s">
        <v>26</v>
      </c>
      <c r="C1753" t="s">
        <v>166</v>
      </c>
      <c r="D1753">
        <v>1</v>
      </c>
      <c r="E1753" s="4">
        <v>15.1</v>
      </c>
      <c r="F1753" s="4" t="str">
        <f>VLOOKUP(C1753,[2]Lookup!A:C,3,FALSE)</f>
        <v>Local Authority</v>
      </c>
      <c r="G1753" t="str">
        <f>IF(F1753="NHS England", "NHS England", IFERROR(VLOOKUP(B1753,[2]Lookup!E:F,2,FALSE),"Requires a Council Assigning"))</f>
        <v>North Yorkshire County Council</v>
      </c>
      <c r="H1753" t="str">
        <f>IFERROR(VLOOKUP(C1753,[2]Lookup!A:B,2,FALSE),"Requires Category")</f>
        <v>Alcohol dependence</v>
      </c>
      <c r="I1753" t="str">
        <f t="shared" si="29"/>
        <v>Yes</v>
      </c>
    </row>
    <row r="1754" spans="1:9" hidden="1" x14ac:dyDescent="0.25">
      <c r="A1754" s="53">
        <v>42644</v>
      </c>
      <c r="B1754" t="s">
        <v>26</v>
      </c>
      <c r="C1754" t="s">
        <v>154</v>
      </c>
      <c r="D1754">
        <v>1</v>
      </c>
      <c r="E1754" s="4">
        <v>6.1</v>
      </c>
      <c r="F1754" s="4" t="str">
        <f>VLOOKUP(C1754,[2]Lookup!A:C,3,FALSE)</f>
        <v>NHS England</v>
      </c>
      <c r="G1754" t="str">
        <f>IF(F1754="NHS England", "NHS England", IFERROR(VLOOKUP(B1754,[2]Lookup!E:F,2,FALSE),"Requires a Council Assigning"))</f>
        <v>NHS England</v>
      </c>
      <c r="H1754" t="str">
        <f>IFERROR(VLOOKUP(C1754,[2]Lookup!A:B,2,FALSE),"Requires Category")</f>
        <v>Influenza</v>
      </c>
      <c r="I1754" t="str">
        <f t="shared" si="29"/>
        <v>Yes</v>
      </c>
    </row>
    <row r="1755" spans="1:9" hidden="1" x14ac:dyDescent="0.25">
      <c r="A1755" s="53">
        <v>42644</v>
      </c>
      <c r="B1755" t="s">
        <v>26</v>
      </c>
      <c r="C1755" t="s">
        <v>137</v>
      </c>
      <c r="D1755">
        <v>648</v>
      </c>
      <c r="E1755" s="4">
        <v>3132.64</v>
      </c>
      <c r="F1755" s="4" t="str">
        <f>VLOOKUP(C1755,[2]Lookup!A:C,3,FALSE)</f>
        <v>NHS England</v>
      </c>
      <c r="G1755" t="str">
        <f>IF(F1755="NHS England", "NHS England", IFERROR(VLOOKUP(B1755,[2]Lookup!E:F,2,FALSE),"Requires a Council Assigning"))</f>
        <v>NHS England</v>
      </c>
      <c r="H1755" t="str">
        <f>IFERROR(VLOOKUP(C1755,[2]Lookup!A:B,2,FALSE),"Requires Category")</f>
        <v>Influenza</v>
      </c>
      <c r="I1755" t="str">
        <f t="shared" si="29"/>
        <v>Yes</v>
      </c>
    </row>
    <row r="1756" spans="1:9" hidden="1" x14ac:dyDescent="0.25">
      <c r="A1756" s="53">
        <v>42644</v>
      </c>
      <c r="B1756" t="s">
        <v>26</v>
      </c>
      <c r="C1756" t="s">
        <v>128</v>
      </c>
      <c r="D1756">
        <v>2</v>
      </c>
      <c r="E1756" s="4">
        <v>163</v>
      </c>
      <c r="F1756" s="4" t="str">
        <f>VLOOKUP(C1756,[2]Lookup!A:C,3,FALSE)</f>
        <v>Local Authority</v>
      </c>
      <c r="G1756" t="str">
        <f>IF(F1756="NHS England", "NHS England", IFERROR(VLOOKUP(B1756,[2]Lookup!E:F,2,FALSE),"Requires a Council Assigning"))</f>
        <v>North Yorkshire County Council</v>
      </c>
      <c r="H1756" t="str">
        <f>IFERROR(VLOOKUP(C1756,[2]Lookup!A:B,2,FALSE),"Requires Category")</f>
        <v>IUD Progestogen-only Device</v>
      </c>
      <c r="I1756" t="str">
        <f t="shared" si="29"/>
        <v>Yes</v>
      </c>
    </row>
    <row r="1757" spans="1:9" hidden="1" x14ac:dyDescent="0.25">
      <c r="A1757" s="53">
        <v>42644</v>
      </c>
      <c r="B1757" t="s">
        <v>26</v>
      </c>
      <c r="C1757" t="s">
        <v>152</v>
      </c>
      <c r="D1757">
        <v>7</v>
      </c>
      <c r="E1757" s="4">
        <v>53.94</v>
      </c>
      <c r="F1757" s="4" t="str">
        <f>VLOOKUP(C1757,[2]Lookup!A:C,3,FALSE)</f>
        <v>NHS England</v>
      </c>
      <c r="G1757" t="str">
        <f>IF(F1757="NHS England", "NHS England", IFERROR(VLOOKUP(B1757,[2]Lookup!E:F,2,FALSE),"Requires a Council Assigning"))</f>
        <v>NHS England</v>
      </c>
      <c r="H1757" t="str">
        <f>IFERROR(VLOOKUP(C1757,[2]Lookup!A:B,2,FALSE),"Requires Category")</f>
        <v>Pneumococcal</v>
      </c>
      <c r="I1757" t="str">
        <f t="shared" si="29"/>
        <v>Yes</v>
      </c>
    </row>
    <row r="1758" spans="1:9" hidden="1" x14ac:dyDescent="0.25">
      <c r="A1758" s="53">
        <v>42644</v>
      </c>
      <c r="B1758" t="s">
        <v>22</v>
      </c>
      <c r="C1758" t="s">
        <v>133</v>
      </c>
      <c r="D1758">
        <v>3</v>
      </c>
      <c r="E1758" s="4">
        <v>20.75</v>
      </c>
      <c r="F1758" s="4" t="str">
        <f>VLOOKUP(C1758,[2]Lookup!A:C,3,FALSE)</f>
        <v>Local Authority</v>
      </c>
      <c r="G1758" t="str">
        <f>IF(F1758="NHS England", "NHS England", IFERROR(VLOOKUP(B1758,[2]Lookup!E:F,2,FALSE),"Requires a Council Assigning"))</f>
        <v>City of York</v>
      </c>
      <c r="H1758" t="str">
        <f>IFERROR(VLOOKUP(C1758,[2]Lookup!A:B,2,FALSE),"Requires Category")</f>
        <v>Opioid Dependence</v>
      </c>
      <c r="I1758" t="str">
        <f t="shared" si="29"/>
        <v>Yes</v>
      </c>
    </row>
    <row r="1759" spans="1:9" hidden="1" x14ac:dyDescent="0.25">
      <c r="A1759" s="53">
        <v>42644</v>
      </c>
      <c r="B1759" t="s">
        <v>22</v>
      </c>
      <c r="C1759" t="s">
        <v>154</v>
      </c>
      <c r="D1759">
        <v>475</v>
      </c>
      <c r="E1759" s="4">
        <v>2898.98</v>
      </c>
      <c r="F1759" s="4" t="str">
        <f>VLOOKUP(C1759,[2]Lookup!A:C,3,FALSE)</f>
        <v>NHS England</v>
      </c>
      <c r="G1759" t="str">
        <f>IF(F1759="NHS England", "NHS England", IFERROR(VLOOKUP(B1759,[2]Lookup!E:F,2,FALSE),"Requires a Council Assigning"))</f>
        <v>NHS England</v>
      </c>
      <c r="H1759" t="str">
        <f>IFERROR(VLOOKUP(C1759,[2]Lookup!A:B,2,FALSE),"Requires Category")</f>
        <v>Influenza</v>
      </c>
      <c r="I1759" t="str">
        <f t="shared" si="29"/>
        <v>Yes</v>
      </c>
    </row>
    <row r="1760" spans="1:9" hidden="1" x14ac:dyDescent="0.25">
      <c r="A1760" s="53">
        <v>42644</v>
      </c>
      <c r="B1760" t="s">
        <v>22</v>
      </c>
      <c r="C1760" t="s">
        <v>137</v>
      </c>
      <c r="D1760">
        <v>111</v>
      </c>
      <c r="E1760" s="4">
        <v>536.61</v>
      </c>
      <c r="F1760" s="4" t="str">
        <f>VLOOKUP(C1760,[2]Lookup!A:C,3,FALSE)</f>
        <v>NHS England</v>
      </c>
      <c r="G1760" t="str">
        <f>IF(F1760="NHS England", "NHS England", IFERROR(VLOOKUP(B1760,[2]Lookup!E:F,2,FALSE),"Requires a Council Assigning"))</f>
        <v>NHS England</v>
      </c>
      <c r="H1760" t="str">
        <f>IFERROR(VLOOKUP(C1760,[2]Lookup!A:B,2,FALSE),"Requires Category")</f>
        <v>Influenza</v>
      </c>
      <c r="I1760" t="str">
        <f t="shared" si="29"/>
        <v>Yes</v>
      </c>
    </row>
    <row r="1761" spans="1:9" hidden="1" x14ac:dyDescent="0.25">
      <c r="A1761" s="53">
        <v>42644</v>
      </c>
      <c r="B1761" t="s">
        <v>22</v>
      </c>
      <c r="C1761" t="s">
        <v>207</v>
      </c>
      <c r="D1761">
        <v>1</v>
      </c>
      <c r="E1761" s="4">
        <v>64.12</v>
      </c>
      <c r="F1761" s="4" t="str">
        <f>VLOOKUP(C1761,[2]Lookup!A:C,3,FALSE)</f>
        <v>Local Authority</v>
      </c>
      <c r="G1761" t="str">
        <f>IF(F1761="NHS England", "NHS England", IFERROR(VLOOKUP(B1761,[2]Lookup!E:F,2,FALSE),"Requires a Council Assigning"))</f>
        <v>City of York</v>
      </c>
      <c r="H1761" t="str">
        <f>IFERROR(VLOOKUP(C1761,[2]Lookup!A:B,2,FALSE),"Requires Category")</f>
        <v>IUD Progestogen-only Device</v>
      </c>
      <c r="I1761" t="str">
        <f t="shared" si="29"/>
        <v>No</v>
      </c>
    </row>
    <row r="1762" spans="1:9" hidden="1" x14ac:dyDescent="0.25">
      <c r="A1762" s="53">
        <v>42644</v>
      </c>
      <c r="B1762" t="s">
        <v>22</v>
      </c>
      <c r="C1762" t="s">
        <v>159</v>
      </c>
      <c r="D1762">
        <v>1</v>
      </c>
      <c r="E1762" s="4">
        <v>4.83</v>
      </c>
      <c r="F1762" s="4" t="str">
        <f>VLOOKUP(C1762,[2]Lookup!A:C,3,FALSE)</f>
        <v>Local Authority</v>
      </c>
      <c r="G1762" t="str">
        <f>IF(F1762="NHS England", "NHS England", IFERROR(VLOOKUP(B1762,[2]Lookup!E:F,2,FALSE),"Requires a Council Assigning"))</f>
        <v>City of York</v>
      </c>
      <c r="H1762" t="str">
        <f>IFERROR(VLOOKUP(C1762,[2]Lookup!A:B,2,FALSE),"Requires Category")</f>
        <v>Emergency Contraception</v>
      </c>
      <c r="I1762" t="str">
        <f t="shared" si="29"/>
        <v>No</v>
      </c>
    </row>
    <row r="1763" spans="1:9" hidden="1" x14ac:dyDescent="0.25">
      <c r="A1763" s="53">
        <v>42644</v>
      </c>
      <c r="B1763" t="s">
        <v>22</v>
      </c>
      <c r="C1763" t="s">
        <v>138</v>
      </c>
      <c r="D1763">
        <v>1</v>
      </c>
      <c r="E1763" s="4">
        <v>10.83</v>
      </c>
      <c r="F1763" s="4" t="str">
        <f>VLOOKUP(C1763,[2]Lookup!A:C,3,FALSE)</f>
        <v>Local Authority</v>
      </c>
      <c r="G1763" t="str">
        <f>IF(F1763="NHS England", "NHS England", IFERROR(VLOOKUP(B1763,[2]Lookup!E:F,2,FALSE),"Requires a Council Assigning"))</f>
        <v>City of York</v>
      </c>
      <c r="H1763" t="str">
        <f>IFERROR(VLOOKUP(C1763,[2]Lookup!A:B,2,FALSE),"Requires Category")</f>
        <v>Opioid Dependence</v>
      </c>
      <c r="I1763" t="str">
        <f t="shared" si="29"/>
        <v>Yes</v>
      </c>
    </row>
    <row r="1764" spans="1:9" hidden="1" x14ac:dyDescent="0.25">
      <c r="A1764" s="53">
        <v>42644</v>
      </c>
      <c r="B1764" t="s">
        <v>22</v>
      </c>
      <c r="C1764" t="s">
        <v>128</v>
      </c>
      <c r="D1764">
        <v>2</v>
      </c>
      <c r="E1764" s="4">
        <v>244.49</v>
      </c>
      <c r="F1764" s="4" t="str">
        <f>VLOOKUP(C1764,[2]Lookup!A:C,3,FALSE)</f>
        <v>Local Authority</v>
      </c>
      <c r="G1764" t="str">
        <f>IF(F1764="NHS England", "NHS England", IFERROR(VLOOKUP(B1764,[2]Lookup!E:F,2,FALSE),"Requires a Council Assigning"))</f>
        <v>City of York</v>
      </c>
      <c r="H1764" t="str">
        <f>IFERROR(VLOOKUP(C1764,[2]Lookup!A:B,2,FALSE),"Requires Category")</f>
        <v>IUD Progestogen-only Device</v>
      </c>
      <c r="I1764" t="str">
        <f t="shared" si="29"/>
        <v>No</v>
      </c>
    </row>
    <row r="1765" spans="1:9" hidden="1" x14ac:dyDescent="0.25">
      <c r="A1765" s="53">
        <v>42644</v>
      </c>
      <c r="B1765" t="s">
        <v>22</v>
      </c>
      <c r="C1765" t="s">
        <v>129</v>
      </c>
      <c r="D1765">
        <v>3</v>
      </c>
      <c r="E1765" s="4">
        <v>231.83</v>
      </c>
      <c r="F1765" s="4" t="str">
        <f>VLOOKUP(C1765,[2]Lookup!A:C,3,FALSE)</f>
        <v>Local Authority</v>
      </c>
      <c r="G1765" t="str">
        <f>IF(F1765="NHS England", "NHS England", IFERROR(VLOOKUP(B1765,[2]Lookup!E:F,2,FALSE),"Requires a Council Assigning"))</f>
        <v>City of York</v>
      </c>
      <c r="H1765" t="str">
        <f>IFERROR(VLOOKUP(C1765,[2]Lookup!A:B,2,FALSE),"Requires Category")</f>
        <v>Etonogestrel</v>
      </c>
      <c r="I1765" t="str">
        <f t="shared" si="29"/>
        <v>No</v>
      </c>
    </row>
    <row r="1766" spans="1:9" hidden="1" x14ac:dyDescent="0.25">
      <c r="A1766" s="53">
        <v>42644</v>
      </c>
      <c r="B1766" t="s">
        <v>22</v>
      </c>
      <c r="C1766" t="s">
        <v>152</v>
      </c>
      <c r="D1766">
        <v>11</v>
      </c>
      <c r="E1766" s="4">
        <v>84.76</v>
      </c>
      <c r="F1766" s="4" t="str">
        <f>VLOOKUP(C1766,[2]Lookup!A:C,3,FALSE)</f>
        <v>NHS England</v>
      </c>
      <c r="G1766" t="str">
        <f>IF(F1766="NHS England", "NHS England", IFERROR(VLOOKUP(B1766,[2]Lookup!E:F,2,FALSE),"Requires a Council Assigning"))</f>
        <v>NHS England</v>
      </c>
      <c r="H1766" t="str">
        <f>IFERROR(VLOOKUP(C1766,[2]Lookup!A:B,2,FALSE),"Requires Category")</f>
        <v>Pneumococcal</v>
      </c>
      <c r="I1766" t="str">
        <f t="shared" si="29"/>
        <v>Yes</v>
      </c>
    </row>
    <row r="1767" spans="1:9" hidden="1" x14ac:dyDescent="0.25">
      <c r="A1767" s="53">
        <v>42644</v>
      </c>
      <c r="B1767" t="s">
        <v>64</v>
      </c>
      <c r="C1767" t="s">
        <v>166</v>
      </c>
      <c r="D1767">
        <v>1</v>
      </c>
      <c r="E1767" s="4">
        <v>30.19</v>
      </c>
      <c r="F1767" s="4" t="str">
        <f>VLOOKUP(C1767,[2]Lookup!A:C,3,FALSE)</f>
        <v>Local Authority</v>
      </c>
      <c r="G1767" t="str">
        <f>IF(F1767="NHS England", "NHS England", IFERROR(VLOOKUP(B1767,[2]Lookup!E:F,2,FALSE),"Requires a Council Assigning"))</f>
        <v>City of York</v>
      </c>
      <c r="H1767" t="str">
        <f>IFERROR(VLOOKUP(C1767,[2]Lookup!A:B,2,FALSE),"Requires Category")</f>
        <v>Alcohol dependence</v>
      </c>
      <c r="I1767" t="str">
        <f t="shared" si="29"/>
        <v>No</v>
      </c>
    </row>
    <row r="1768" spans="1:9" hidden="1" x14ac:dyDescent="0.25">
      <c r="A1768" s="53">
        <v>42644</v>
      </c>
      <c r="B1768" t="s">
        <v>64</v>
      </c>
      <c r="C1768" t="s">
        <v>134</v>
      </c>
      <c r="D1768">
        <v>2</v>
      </c>
      <c r="E1768" s="4">
        <v>6.83</v>
      </c>
      <c r="F1768" s="4" t="str">
        <f>VLOOKUP(C1768,[2]Lookup!A:C,3,FALSE)</f>
        <v>Local Authority</v>
      </c>
      <c r="G1768" t="str">
        <f>IF(F1768="NHS England", "NHS England", IFERROR(VLOOKUP(B1768,[2]Lookup!E:F,2,FALSE),"Requires a Council Assigning"))</f>
        <v>City of York</v>
      </c>
      <c r="H1768" t="str">
        <f>IFERROR(VLOOKUP(C1768,[2]Lookup!A:B,2,FALSE),"Requires Category")</f>
        <v>Opioid Dependence</v>
      </c>
      <c r="I1768" t="str">
        <f t="shared" si="29"/>
        <v>Yes</v>
      </c>
    </row>
    <row r="1769" spans="1:9" hidden="1" x14ac:dyDescent="0.25">
      <c r="A1769" s="53">
        <v>42644</v>
      </c>
      <c r="B1769" t="s">
        <v>64</v>
      </c>
      <c r="C1769" t="s">
        <v>242</v>
      </c>
      <c r="D1769">
        <v>1</v>
      </c>
      <c r="E1769" s="4">
        <v>8.2899999999999991</v>
      </c>
      <c r="F1769" s="4" t="str">
        <f>VLOOKUP(C1769,[2]Lookup!A:C,3,FALSE)</f>
        <v>Local Authority</v>
      </c>
      <c r="G1769" t="str">
        <f>IF(F1769="NHS England", "NHS England", IFERROR(VLOOKUP(B1769,[2]Lookup!E:F,2,FALSE),"Requires a Council Assigning"))</f>
        <v>City of York</v>
      </c>
      <c r="H1769" t="str">
        <f>IFERROR(VLOOKUP(C1769,[2]Lookup!A:B,2,FALSE),"Requires Category")</f>
        <v>Non Medicated Coils</v>
      </c>
      <c r="I1769" t="str">
        <f t="shared" si="29"/>
        <v>No</v>
      </c>
    </row>
    <row r="1770" spans="1:9" hidden="1" x14ac:dyDescent="0.25">
      <c r="A1770" s="53">
        <v>42644</v>
      </c>
      <c r="B1770" t="s">
        <v>64</v>
      </c>
      <c r="C1770" t="s">
        <v>239</v>
      </c>
      <c r="D1770">
        <v>10</v>
      </c>
      <c r="E1770" s="4">
        <v>92.06</v>
      </c>
      <c r="F1770" s="4" t="str">
        <f>VLOOKUP(C1770,[2]Lookup!A:C,3,FALSE)</f>
        <v>NHS England</v>
      </c>
      <c r="G1770" t="str">
        <f>IF(F1770="NHS England", "NHS England", IFERROR(VLOOKUP(B1770,[2]Lookup!E:F,2,FALSE),"Requires a Council Assigning"))</f>
        <v>NHS England</v>
      </c>
      <c r="H1770" t="str">
        <f>IFERROR(VLOOKUP(C1770,[2]Lookup!A:B,2,FALSE),"Requires Category")</f>
        <v>Human Papillomavirus (Type 6,11,16,18)</v>
      </c>
      <c r="I1770" t="str">
        <f t="shared" si="29"/>
        <v>Yes</v>
      </c>
    </row>
    <row r="1771" spans="1:9" hidden="1" x14ac:dyDescent="0.25">
      <c r="A1771" s="53">
        <v>42644</v>
      </c>
      <c r="B1771" t="s">
        <v>64</v>
      </c>
      <c r="C1771" t="s">
        <v>204</v>
      </c>
      <c r="D1771" s="18">
        <v>6273</v>
      </c>
      <c r="E1771" s="4">
        <v>38284.79</v>
      </c>
      <c r="F1771" s="4" t="str">
        <f>VLOOKUP(C1771,[2]Lookup!A:C,3,FALSE)</f>
        <v>NHS England</v>
      </c>
      <c r="G1771" t="str">
        <f>IF(F1771="NHS England", "NHS England", IFERROR(VLOOKUP(B1771,[2]Lookup!E:F,2,FALSE),"Requires a Council Assigning"))</f>
        <v>NHS England</v>
      </c>
      <c r="H1771" t="str">
        <f>IFERROR(VLOOKUP(C1771,[2]Lookup!A:B,2,FALSE),"Requires Category")</f>
        <v>Influenza</v>
      </c>
      <c r="I1771" t="str">
        <f t="shared" ref="I1771:I1834" si="30">INDEX($R$7:$AB$11,MATCH(G1771,$Q$7:$Q$11,0),MATCH(H1771,$R$6:$AB$6,0))</f>
        <v>Yes</v>
      </c>
    </row>
    <row r="1772" spans="1:9" hidden="1" x14ac:dyDescent="0.25">
      <c r="A1772" s="53">
        <v>42644</v>
      </c>
      <c r="B1772" t="s">
        <v>64</v>
      </c>
      <c r="C1772" t="s">
        <v>154</v>
      </c>
      <c r="D1772">
        <v>594</v>
      </c>
      <c r="E1772" s="4">
        <v>3625.25</v>
      </c>
      <c r="F1772" s="4" t="str">
        <f>VLOOKUP(C1772,[2]Lookup!A:C,3,FALSE)</f>
        <v>NHS England</v>
      </c>
      <c r="G1772" t="str">
        <f>IF(F1772="NHS England", "NHS England", IFERROR(VLOOKUP(B1772,[2]Lookup!E:F,2,FALSE),"Requires a Council Assigning"))</f>
        <v>NHS England</v>
      </c>
      <c r="H1772" t="str">
        <f>IFERROR(VLOOKUP(C1772,[2]Lookup!A:B,2,FALSE),"Requires Category")</f>
        <v>Influenza</v>
      </c>
      <c r="I1772" t="str">
        <f t="shared" si="30"/>
        <v>Yes</v>
      </c>
    </row>
    <row r="1773" spans="1:9" hidden="1" x14ac:dyDescent="0.25">
      <c r="A1773" s="53">
        <v>42644</v>
      </c>
      <c r="B1773" t="s">
        <v>64</v>
      </c>
      <c r="C1773" t="s">
        <v>187</v>
      </c>
      <c r="D1773">
        <v>1</v>
      </c>
      <c r="E1773" s="4">
        <v>25.63</v>
      </c>
      <c r="F1773" s="4" t="str">
        <f>VLOOKUP(C1773,[2]Lookup!A:C,3,FALSE)</f>
        <v>Local Authority</v>
      </c>
      <c r="G1773" t="str">
        <f>IF(F1773="NHS England", "NHS England", IFERROR(VLOOKUP(B1773,[2]Lookup!E:F,2,FALSE),"Requires a Council Assigning"))</f>
        <v>City of York</v>
      </c>
      <c r="H1773" t="str">
        <f>IFERROR(VLOOKUP(C1773,[2]Lookup!A:B,2,FALSE),"Requires Category")</f>
        <v>Emergency Contraception</v>
      </c>
      <c r="I1773" t="str">
        <f t="shared" si="30"/>
        <v>No</v>
      </c>
    </row>
    <row r="1774" spans="1:9" hidden="1" x14ac:dyDescent="0.25">
      <c r="A1774" s="53">
        <v>42644</v>
      </c>
      <c r="B1774" t="s">
        <v>64</v>
      </c>
      <c r="C1774" t="s">
        <v>159</v>
      </c>
      <c r="D1774">
        <v>5</v>
      </c>
      <c r="E1774" s="4">
        <v>24.14</v>
      </c>
      <c r="F1774" s="4" t="str">
        <f>VLOOKUP(C1774,[2]Lookup!A:C,3,FALSE)</f>
        <v>Local Authority</v>
      </c>
      <c r="G1774" t="str">
        <f>IF(F1774="NHS England", "NHS England", IFERROR(VLOOKUP(B1774,[2]Lookup!E:F,2,FALSE),"Requires a Council Assigning"))</f>
        <v>City of York</v>
      </c>
      <c r="H1774" t="str">
        <f>IFERROR(VLOOKUP(C1774,[2]Lookup!A:B,2,FALSE),"Requires Category")</f>
        <v>Emergency Contraception</v>
      </c>
      <c r="I1774" t="str">
        <f t="shared" si="30"/>
        <v>No</v>
      </c>
    </row>
    <row r="1775" spans="1:9" hidden="1" x14ac:dyDescent="0.25">
      <c r="A1775" s="53">
        <v>42644</v>
      </c>
      <c r="B1775" t="s">
        <v>64</v>
      </c>
      <c r="C1775" t="s">
        <v>138</v>
      </c>
      <c r="D1775">
        <v>7</v>
      </c>
      <c r="E1775" s="4">
        <v>64.77</v>
      </c>
      <c r="F1775" s="4" t="str">
        <f>VLOOKUP(C1775,[2]Lookup!A:C,3,FALSE)</f>
        <v>Local Authority</v>
      </c>
      <c r="G1775" t="str">
        <f>IF(F1775="NHS England", "NHS England", IFERROR(VLOOKUP(B1775,[2]Lookup!E:F,2,FALSE),"Requires a Council Assigning"))</f>
        <v>City of York</v>
      </c>
      <c r="H1775" t="str">
        <f>IFERROR(VLOOKUP(C1775,[2]Lookup!A:B,2,FALSE),"Requires Category")</f>
        <v>Opioid Dependence</v>
      </c>
      <c r="I1775" t="str">
        <f t="shared" si="30"/>
        <v>Yes</v>
      </c>
    </row>
    <row r="1776" spans="1:9" hidden="1" x14ac:dyDescent="0.25">
      <c r="A1776" s="53">
        <v>42644</v>
      </c>
      <c r="B1776" t="s">
        <v>64</v>
      </c>
      <c r="C1776" t="s">
        <v>128</v>
      </c>
      <c r="D1776">
        <v>5</v>
      </c>
      <c r="E1776" s="4">
        <v>407.49</v>
      </c>
      <c r="F1776" s="4" t="str">
        <f>VLOOKUP(C1776,[2]Lookup!A:C,3,FALSE)</f>
        <v>Local Authority</v>
      </c>
      <c r="G1776" t="str">
        <f>IF(F1776="NHS England", "NHS England", IFERROR(VLOOKUP(B1776,[2]Lookup!E:F,2,FALSE),"Requires a Council Assigning"))</f>
        <v>City of York</v>
      </c>
      <c r="H1776" t="str">
        <f>IFERROR(VLOOKUP(C1776,[2]Lookup!A:B,2,FALSE),"Requires Category")</f>
        <v>IUD Progestogen-only Device</v>
      </c>
      <c r="I1776" t="str">
        <f t="shared" si="30"/>
        <v>No</v>
      </c>
    </row>
    <row r="1777" spans="1:9" hidden="1" x14ac:dyDescent="0.25">
      <c r="A1777" s="53">
        <v>42644</v>
      </c>
      <c r="B1777" t="s">
        <v>64</v>
      </c>
      <c r="C1777" t="s">
        <v>198</v>
      </c>
      <c r="D1777">
        <v>2</v>
      </c>
      <c r="E1777" s="4">
        <v>41.4</v>
      </c>
      <c r="F1777" s="4" t="str">
        <f>VLOOKUP(C1777,[2]Lookup!A:C,3,FALSE)</f>
        <v>Local Authority</v>
      </c>
      <c r="G1777" t="str">
        <f>IF(F1777="NHS England", "NHS England", IFERROR(VLOOKUP(B1777,[2]Lookup!E:F,2,FALSE),"Requires a Council Assigning"))</f>
        <v>City of York</v>
      </c>
      <c r="H1777" t="str">
        <f>IFERROR(VLOOKUP(C1777,[2]Lookup!A:B,2,FALSE),"Requires Category")</f>
        <v>Alcohol dependence</v>
      </c>
      <c r="I1777" t="str">
        <f t="shared" si="30"/>
        <v>No</v>
      </c>
    </row>
    <row r="1778" spans="1:9" hidden="1" x14ac:dyDescent="0.25">
      <c r="A1778" s="53">
        <v>42644</v>
      </c>
      <c r="B1778" t="s">
        <v>64</v>
      </c>
      <c r="C1778" t="s">
        <v>129</v>
      </c>
      <c r="D1778">
        <v>3</v>
      </c>
      <c r="E1778" s="4">
        <v>231.8</v>
      </c>
      <c r="F1778" s="4" t="str">
        <f>VLOOKUP(C1778,[2]Lookup!A:C,3,FALSE)</f>
        <v>Local Authority</v>
      </c>
      <c r="G1778" t="str">
        <f>IF(F1778="NHS England", "NHS England", IFERROR(VLOOKUP(B1778,[2]Lookup!E:F,2,FALSE),"Requires a Council Assigning"))</f>
        <v>City of York</v>
      </c>
      <c r="H1778" t="str">
        <f>IFERROR(VLOOKUP(C1778,[2]Lookup!A:B,2,FALSE),"Requires Category")</f>
        <v>Etonogestrel</v>
      </c>
      <c r="I1778" t="str">
        <f t="shared" si="30"/>
        <v>No</v>
      </c>
    </row>
    <row r="1779" spans="1:9" hidden="1" x14ac:dyDescent="0.25">
      <c r="A1779" s="53">
        <v>42644</v>
      </c>
      <c r="B1779" t="s">
        <v>64</v>
      </c>
      <c r="C1779" t="s">
        <v>175</v>
      </c>
      <c r="D1779">
        <v>1</v>
      </c>
      <c r="E1779" s="4">
        <v>12.98</v>
      </c>
      <c r="F1779" s="4" t="str">
        <f>VLOOKUP(C1779,[2]Lookup!A:C,3,FALSE)</f>
        <v>Local Authority</v>
      </c>
      <c r="G1779" t="str">
        <f>IF(F1779="NHS England", "NHS England", IFERROR(VLOOKUP(B1779,[2]Lookup!E:F,2,FALSE),"Requires a Council Assigning"))</f>
        <v>City of York</v>
      </c>
      <c r="H1779" t="str">
        <f>IFERROR(VLOOKUP(C1779,[2]Lookup!A:B,2,FALSE),"Requires Category")</f>
        <v>Nicotine Dependence</v>
      </c>
      <c r="I1779" t="str">
        <f t="shared" si="30"/>
        <v>No</v>
      </c>
    </row>
    <row r="1780" spans="1:9" hidden="1" x14ac:dyDescent="0.25">
      <c r="A1780" s="53">
        <v>42644</v>
      </c>
      <c r="B1780" t="s">
        <v>64</v>
      </c>
      <c r="C1780" t="s">
        <v>165</v>
      </c>
      <c r="D1780">
        <v>1</v>
      </c>
      <c r="E1780" s="4">
        <v>19.22</v>
      </c>
      <c r="F1780" s="4" t="str">
        <f>VLOOKUP(C1780,[2]Lookup!A:C,3,FALSE)</f>
        <v>Local Authority</v>
      </c>
      <c r="G1780" t="str">
        <f>IF(F1780="NHS England", "NHS England", IFERROR(VLOOKUP(B1780,[2]Lookup!E:F,2,FALSE),"Requires a Council Assigning"))</f>
        <v>City of York</v>
      </c>
      <c r="H1780" t="str">
        <f>IFERROR(VLOOKUP(C1780,[2]Lookup!A:B,2,FALSE),"Requires Category")</f>
        <v>Nicotine Dependence</v>
      </c>
      <c r="I1780" t="str">
        <f t="shared" si="30"/>
        <v>No</v>
      </c>
    </row>
    <row r="1781" spans="1:9" hidden="1" x14ac:dyDescent="0.25">
      <c r="A1781" s="53">
        <v>42644</v>
      </c>
      <c r="B1781" t="s">
        <v>64</v>
      </c>
      <c r="C1781" t="s">
        <v>152</v>
      </c>
      <c r="D1781">
        <v>23</v>
      </c>
      <c r="E1781" s="4">
        <v>177.22</v>
      </c>
      <c r="F1781" s="4" t="str">
        <f>VLOOKUP(C1781,[2]Lookup!A:C,3,FALSE)</f>
        <v>NHS England</v>
      </c>
      <c r="G1781" t="str">
        <f>IF(F1781="NHS England", "NHS England", IFERROR(VLOOKUP(B1781,[2]Lookup!E:F,2,FALSE),"Requires a Council Assigning"))</f>
        <v>NHS England</v>
      </c>
      <c r="H1781" t="str">
        <f>IFERROR(VLOOKUP(C1781,[2]Lookup!A:B,2,FALSE),"Requires Category")</f>
        <v>Pneumococcal</v>
      </c>
      <c r="I1781" t="str">
        <f t="shared" si="30"/>
        <v>Yes</v>
      </c>
    </row>
    <row r="1782" spans="1:9" hidden="1" x14ac:dyDescent="0.25">
      <c r="A1782" s="53">
        <v>42644</v>
      </c>
      <c r="B1782" t="s">
        <v>64</v>
      </c>
      <c r="C1782" t="s">
        <v>174</v>
      </c>
      <c r="D1782">
        <v>3</v>
      </c>
      <c r="E1782" s="4">
        <v>105.93</v>
      </c>
      <c r="F1782" s="4" t="str">
        <f>VLOOKUP(C1782,[2]Lookup!A:C,3,FALSE)</f>
        <v>Local Authority</v>
      </c>
      <c r="G1782" t="str">
        <f>IF(F1782="NHS England", "NHS England", IFERROR(VLOOKUP(B1782,[2]Lookup!E:F,2,FALSE),"Requires a Council Assigning"))</f>
        <v>City of York</v>
      </c>
      <c r="H1782" t="str">
        <f>IFERROR(VLOOKUP(C1782,[2]Lookup!A:B,2,FALSE),"Requires Category")</f>
        <v>Opioid Dependence</v>
      </c>
      <c r="I1782" t="str">
        <f t="shared" si="30"/>
        <v>Yes</v>
      </c>
    </row>
    <row r="1783" spans="1:9" hidden="1" x14ac:dyDescent="0.25">
      <c r="A1783" s="53">
        <v>42644</v>
      </c>
      <c r="B1783" t="s">
        <v>64</v>
      </c>
      <c r="C1783" t="s">
        <v>144</v>
      </c>
      <c r="D1783">
        <v>1</v>
      </c>
      <c r="E1783" s="4">
        <v>13.02</v>
      </c>
      <c r="F1783" s="4" t="str">
        <f>VLOOKUP(C1783,[2]Lookup!A:C,3,FALSE)</f>
        <v>Local Authority</v>
      </c>
      <c r="G1783" t="str">
        <f>IF(F1783="NHS England", "NHS England", IFERROR(VLOOKUP(B1783,[2]Lookup!E:F,2,FALSE),"Requires a Council Assigning"))</f>
        <v>City of York</v>
      </c>
      <c r="H1783" t="str">
        <f>IFERROR(VLOOKUP(C1783,[2]Lookup!A:B,2,FALSE),"Requires Category")</f>
        <v>Emergency Contraception</v>
      </c>
      <c r="I1783" t="str">
        <f t="shared" si="30"/>
        <v>No</v>
      </c>
    </row>
    <row r="1784" spans="1:9" hidden="1" x14ac:dyDescent="0.25">
      <c r="A1784" s="53">
        <v>42644</v>
      </c>
      <c r="B1784" t="s">
        <v>20</v>
      </c>
      <c r="C1784" t="s">
        <v>130</v>
      </c>
      <c r="D1784">
        <v>1</v>
      </c>
      <c r="E1784" s="4">
        <v>38.69</v>
      </c>
      <c r="F1784" s="4" t="str">
        <f>VLOOKUP(C1784,[2]Lookup!A:C,3,FALSE)</f>
        <v>Local Authority</v>
      </c>
      <c r="G1784" t="str">
        <f>IF(F1784="NHS England", "NHS England", IFERROR(VLOOKUP(B1784,[2]Lookup!E:F,2,FALSE),"Requires a Council Assigning"))</f>
        <v>North Yorkshire County Council</v>
      </c>
      <c r="H1784" t="str">
        <f>IFERROR(VLOOKUP(C1784,[2]Lookup!A:B,2,FALSE),"Requires Category")</f>
        <v>Nicotine Dependence</v>
      </c>
      <c r="I1784" t="str">
        <f t="shared" si="30"/>
        <v>Yes</v>
      </c>
    </row>
    <row r="1785" spans="1:9" hidden="1" x14ac:dyDescent="0.25">
      <c r="A1785" s="53">
        <v>42644</v>
      </c>
      <c r="B1785" t="s">
        <v>20</v>
      </c>
      <c r="C1785" t="s">
        <v>177</v>
      </c>
      <c r="D1785">
        <v>1</v>
      </c>
      <c r="E1785" s="4">
        <v>25.31</v>
      </c>
      <c r="F1785" s="4" t="str">
        <f>VLOOKUP(C1785,[2]Lookup!A:C,3,FALSE)</f>
        <v>Local Authority</v>
      </c>
      <c r="G1785" t="str">
        <f>IF(F1785="NHS England", "NHS England", IFERROR(VLOOKUP(B1785,[2]Lookup!E:F,2,FALSE),"Requires a Council Assigning"))</f>
        <v>North Yorkshire County Council</v>
      </c>
      <c r="H1785" t="str">
        <f>IFERROR(VLOOKUP(C1785,[2]Lookup!A:B,2,FALSE),"Requires Category")</f>
        <v>Nicotine Dependence</v>
      </c>
      <c r="I1785" t="str">
        <f t="shared" si="30"/>
        <v>Yes</v>
      </c>
    </row>
    <row r="1786" spans="1:9" hidden="1" x14ac:dyDescent="0.25">
      <c r="A1786" s="53">
        <v>42644</v>
      </c>
      <c r="B1786" t="s">
        <v>20</v>
      </c>
      <c r="C1786" t="s">
        <v>244</v>
      </c>
      <c r="D1786">
        <v>3</v>
      </c>
      <c r="E1786" s="4">
        <v>15.42</v>
      </c>
      <c r="F1786" s="4" t="str">
        <f>VLOOKUP(C1786,[2]Lookup!A:C,3,FALSE)</f>
        <v>NHS England</v>
      </c>
      <c r="G1786" t="str">
        <f>IF(F1786="NHS England", "NHS England", IFERROR(VLOOKUP(B1786,[2]Lookup!E:F,2,FALSE),"Requires a Council Assigning"))</f>
        <v>NHS England</v>
      </c>
      <c r="H1786" t="str">
        <f>IFERROR(VLOOKUP(C1786,[2]Lookup!A:B,2,FALSE),"Requires Category")</f>
        <v>Pneumococcal</v>
      </c>
      <c r="I1786" t="str">
        <f t="shared" si="30"/>
        <v>Yes</v>
      </c>
    </row>
    <row r="1787" spans="1:9" hidden="1" x14ac:dyDescent="0.25">
      <c r="A1787" s="53">
        <v>42644</v>
      </c>
      <c r="B1787" t="s">
        <v>20</v>
      </c>
      <c r="C1787" t="s">
        <v>154</v>
      </c>
      <c r="D1787">
        <v>162</v>
      </c>
      <c r="E1787" s="4">
        <v>988.7</v>
      </c>
      <c r="F1787" s="4" t="str">
        <f>VLOOKUP(C1787,[2]Lookup!A:C,3,FALSE)</f>
        <v>NHS England</v>
      </c>
      <c r="G1787" t="str">
        <f>IF(F1787="NHS England", "NHS England", IFERROR(VLOOKUP(B1787,[2]Lookup!E:F,2,FALSE),"Requires a Council Assigning"))</f>
        <v>NHS England</v>
      </c>
      <c r="H1787" t="str">
        <f>IFERROR(VLOOKUP(C1787,[2]Lookup!A:B,2,FALSE),"Requires Category")</f>
        <v>Influenza</v>
      </c>
      <c r="I1787" t="str">
        <f t="shared" si="30"/>
        <v>Yes</v>
      </c>
    </row>
    <row r="1788" spans="1:9" hidden="1" x14ac:dyDescent="0.25">
      <c r="A1788" s="53">
        <v>42644</v>
      </c>
      <c r="B1788" t="s">
        <v>20</v>
      </c>
      <c r="C1788" t="s">
        <v>137</v>
      </c>
      <c r="D1788">
        <v>262</v>
      </c>
      <c r="E1788" s="4">
        <v>1266.5899999999999</v>
      </c>
      <c r="F1788" s="4" t="str">
        <f>VLOOKUP(C1788,[2]Lookup!A:C,3,FALSE)</f>
        <v>NHS England</v>
      </c>
      <c r="G1788" t="str">
        <f>IF(F1788="NHS England", "NHS England", IFERROR(VLOOKUP(B1788,[2]Lookup!E:F,2,FALSE),"Requires a Council Assigning"))</f>
        <v>NHS England</v>
      </c>
      <c r="H1788" t="str">
        <f>IFERROR(VLOOKUP(C1788,[2]Lookup!A:B,2,FALSE),"Requires Category")</f>
        <v>Influenza</v>
      </c>
      <c r="I1788" t="str">
        <f t="shared" si="30"/>
        <v>Yes</v>
      </c>
    </row>
    <row r="1789" spans="1:9" hidden="1" x14ac:dyDescent="0.25">
      <c r="A1789" s="53">
        <v>42644</v>
      </c>
      <c r="B1789" t="s">
        <v>20</v>
      </c>
      <c r="C1789" t="s">
        <v>159</v>
      </c>
      <c r="D1789">
        <v>1</v>
      </c>
      <c r="E1789" s="4">
        <v>4.83</v>
      </c>
      <c r="F1789" s="4" t="str">
        <f>VLOOKUP(C1789,[2]Lookup!A:C,3,FALSE)</f>
        <v>Local Authority</v>
      </c>
      <c r="G1789" t="str">
        <f>IF(F1789="NHS England", "NHS England", IFERROR(VLOOKUP(B1789,[2]Lookup!E:F,2,FALSE),"Requires a Council Assigning"))</f>
        <v>North Yorkshire County Council</v>
      </c>
      <c r="H1789" t="str">
        <f>IFERROR(VLOOKUP(C1789,[2]Lookup!A:B,2,FALSE),"Requires Category")</f>
        <v>Emergency Contraception</v>
      </c>
      <c r="I1789" t="str">
        <f t="shared" si="30"/>
        <v>No</v>
      </c>
    </row>
    <row r="1790" spans="1:9" hidden="1" x14ac:dyDescent="0.25">
      <c r="A1790" s="53">
        <v>42644</v>
      </c>
      <c r="B1790" t="s">
        <v>20</v>
      </c>
      <c r="C1790" t="s">
        <v>148</v>
      </c>
      <c r="D1790">
        <v>1</v>
      </c>
      <c r="E1790" s="4">
        <v>9.6199999999999992</v>
      </c>
      <c r="F1790" s="4" t="str">
        <f>VLOOKUP(C1790,[2]Lookup!A:C,3,FALSE)</f>
        <v>Local Authority</v>
      </c>
      <c r="G1790" t="str">
        <f>IF(F1790="NHS England", "NHS England", IFERROR(VLOOKUP(B1790,[2]Lookup!E:F,2,FALSE),"Requires a Council Assigning"))</f>
        <v>North Yorkshire County Council</v>
      </c>
      <c r="H1790" t="str">
        <f>IFERROR(VLOOKUP(C1790,[2]Lookup!A:B,2,FALSE),"Requires Category")</f>
        <v>Nicotine Dependence</v>
      </c>
      <c r="I1790" t="str">
        <f t="shared" si="30"/>
        <v>Yes</v>
      </c>
    </row>
    <row r="1791" spans="1:9" hidden="1" x14ac:dyDescent="0.25">
      <c r="A1791" s="53">
        <v>42644</v>
      </c>
      <c r="B1791" t="s">
        <v>20</v>
      </c>
      <c r="C1791" t="s">
        <v>179</v>
      </c>
      <c r="D1791">
        <v>2</v>
      </c>
      <c r="E1791" s="4">
        <v>21.57</v>
      </c>
      <c r="F1791" s="4" t="str">
        <f>VLOOKUP(C1791,[2]Lookup!A:C,3,FALSE)</f>
        <v>Local Authority</v>
      </c>
      <c r="G1791" t="str">
        <f>IF(F1791="NHS England", "NHS England", IFERROR(VLOOKUP(B1791,[2]Lookup!E:F,2,FALSE),"Requires a Council Assigning"))</f>
        <v>North Yorkshire County Council</v>
      </c>
      <c r="H1791" t="str">
        <f>IFERROR(VLOOKUP(C1791,[2]Lookup!A:B,2,FALSE),"Requires Category")</f>
        <v>Nicotine Dependence</v>
      </c>
      <c r="I1791" t="str">
        <f t="shared" si="30"/>
        <v>Yes</v>
      </c>
    </row>
    <row r="1792" spans="1:9" hidden="1" x14ac:dyDescent="0.25">
      <c r="A1792" s="53">
        <v>42644</v>
      </c>
      <c r="B1792" t="s">
        <v>20</v>
      </c>
      <c r="C1792" t="s">
        <v>140</v>
      </c>
      <c r="D1792">
        <v>2</v>
      </c>
      <c r="E1792" s="4">
        <v>22.47</v>
      </c>
      <c r="F1792" s="4" t="str">
        <f>VLOOKUP(C1792,[2]Lookup!A:C,3,FALSE)</f>
        <v>Local Authority</v>
      </c>
      <c r="G1792" t="str">
        <f>IF(F1792="NHS England", "NHS England", IFERROR(VLOOKUP(B1792,[2]Lookup!E:F,2,FALSE),"Requires a Council Assigning"))</f>
        <v>North Yorkshire County Council</v>
      </c>
      <c r="H1792" t="str">
        <f>IFERROR(VLOOKUP(C1792,[2]Lookup!A:B,2,FALSE),"Requires Category")</f>
        <v>Nicotine Dependence</v>
      </c>
      <c r="I1792" t="str">
        <f t="shared" si="30"/>
        <v>Yes</v>
      </c>
    </row>
    <row r="1793" spans="1:9" hidden="1" x14ac:dyDescent="0.25">
      <c r="A1793" s="53">
        <v>42644</v>
      </c>
      <c r="B1793" t="s">
        <v>20</v>
      </c>
      <c r="C1793" t="s">
        <v>153</v>
      </c>
      <c r="D1793">
        <v>2</v>
      </c>
      <c r="E1793" s="4">
        <v>44.53</v>
      </c>
      <c r="F1793" s="4" t="str">
        <f>VLOOKUP(C1793,[2]Lookup!A:C,3,FALSE)</f>
        <v>Local Authority</v>
      </c>
      <c r="G1793" t="str">
        <f>IF(F1793="NHS England", "NHS England", IFERROR(VLOOKUP(B1793,[2]Lookup!E:F,2,FALSE),"Requires a Council Assigning"))</f>
        <v>North Yorkshire County Council</v>
      </c>
      <c r="H1793" t="str">
        <f>IFERROR(VLOOKUP(C1793,[2]Lookup!A:B,2,FALSE),"Requires Category")</f>
        <v>Nicotine Dependence</v>
      </c>
      <c r="I1793" t="str">
        <f t="shared" si="30"/>
        <v>Yes</v>
      </c>
    </row>
    <row r="1794" spans="1:9" hidden="1" x14ac:dyDescent="0.25">
      <c r="A1794" s="53">
        <v>42644</v>
      </c>
      <c r="B1794" t="s">
        <v>20</v>
      </c>
      <c r="C1794" t="s">
        <v>152</v>
      </c>
      <c r="D1794">
        <v>12</v>
      </c>
      <c r="E1794" s="4">
        <v>92.46</v>
      </c>
      <c r="F1794" s="4" t="str">
        <f>VLOOKUP(C1794,[2]Lookup!A:C,3,FALSE)</f>
        <v>NHS England</v>
      </c>
      <c r="G1794" t="str">
        <f>IF(F1794="NHS England", "NHS England", IFERROR(VLOOKUP(B1794,[2]Lookup!E:F,2,FALSE),"Requires a Council Assigning"))</f>
        <v>NHS England</v>
      </c>
      <c r="H1794" t="str">
        <f>IFERROR(VLOOKUP(C1794,[2]Lookup!A:B,2,FALSE),"Requires Category")</f>
        <v>Pneumococcal</v>
      </c>
      <c r="I1794" t="str">
        <f t="shared" si="30"/>
        <v>Yes</v>
      </c>
    </row>
    <row r="1795" spans="1:9" hidden="1" x14ac:dyDescent="0.25">
      <c r="A1795" s="53">
        <v>42644</v>
      </c>
      <c r="B1795" t="s">
        <v>50</v>
      </c>
      <c r="C1795" t="s">
        <v>182</v>
      </c>
      <c r="D1795">
        <v>1</v>
      </c>
      <c r="E1795" s="4">
        <v>12.81</v>
      </c>
      <c r="F1795" s="4" t="str">
        <f>VLOOKUP(C1795,[2]Lookup!A:C,3,FALSE)</f>
        <v>Local Authority</v>
      </c>
      <c r="G1795" t="str">
        <f>IF(F1795="NHS England", "NHS England", IFERROR(VLOOKUP(B1795,[2]Lookup!E:F,2,FALSE),"Requires a Council Assigning"))</f>
        <v>City of York</v>
      </c>
      <c r="H1795" t="str">
        <f>IFERROR(VLOOKUP(C1795,[2]Lookup!A:B,2,FALSE),"Requires Category")</f>
        <v>Opioid Dependence</v>
      </c>
      <c r="I1795" t="str">
        <f t="shared" si="30"/>
        <v>Yes</v>
      </c>
    </row>
    <row r="1796" spans="1:9" hidden="1" x14ac:dyDescent="0.25">
      <c r="A1796" s="53">
        <v>42644</v>
      </c>
      <c r="B1796" t="s">
        <v>50</v>
      </c>
      <c r="C1796" t="s">
        <v>130</v>
      </c>
      <c r="D1796">
        <v>1</v>
      </c>
      <c r="E1796" s="4">
        <v>38.69</v>
      </c>
      <c r="F1796" s="4" t="str">
        <f>VLOOKUP(C1796,[2]Lookup!A:C,3,FALSE)</f>
        <v>Local Authority</v>
      </c>
      <c r="G1796" t="str">
        <f>IF(F1796="NHS England", "NHS England", IFERROR(VLOOKUP(B1796,[2]Lookup!E:F,2,FALSE),"Requires a Council Assigning"))</f>
        <v>City of York</v>
      </c>
      <c r="H1796" t="str">
        <f>IFERROR(VLOOKUP(C1796,[2]Lookup!A:B,2,FALSE),"Requires Category")</f>
        <v>Nicotine Dependence</v>
      </c>
      <c r="I1796" t="str">
        <f t="shared" si="30"/>
        <v>No</v>
      </c>
    </row>
    <row r="1797" spans="1:9" hidden="1" x14ac:dyDescent="0.25">
      <c r="A1797" s="53">
        <v>42644</v>
      </c>
      <c r="B1797" t="s">
        <v>50</v>
      </c>
      <c r="C1797" t="s">
        <v>135</v>
      </c>
      <c r="D1797">
        <v>1</v>
      </c>
      <c r="E1797" s="4">
        <v>47.69</v>
      </c>
      <c r="F1797" s="4" t="str">
        <f>VLOOKUP(C1797,[2]Lookup!A:C,3,FALSE)</f>
        <v>Local Authority</v>
      </c>
      <c r="G1797" t="str">
        <f>IF(F1797="NHS England", "NHS England", IFERROR(VLOOKUP(B1797,[2]Lookup!E:F,2,FALSE),"Requires a Council Assigning"))</f>
        <v>City of York</v>
      </c>
      <c r="H1797" t="str">
        <f>IFERROR(VLOOKUP(C1797,[2]Lookup!A:B,2,FALSE),"Requires Category")</f>
        <v>Alcohol dependence</v>
      </c>
      <c r="I1797" t="str">
        <f t="shared" si="30"/>
        <v>No</v>
      </c>
    </row>
    <row r="1798" spans="1:9" hidden="1" x14ac:dyDescent="0.25">
      <c r="A1798" s="53">
        <v>42644</v>
      </c>
      <c r="B1798" t="s">
        <v>50</v>
      </c>
      <c r="C1798" t="s">
        <v>136</v>
      </c>
      <c r="D1798">
        <v>2</v>
      </c>
      <c r="E1798" s="4">
        <v>154.56</v>
      </c>
      <c r="F1798" s="4" t="str">
        <f>VLOOKUP(C1798,[2]Lookup!A:C,3,FALSE)</f>
        <v>Local Authority</v>
      </c>
      <c r="G1798" t="str">
        <f>IF(F1798="NHS England", "NHS England", IFERROR(VLOOKUP(B1798,[2]Lookup!E:F,2,FALSE),"Requires a Council Assigning"))</f>
        <v>City of York</v>
      </c>
      <c r="H1798" t="str">
        <f>IFERROR(VLOOKUP(C1798,[2]Lookup!A:B,2,FALSE),"Requires Category")</f>
        <v>Etonogestrel</v>
      </c>
      <c r="I1798" t="str">
        <f t="shared" si="30"/>
        <v>No</v>
      </c>
    </row>
    <row r="1799" spans="1:9" hidden="1" x14ac:dyDescent="0.25">
      <c r="A1799" s="53">
        <v>42644</v>
      </c>
      <c r="B1799" t="s">
        <v>50</v>
      </c>
      <c r="C1799" t="s">
        <v>154</v>
      </c>
      <c r="D1799" s="18">
        <v>2177</v>
      </c>
      <c r="E1799" s="4">
        <v>13286.46</v>
      </c>
      <c r="F1799" s="4" t="str">
        <f>VLOOKUP(C1799,[2]Lookup!A:C,3,FALSE)</f>
        <v>NHS England</v>
      </c>
      <c r="G1799" t="str">
        <f>IF(F1799="NHS England", "NHS England", IFERROR(VLOOKUP(B1799,[2]Lookup!E:F,2,FALSE),"Requires a Council Assigning"))</f>
        <v>NHS England</v>
      </c>
      <c r="H1799" t="str">
        <f>IFERROR(VLOOKUP(C1799,[2]Lookup!A:B,2,FALSE),"Requires Category")</f>
        <v>Influenza</v>
      </c>
      <c r="I1799" t="str">
        <f t="shared" si="30"/>
        <v>Yes</v>
      </c>
    </row>
    <row r="1800" spans="1:9" hidden="1" x14ac:dyDescent="0.25">
      <c r="A1800" s="53">
        <v>42644</v>
      </c>
      <c r="B1800" t="s">
        <v>50</v>
      </c>
      <c r="C1800" t="s">
        <v>159</v>
      </c>
      <c r="D1800">
        <v>1</v>
      </c>
      <c r="E1800" s="4">
        <v>4.83</v>
      </c>
      <c r="F1800" s="4" t="str">
        <f>VLOOKUP(C1800,[2]Lookup!A:C,3,FALSE)</f>
        <v>Local Authority</v>
      </c>
      <c r="G1800" t="str">
        <f>IF(F1800="NHS England", "NHS England", IFERROR(VLOOKUP(B1800,[2]Lookup!E:F,2,FALSE),"Requires a Council Assigning"))</f>
        <v>City of York</v>
      </c>
      <c r="H1800" t="str">
        <f>IFERROR(VLOOKUP(C1800,[2]Lookup!A:B,2,FALSE),"Requires Category")</f>
        <v>Emergency Contraception</v>
      </c>
      <c r="I1800" t="str">
        <f t="shared" si="30"/>
        <v>No</v>
      </c>
    </row>
    <row r="1801" spans="1:9" hidden="1" x14ac:dyDescent="0.25">
      <c r="A1801" s="53">
        <v>42644</v>
      </c>
      <c r="B1801" t="s">
        <v>50</v>
      </c>
      <c r="C1801" t="s">
        <v>138</v>
      </c>
      <c r="D1801">
        <v>9</v>
      </c>
      <c r="E1801" s="4">
        <v>58.89</v>
      </c>
      <c r="F1801" s="4" t="str">
        <f>VLOOKUP(C1801,[2]Lookup!A:C,3,FALSE)</f>
        <v>Local Authority</v>
      </c>
      <c r="G1801" t="str">
        <f>IF(F1801="NHS England", "NHS England", IFERROR(VLOOKUP(B1801,[2]Lookup!E:F,2,FALSE),"Requires a Council Assigning"))</f>
        <v>City of York</v>
      </c>
      <c r="H1801" t="str">
        <f>IFERROR(VLOOKUP(C1801,[2]Lookup!A:B,2,FALSE),"Requires Category")</f>
        <v>Opioid Dependence</v>
      </c>
      <c r="I1801" t="str">
        <f t="shared" si="30"/>
        <v>Yes</v>
      </c>
    </row>
    <row r="1802" spans="1:9" hidden="1" x14ac:dyDescent="0.25">
      <c r="A1802" s="53">
        <v>42644</v>
      </c>
      <c r="B1802" t="s">
        <v>50</v>
      </c>
      <c r="C1802" t="s">
        <v>128</v>
      </c>
      <c r="D1802">
        <v>8</v>
      </c>
      <c r="E1802" s="4">
        <v>651.99</v>
      </c>
      <c r="F1802" s="4" t="str">
        <f>VLOOKUP(C1802,[2]Lookup!A:C,3,FALSE)</f>
        <v>Local Authority</v>
      </c>
      <c r="G1802" t="str">
        <f>IF(F1802="NHS England", "NHS England", IFERROR(VLOOKUP(B1802,[2]Lookup!E:F,2,FALSE),"Requires a Council Assigning"))</f>
        <v>City of York</v>
      </c>
      <c r="H1802" t="str">
        <f>IFERROR(VLOOKUP(C1802,[2]Lookup!A:B,2,FALSE),"Requires Category")</f>
        <v>IUD Progestogen-only Device</v>
      </c>
      <c r="I1802" t="str">
        <f t="shared" si="30"/>
        <v>No</v>
      </c>
    </row>
    <row r="1803" spans="1:9" hidden="1" x14ac:dyDescent="0.25">
      <c r="A1803" s="53">
        <v>42644</v>
      </c>
      <c r="B1803" t="s">
        <v>50</v>
      </c>
      <c r="C1803" t="s">
        <v>129</v>
      </c>
      <c r="D1803">
        <v>2</v>
      </c>
      <c r="E1803" s="4">
        <v>154.56</v>
      </c>
      <c r="F1803" s="4" t="str">
        <f>VLOOKUP(C1803,[2]Lookup!A:C,3,FALSE)</f>
        <v>Local Authority</v>
      </c>
      <c r="G1803" t="str">
        <f>IF(F1803="NHS England", "NHS England", IFERROR(VLOOKUP(B1803,[2]Lookup!E:F,2,FALSE),"Requires a Council Assigning"))</f>
        <v>City of York</v>
      </c>
      <c r="H1803" t="str">
        <f>IFERROR(VLOOKUP(C1803,[2]Lookup!A:B,2,FALSE),"Requires Category")</f>
        <v>Etonogestrel</v>
      </c>
      <c r="I1803" t="str">
        <f t="shared" si="30"/>
        <v>No</v>
      </c>
    </row>
    <row r="1804" spans="1:9" hidden="1" x14ac:dyDescent="0.25">
      <c r="A1804" s="53">
        <v>42644</v>
      </c>
      <c r="B1804" t="s">
        <v>50</v>
      </c>
      <c r="C1804" t="s">
        <v>152</v>
      </c>
      <c r="D1804">
        <v>19</v>
      </c>
      <c r="E1804" s="4">
        <v>146.4</v>
      </c>
      <c r="F1804" s="4" t="str">
        <f>VLOOKUP(C1804,[2]Lookup!A:C,3,FALSE)</f>
        <v>NHS England</v>
      </c>
      <c r="G1804" t="str">
        <f>IF(F1804="NHS England", "NHS England", IFERROR(VLOOKUP(B1804,[2]Lookup!E:F,2,FALSE),"Requires a Council Assigning"))</f>
        <v>NHS England</v>
      </c>
      <c r="H1804" t="str">
        <f>IFERROR(VLOOKUP(C1804,[2]Lookup!A:B,2,FALSE),"Requires Category")</f>
        <v>Pneumococcal</v>
      </c>
      <c r="I1804" t="str">
        <f t="shared" si="30"/>
        <v>Yes</v>
      </c>
    </row>
    <row r="1805" spans="1:9" hidden="1" x14ac:dyDescent="0.25">
      <c r="A1805" s="53">
        <v>42644</v>
      </c>
      <c r="B1805" t="s">
        <v>50</v>
      </c>
      <c r="C1805" t="s">
        <v>238</v>
      </c>
      <c r="D1805">
        <v>2</v>
      </c>
      <c r="E1805" s="4">
        <v>19.39</v>
      </c>
      <c r="F1805" s="4" t="str">
        <f>VLOOKUP(C1805,[2]Lookup!A:C,3,FALSE)</f>
        <v>Local Authority</v>
      </c>
      <c r="G1805" t="str">
        <f>IF(F1805="NHS England", "NHS England", IFERROR(VLOOKUP(B1805,[2]Lookup!E:F,2,FALSE),"Requires a Council Assigning"))</f>
        <v>City of York</v>
      </c>
      <c r="H1805" t="str">
        <f>IFERROR(VLOOKUP(C1805,[2]Lookup!A:B,2,FALSE),"Requires Category")</f>
        <v>Non Medicated Coils</v>
      </c>
      <c r="I1805" t="str">
        <f t="shared" si="30"/>
        <v>No</v>
      </c>
    </row>
    <row r="1806" spans="1:9" hidden="1" x14ac:dyDescent="0.25">
      <c r="A1806" s="53">
        <v>42644</v>
      </c>
      <c r="B1806" t="s">
        <v>50</v>
      </c>
      <c r="C1806" t="s">
        <v>144</v>
      </c>
      <c r="D1806">
        <v>1</v>
      </c>
      <c r="E1806" s="4">
        <v>13.02</v>
      </c>
      <c r="F1806" s="4" t="str">
        <f>VLOOKUP(C1806,[2]Lookup!A:C,3,FALSE)</f>
        <v>Local Authority</v>
      </c>
      <c r="G1806" t="str">
        <f>IF(F1806="NHS England", "NHS England", IFERROR(VLOOKUP(B1806,[2]Lookup!E:F,2,FALSE),"Requires a Council Assigning"))</f>
        <v>City of York</v>
      </c>
      <c r="H1806" t="str">
        <f>IFERROR(VLOOKUP(C1806,[2]Lookup!A:B,2,FALSE),"Requires Category")</f>
        <v>Emergency Contraception</v>
      </c>
      <c r="I1806" t="str">
        <f t="shared" si="30"/>
        <v>No</v>
      </c>
    </row>
    <row r="1807" spans="1:9" hidden="1" x14ac:dyDescent="0.25">
      <c r="A1807" s="53">
        <v>42644</v>
      </c>
      <c r="B1807" t="s">
        <v>32</v>
      </c>
      <c r="C1807" t="s">
        <v>182</v>
      </c>
      <c r="D1807">
        <v>2</v>
      </c>
      <c r="E1807" s="4">
        <v>11.9</v>
      </c>
      <c r="F1807" s="4" t="str">
        <f>VLOOKUP(C1807,[2]Lookup!A:C,3,FALSE)</f>
        <v>Local Authority</v>
      </c>
      <c r="G1807" t="str">
        <f>IF(F1807="NHS England", "NHS England", IFERROR(VLOOKUP(B1807,[2]Lookup!E:F,2,FALSE),"Requires a Council Assigning"))</f>
        <v>North Yorkshire County Council</v>
      </c>
      <c r="H1807" t="str">
        <f>IFERROR(VLOOKUP(C1807,[2]Lookup!A:B,2,FALSE),"Requires Category")</f>
        <v>Opioid Dependence</v>
      </c>
      <c r="I1807" t="str">
        <f t="shared" si="30"/>
        <v>Yes</v>
      </c>
    </row>
    <row r="1808" spans="1:9" hidden="1" x14ac:dyDescent="0.25">
      <c r="A1808" s="53">
        <v>42644</v>
      </c>
      <c r="B1808" t="s">
        <v>32</v>
      </c>
      <c r="C1808" t="s">
        <v>132</v>
      </c>
      <c r="D1808">
        <v>2</v>
      </c>
      <c r="E1808" s="4">
        <v>50.59</v>
      </c>
      <c r="F1808" s="4" t="str">
        <f>VLOOKUP(C1808,[2]Lookup!A:C,3,FALSE)</f>
        <v>Local Authority</v>
      </c>
      <c r="G1808" t="str">
        <f>IF(F1808="NHS England", "NHS England", IFERROR(VLOOKUP(B1808,[2]Lookup!E:F,2,FALSE),"Requires a Council Assigning"))</f>
        <v>North Yorkshire County Council</v>
      </c>
      <c r="H1808" t="str">
        <f>IFERROR(VLOOKUP(C1808,[2]Lookup!A:B,2,FALSE),"Requires Category")</f>
        <v>Nicotine Dependence</v>
      </c>
      <c r="I1808" t="str">
        <f t="shared" si="30"/>
        <v>Yes</v>
      </c>
    </row>
    <row r="1809" spans="1:9" hidden="1" x14ac:dyDescent="0.25">
      <c r="A1809" s="53">
        <v>42644</v>
      </c>
      <c r="B1809" t="s">
        <v>32</v>
      </c>
      <c r="C1809" t="s">
        <v>154</v>
      </c>
      <c r="D1809">
        <v>981</v>
      </c>
      <c r="E1809" s="4">
        <v>5987.15</v>
      </c>
      <c r="F1809" s="4" t="str">
        <f>VLOOKUP(C1809,[2]Lookup!A:C,3,FALSE)</f>
        <v>NHS England</v>
      </c>
      <c r="G1809" t="str">
        <f>IF(F1809="NHS England", "NHS England", IFERROR(VLOOKUP(B1809,[2]Lookup!E:F,2,FALSE),"Requires a Council Assigning"))</f>
        <v>NHS England</v>
      </c>
      <c r="H1809" t="str">
        <f>IFERROR(VLOOKUP(C1809,[2]Lookup!A:B,2,FALSE),"Requires Category")</f>
        <v>Influenza</v>
      </c>
      <c r="I1809" t="str">
        <f t="shared" si="30"/>
        <v>Yes</v>
      </c>
    </row>
    <row r="1810" spans="1:9" hidden="1" x14ac:dyDescent="0.25">
      <c r="A1810" s="53">
        <v>42644</v>
      </c>
      <c r="B1810" t="s">
        <v>32</v>
      </c>
      <c r="C1810" t="s">
        <v>159</v>
      </c>
      <c r="D1810">
        <v>1</v>
      </c>
      <c r="E1810" s="4">
        <v>4.83</v>
      </c>
      <c r="F1810" s="4" t="str">
        <f>VLOOKUP(C1810,[2]Lookup!A:C,3,FALSE)</f>
        <v>Local Authority</v>
      </c>
      <c r="G1810" t="str">
        <f>IF(F1810="NHS England", "NHS England", IFERROR(VLOOKUP(B1810,[2]Lookup!E:F,2,FALSE),"Requires a Council Assigning"))</f>
        <v>North Yorkshire County Council</v>
      </c>
      <c r="H1810" t="str">
        <f>IFERROR(VLOOKUP(C1810,[2]Lookup!A:B,2,FALSE),"Requires Category")</f>
        <v>Emergency Contraception</v>
      </c>
      <c r="I1810" t="str">
        <f t="shared" si="30"/>
        <v>No</v>
      </c>
    </row>
    <row r="1811" spans="1:9" hidden="1" x14ac:dyDescent="0.25">
      <c r="A1811" s="53">
        <v>42644</v>
      </c>
      <c r="B1811" t="s">
        <v>32</v>
      </c>
      <c r="C1811" t="s">
        <v>138</v>
      </c>
      <c r="D1811">
        <v>2</v>
      </c>
      <c r="E1811" s="4">
        <v>21.81</v>
      </c>
      <c r="F1811" s="4" t="str">
        <f>VLOOKUP(C1811,[2]Lookup!A:C,3,FALSE)</f>
        <v>Local Authority</v>
      </c>
      <c r="G1811" t="str">
        <f>IF(F1811="NHS England", "NHS England", IFERROR(VLOOKUP(B1811,[2]Lookup!E:F,2,FALSE),"Requires a Council Assigning"))</f>
        <v>North Yorkshire County Council</v>
      </c>
      <c r="H1811" t="str">
        <f>IFERROR(VLOOKUP(C1811,[2]Lookup!A:B,2,FALSE),"Requires Category")</f>
        <v>Opioid Dependence</v>
      </c>
      <c r="I1811" t="str">
        <f t="shared" si="30"/>
        <v>Yes</v>
      </c>
    </row>
    <row r="1812" spans="1:9" hidden="1" x14ac:dyDescent="0.25">
      <c r="A1812" s="53">
        <v>42644</v>
      </c>
      <c r="B1812" t="s">
        <v>32</v>
      </c>
      <c r="C1812" t="s">
        <v>129</v>
      </c>
      <c r="D1812">
        <v>3</v>
      </c>
      <c r="E1812" s="4">
        <v>231.83</v>
      </c>
      <c r="F1812" s="4" t="str">
        <f>VLOOKUP(C1812,[2]Lookup!A:C,3,FALSE)</f>
        <v>Local Authority</v>
      </c>
      <c r="G1812" t="str">
        <f>IF(F1812="NHS England", "NHS England", IFERROR(VLOOKUP(B1812,[2]Lookup!E:F,2,FALSE),"Requires a Council Assigning"))</f>
        <v>North Yorkshire County Council</v>
      </c>
      <c r="H1812" t="str">
        <f>IFERROR(VLOOKUP(C1812,[2]Lookup!A:B,2,FALSE),"Requires Category")</f>
        <v>Etonogestrel</v>
      </c>
      <c r="I1812" t="str">
        <f t="shared" si="30"/>
        <v>Yes</v>
      </c>
    </row>
    <row r="1813" spans="1:9" hidden="1" x14ac:dyDescent="0.25">
      <c r="A1813" s="53">
        <v>42644</v>
      </c>
      <c r="B1813" t="s">
        <v>32</v>
      </c>
      <c r="C1813" t="s">
        <v>200</v>
      </c>
      <c r="D1813">
        <v>1</v>
      </c>
      <c r="E1813" s="4">
        <v>18.48</v>
      </c>
      <c r="F1813" s="4" t="str">
        <f>VLOOKUP(C1813,[2]Lookup!A:C,3,FALSE)</f>
        <v>Local Authority</v>
      </c>
      <c r="G1813" t="str">
        <f>IF(F1813="NHS England", "NHS England", IFERROR(VLOOKUP(B1813,[2]Lookup!E:F,2,FALSE),"Requires a Council Assigning"))</f>
        <v>North Yorkshire County Council</v>
      </c>
      <c r="H1813" t="str">
        <f>IFERROR(VLOOKUP(C1813,[2]Lookup!A:B,2,FALSE),"Requires Category")</f>
        <v>Nicotine Dependence</v>
      </c>
      <c r="I1813" t="str">
        <f t="shared" si="30"/>
        <v>Yes</v>
      </c>
    </row>
    <row r="1814" spans="1:9" hidden="1" x14ac:dyDescent="0.25">
      <c r="A1814" s="53">
        <v>42644</v>
      </c>
      <c r="B1814" t="s">
        <v>32</v>
      </c>
      <c r="C1814" t="s">
        <v>152</v>
      </c>
      <c r="D1814">
        <v>2</v>
      </c>
      <c r="E1814" s="4">
        <v>15.41</v>
      </c>
      <c r="F1814" s="4" t="str">
        <f>VLOOKUP(C1814,[2]Lookup!A:C,3,FALSE)</f>
        <v>NHS England</v>
      </c>
      <c r="G1814" t="str">
        <f>IF(F1814="NHS England", "NHS England", IFERROR(VLOOKUP(B1814,[2]Lookup!E:F,2,FALSE),"Requires a Council Assigning"))</f>
        <v>NHS England</v>
      </c>
      <c r="H1814" t="str">
        <f>IFERROR(VLOOKUP(C1814,[2]Lookup!A:B,2,FALSE),"Requires Category")</f>
        <v>Pneumococcal</v>
      </c>
      <c r="I1814" t="str">
        <f t="shared" si="30"/>
        <v>Yes</v>
      </c>
    </row>
    <row r="1815" spans="1:9" hidden="1" x14ac:dyDescent="0.25">
      <c r="A1815" s="53">
        <v>42644</v>
      </c>
      <c r="B1815" t="s">
        <v>32</v>
      </c>
      <c r="C1815" t="s">
        <v>155</v>
      </c>
      <c r="D1815">
        <v>2</v>
      </c>
      <c r="E1815" s="4">
        <v>47.15</v>
      </c>
      <c r="F1815" s="4" t="str">
        <f>VLOOKUP(C1815,[2]Lookup!A:C,3,FALSE)</f>
        <v>Local Authority</v>
      </c>
      <c r="G1815" t="str">
        <f>IF(F1815="NHS England", "NHS England", IFERROR(VLOOKUP(B1815,[2]Lookup!E:F,2,FALSE),"Requires a Council Assigning"))</f>
        <v>North Yorkshire County Council</v>
      </c>
      <c r="H1815" t="str">
        <f>IFERROR(VLOOKUP(C1815,[2]Lookup!A:B,2,FALSE),"Requires Category")</f>
        <v>Opioid Dependence</v>
      </c>
      <c r="I1815" t="str">
        <f t="shared" si="30"/>
        <v>Yes</v>
      </c>
    </row>
    <row r="1816" spans="1:9" hidden="1" x14ac:dyDescent="0.25">
      <c r="A1816" s="53">
        <v>42644</v>
      </c>
      <c r="B1816" t="s">
        <v>32</v>
      </c>
      <c r="C1816" t="s">
        <v>156</v>
      </c>
      <c r="D1816">
        <v>2</v>
      </c>
      <c r="E1816" s="4">
        <v>6.03</v>
      </c>
      <c r="F1816" s="4" t="str">
        <f>VLOOKUP(C1816,[2]Lookup!A:C,3,FALSE)</f>
        <v>Local Authority</v>
      </c>
      <c r="G1816" t="str">
        <f>IF(F1816="NHS England", "NHS England", IFERROR(VLOOKUP(B1816,[2]Lookup!E:F,2,FALSE),"Requires a Council Assigning"))</f>
        <v>North Yorkshire County Council</v>
      </c>
      <c r="H1816" t="str">
        <f>IFERROR(VLOOKUP(C1816,[2]Lookup!A:B,2,FALSE),"Requires Category")</f>
        <v>Opioid Dependence</v>
      </c>
      <c r="I1816" t="str">
        <f t="shared" si="30"/>
        <v>Yes</v>
      </c>
    </row>
    <row r="1817" spans="1:9" hidden="1" x14ac:dyDescent="0.25">
      <c r="A1817" s="53">
        <v>42644</v>
      </c>
      <c r="B1817" t="s">
        <v>32</v>
      </c>
      <c r="C1817" t="s">
        <v>174</v>
      </c>
      <c r="D1817">
        <v>2</v>
      </c>
      <c r="E1817" s="4">
        <v>70.67</v>
      </c>
      <c r="F1817" s="4" t="str">
        <f>VLOOKUP(C1817,[2]Lookup!A:C,3,FALSE)</f>
        <v>Local Authority</v>
      </c>
      <c r="G1817" t="str">
        <f>IF(F1817="NHS England", "NHS England", IFERROR(VLOOKUP(B1817,[2]Lookup!E:F,2,FALSE),"Requires a Council Assigning"))</f>
        <v>North Yorkshire County Council</v>
      </c>
      <c r="H1817" t="str">
        <f>IFERROR(VLOOKUP(C1817,[2]Lookup!A:B,2,FALSE),"Requires Category")</f>
        <v>Opioid Dependence</v>
      </c>
      <c r="I1817" t="str">
        <f t="shared" si="30"/>
        <v>Yes</v>
      </c>
    </row>
    <row r="1818" spans="1:9" hidden="1" x14ac:dyDescent="0.25">
      <c r="A1818" s="53">
        <v>42644</v>
      </c>
      <c r="B1818" t="s">
        <v>32</v>
      </c>
      <c r="C1818" t="s">
        <v>146</v>
      </c>
      <c r="D1818">
        <v>1</v>
      </c>
      <c r="E1818" s="4">
        <v>25.3</v>
      </c>
      <c r="F1818" s="4" t="str">
        <f>VLOOKUP(C1818,[2]Lookup!A:C,3,FALSE)</f>
        <v>Local Authority</v>
      </c>
      <c r="G1818" t="str">
        <f>IF(F1818="NHS England", "NHS England", IFERROR(VLOOKUP(B1818,[2]Lookup!E:F,2,FALSE),"Requires a Council Assigning"))</f>
        <v>North Yorkshire County Council</v>
      </c>
      <c r="H1818" t="str">
        <f>IFERROR(VLOOKUP(C1818,[2]Lookup!A:B,2,FALSE),"Requires Category")</f>
        <v>Nicotine Dependence</v>
      </c>
      <c r="I1818" t="str">
        <f t="shared" si="30"/>
        <v>Yes</v>
      </c>
    </row>
    <row r="1819" spans="1:9" hidden="1" x14ac:dyDescent="0.25">
      <c r="A1819" s="53">
        <v>42644</v>
      </c>
      <c r="B1819" t="s">
        <v>36</v>
      </c>
      <c r="C1819" t="s">
        <v>135</v>
      </c>
      <c r="D1819">
        <v>1</v>
      </c>
      <c r="E1819" s="4">
        <v>23.9</v>
      </c>
      <c r="F1819" s="4" t="str">
        <f>VLOOKUP(C1819,[2]Lookup!A:C,3,FALSE)</f>
        <v>Local Authority</v>
      </c>
      <c r="G1819" t="str">
        <f>IF(F1819="NHS England", "NHS England", IFERROR(VLOOKUP(B1819,[2]Lookup!E:F,2,FALSE),"Requires a Council Assigning"))</f>
        <v>North Yorkshire County Council</v>
      </c>
      <c r="H1819" t="str">
        <f>IFERROR(VLOOKUP(C1819,[2]Lookup!A:B,2,FALSE),"Requires Category")</f>
        <v>Alcohol dependence</v>
      </c>
      <c r="I1819" t="str">
        <f t="shared" si="30"/>
        <v>Yes</v>
      </c>
    </row>
    <row r="1820" spans="1:9" hidden="1" x14ac:dyDescent="0.25">
      <c r="A1820" s="53">
        <v>42644</v>
      </c>
      <c r="B1820" t="s">
        <v>36</v>
      </c>
      <c r="C1820" t="s">
        <v>239</v>
      </c>
      <c r="D1820">
        <v>3</v>
      </c>
      <c r="E1820" s="4">
        <v>27.62</v>
      </c>
      <c r="F1820" s="4" t="str">
        <f>VLOOKUP(C1820,[2]Lookup!A:C,3,FALSE)</f>
        <v>NHS England</v>
      </c>
      <c r="G1820" t="str">
        <f>IF(F1820="NHS England", "NHS England", IFERROR(VLOOKUP(B1820,[2]Lookup!E:F,2,FALSE),"Requires a Council Assigning"))</f>
        <v>NHS England</v>
      </c>
      <c r="H1820" t="str">
        <f>IFERROR(VLOOKUP(C1820,[2]Lookup!A:B,2,FALSE),"Requires Category")</f>
        <v>Human Papillomavirus (Type 6,11,16,18)</v>
      </c>
      <c r="I1820" t="str">
        <f t="shared" si="30"/>
        <v>Yes</v>
      </c>
    </row>
    <row r="1821" spans="1:9" hidden="1" x14ac:dyDescent="0.25">
      <c r="A1821" s="53">
        <v>42644</v>
      </c>
      <c r="B1821" t="s">
        <v>36</v>
      </c>
      <c r="C1821" t="s">
        <v>154</v>
      </c>
      <c r="D1821">
        <v>315</v>
      </c>
      <c r="E1821" s="4">
        <v>1922.48</v>
      </c>
      <c r="F1821" s="4" t="str">
        <f>VLOOKUP(C1821,[2]Lookup!A:C,3,FALSE)</f>
        <v>NHS England</v>
      </c>
      <c r="G1821" t="str">
        <f>IF(F1821="NHS England", "NHS England", IFERROR(VLOOKUP(B1821,[2]Lookup!E:F,2,FALSE),"Requires a Council Assigning"))</f>
        <v>NHS England</v>
      </c>
      <c r="H1821" t="str">
        <f>IFERROR(VLOOKUP(C1821,[2]Lookup!A:B,2,FALSE),"Requires Category")</f>
        <v>Influenza</v>
      </c>
      <c r="I1821" t="str">
        <f t="shared" si="30"/>
        <v>Yes</v>
      </c>
    </row>
    <row r="1822" spans="1:9" hidden="1" x14ac:dyDescent="0.25">
      <c r="A1822" s="53">
        <v>42644</v>
      </c>
      <c r="B1822" t="s">
        <v>36</v>
      </c>
      <c r="C1822" t="s">
        <v>137</v>
      </c>
      <c r="D1822">
        <v>621</v>
      </c>
      <c r="E1822" s="4">
        <v>3002.12</v>
      </c>
      <c r="F1822" s="4" t="str">
        <f>VLOOKUP(C1822,[2]Lookup!A:C,3,FALSE)</f>
        <v>NHS England</v>
      </c>
      <c r="G1822" t="str">
        <f>IF(F1822="NHS England", "NHS England", IFERROR(VLOOKUP(B1822,[2]Lookup!E:F,2,FALSE),"Requires a Council Assigning"))</f>
        <v>NHS England</v>
      </c>
      <c r="H1822" t="str">
        <f>IFERROR(VLOOKUP(C1822,[2]Lookup!A:B,2,FALSE),"Requires Category")</f>
        <v>Influenza</v>
      </c>
      <c r="I1822" t="str">
        <f t="shared" si="30"/>
        <v>Yes</v>
      </c>
    </row>
    <row r="1823" spans="1:9" hidden="1" x14ac:dyDescent="0.25">
      <c r="A1823" s="53">
        <v>42644</v>
      </c>
      <c r="B1823" t="s">
        <v>36</v>
      </c>
      <c r="C1823" t="s">
        <v>164</v>
      </c>
      <c r="D1823">
        <v>1</v>
      </c>
      <c r="E1823" s="4">
        <v>4.83</v>
      </c>
      <c r="F1823" s="4" t="str">
        <f>VLOOKUP(C1823,[2]Lookup!A:C,3,FALSE)</f>
        <v>Local Authority</v>
      </c>
      <c r="G1823" t="str">
        <f>IF(F1823="NHS England", "NHS England", IFERROR(VLOOKUP(B1823,[2]Lookup!E:F,2,FALSE),"Requires a Council Assigning"))</f>
        <v>North Yorkshire County Council</v>
      </c>
      <c r="H1823" t="str">
        <f>IFERROR(VLOOKUP(C1823,[2]Lookup!A:B,2,FALSE),"Requires Category")</f>
        <v>Emergency Contraception</v>
      </c>
      <c r="I1823" t="str">
        <f t="shared" si="30"/>
        <v>No</v>
      </c>
    </row>
    <row r="1824" spans="1:9" hidden="1" x14ac:dyDescent="0.25">
      <c r="A1824" s="53">
        <v>42644</v>
      </c>
      <c r="B1824" t="s">
        <v>36</v>
      </c>
      <c r="C1824" t="s">
        <v>159</v>
      </c>
      <c r="D1824">
        <v>2</v>
      </c>
      <c r="E1824" s="4">
        <v>9.64</v>
      </c>
      <c r="F1824" s="4" t="str">
        <f>VLOOKUP(C1824,[2]Lookup!A:C,3,FALSE)</f>
        <v>Local Authority</v>
      </c>
      <c r="G1824" t="str">
        <f>IF(F1824="NHS England", "NHS England", IFERROR(VLOOKUP(B1824,[2]Lookup!E:F,2,FALSE),"Requires a Council Assigning"))</f>
        <v>North Yorkshire County Council</v>
      </c>
      <c r="H1824" t="str">
        <f>IFERROR(VLOOKUP(C1824,[2]Lookup!A:B,2,FALSE),"Requires Category")</f>
        <v>Emergency Contraception</v>
      </c>
      <c r="I1824" t="str">
        <f t="shared" si="30"/>
        <v>No</v>
      </c>
    </row>
    <row r="1825" spans="1:9" hidden="1" x14ac:dyDescent="0.25">
      <c r="A1825" s="53">
        <v>42644</v>
      </c>
      <c r="B1825" t="s">
        <v>36</v>
      </c>
      <c r="C1825" t="s">
        <v>128</v>
      </c>
      <c r="D1825">
        <v>3</v>
      </c>
      <c r="E1825" s="4">
        <v>326.02999999999997</v>
      </c>
      <c r="F1825" s="4" t="str">
        <f>VLOOKUP(C1825,[2]Lookup!A:C,3,FALSE)</f>
        <v>Local Authority</v>
      </c>
      <c r="G1825" t="str">
        <f>IF(F1825="NHS England", "NHS England", IFERROR(VLOOKUP(B1825,[2]Lookup!E:F,2,FALSE),"Requires a Council Assigning"))</f>
        <v>North Yorkshire County Council</v>
      </c>
      <c r="H1825" t="str">
        <f>IFERROR(VLOOKUP(C1825,[2]Lookup!A:B,2,FALSE),"Requires Category")</f>
        <v>IUD Progestogen-only Device</v>
      </c>
      <c r="I1825" t="str">
        <f t="shared" si="30"/>
        <v>Yes</v>
      </c>
    </row>
    <row r="1826" spans="1:9" hidden="1" x14ac:dyDescent="0.25">
      <c r="A1826" s="53">
        <v>42644</v>
      </c>
      <c r="B1826" t="s">
        <v>36</v>
      </c>
      <c r="C1826" t="s">
        <v>129</v>
      </c>
      <c r="D1826">
        <v>1</v>
      </c>
      <c r="E1826" s="4">
        <v>77.28</v>
      </c>
      <c r="F1826" s="4" t="str">
        <f>VLOOKUP(C1826,[2]Lookup!A:C,3,FALSE)</f>
        <v>Local Authority</v>
      </c>
      <c r="G1826" t="str">
        <f>IF(F1826="NHS England", "NHS England", IFERROR(VLOOKUP(B1826,[2]Lookup!E:F,2,FALSE),"Requires a Council Assigning"))</f>
        <v>North Yorkshire County Council</v>
      </c>
      <c r="H1826" t="str">
        <f>IFERROR(VLOOKUP(C1826,[2]Lookup!A:B,2,FALSE),"Requires Category")</f>
        <v>Etonogestrel</v>
      </c>
      <c r="I1826" t="str">
        <f t="shared" si="30"/>
        <v>Yes</v>
      </c>
    </row>
    <row r="1827" spans="1:9" hidden="1" x14ac:dyDescent="0.25">
      <c r="A1827" s="53">
        <v>42644</v>
      </c>
      <c r="B1827" t="s">
        <v>36</v>
      </c>
      <c r="C1827" t="s">
        <v>153</v>
      </c>
      <c r="D1827">
        <v>1</v>
      </c>
      <c r="E1827" s="4">
        <v>22.27</v>
      </c>
      <c r="F1827" s="4" t="str">
        <f>VLOOKUP(C1827,[2]Lookup!A:C,3,FALSE)</f>
        <v>Local Authority</v>
      </c>
      <c r="G1827" t="str">
        <f>IF(F1827="NHS England", "NHS England", IFERROR(VLOOKUP(B1827,[2]Lookup!E:F,2,FALSE),"Requires a Council Assigning"))</f>
        <v>North Yorkshire County Council</v>
      </c>
      <c r="H1827" t="str">
        <f>IFERROR(VLOOKUP(C1827,[2]Lookup!A:B,2,FALSE),"Requires Category")</f>
        <v>Nicotine Dependence</v>
      </c>
      <c r="I1827" t="str">
        <f t="shared" si="30"/>
        <v>Yes</v>
      </c>
    </row>
    <row r="1828" spans="1:9" hidden="1" x14ac:dyDescent="0.25">
      <c r="A1828" s="53">
        <v>42644</v>
      </c>
      <c r="B1828" t="s">
        <v>36</v>
      </c>
      <c r="C1828" t="s">
        <v>143</v>
      </c>
      <c r="D1828">
        <v>1</v>
      </c>
      <c r="E1828" s="4">
        <v>9.25</v>
      </c>
      <c r="F1828" s="4" t="str">
        <f>VLOOKUP(C1828,[2]Lookup!A:C,3,FALSE)</f>
        <v>Local Authority</v>
      </c>
      <c r="G1828" t="str">
        <f>IF(F1828="NHS England", "NHS England", IFERROR(VLOOKUP(B1828,[2]Lookup!E:F,2,FALSE),"Requires a Council Assigning"))</f>
        <v>North Yorkshire County Council</v>
      </c>
      <c r="H1828" t="str">
        <f>IFERROR(VLOOKUP(C1828,[2]Lookup!A:B,2,FALSE),"Requires Category")</f>
        <v>Nicotine Dependence</v>
      </c>
      <c r="I1828" t="str">
        <f t="shared" si="30"/>
        <v>Yes</v>
      </c>
    </row>
    <row r="1829" spans="1:9" hidden="1" x14ac:dyDescent="0.25">
      <c r="A1829" s="53">
        <v>42644</v>
      </c>
      <c r="B1829" t="s">
        <v>36</v>
      </c>
      <c r="C1829" t="s">
        <v>240</v>
      </c>
      <c r="D1829">
        <v>2</v>
      </c>
      <c r="E1829" s="4">
        <v>28.15</v>
      </c>
      <c r="F1829" s="4" t="str">
        <f>VLOOKUP(C1829,[2]Lookup!A:C,3,FALSE)</f>
        <v>Local Authority</v>
      </c>
      <c r="G1829" t="str">
        <f>IF(F1829="NHS England", "NHS England", IFERROR(VLOOKUP(B1829,[2]Lookup!E:F,2,FALSE),"Requires a Council Assigning"))</f>
        <v>North Yorkshire County Council</v>
      </c>
      <c r="H1829" t="str">
        <f>IFERROR(VLOOKUP(C1829,[2]Lookup!A:B,2,FALSE),"Requires Category")</f>
        <v>Non Medicated Coils</v>
      </c>
      <c r="I1829" t="str">
        <f t="shared" si="30"/>
        <v>Yes</v>
      </c>
    </row>
    <row r="1830" spans="1:9" hidden="1" x14ac:dyDescent="0.25">
      <c r="A1830" s="53">
        <v>42644</v>
      </c>
      <c r="B1830" t="s">
        <v>36</v>
      </c>
      <c r="C1830" t="s">
        <v>152</v>
      </c>
      <c r="D1830">
        <v>14</v>
      </c>
      <c r="E1830" s="4">
        <v>107.87</v>
      </c>
      <c r="F1830" s="4" t="str">
        <f>VLOOKUP(C1830,[2]Lookup!A:C,3,FALSE)</f>
        <v>NHS England</v>
      </c>
      <c r="G1830" t="str">
        <f>IF(F1830="NHS England", "NHS England", IFERROR(VLOOKUP(B1830,[2]Lookup!E:F,2,FALSE),"Requires a Council Assigning"))</f>
        <v>NHS England</v>
      </c>
      <c r="H1830" t="str">
        <f>IFERROR(VLOOKUP(C1830,[2]Lookup!A:B,2,FALSE),"Requires Category")</f>
        <v>Pneumococcal</v>
      </c>
      <c r="I1830" t="str">
        <f t="shared" si="30"/>
        <v>Yes</v>
      </c>
    </row>
    <row r="1831" spans="1:9" hidden="1" x14ac:dyDescent="0.25">
      <c r="A1831" s="53">
        <v>42644</v>
      </c>
      <c r="B1831" t="s">
        <v>36</v>
      </c>
      <c r="C1831" t="s">
        <v>145</v>
      </c>
      <c r="D1831">
        <v>1</v>
      </c>
      <c r="E1831" s="4">
        <v>25.31</v>
      </c>
      <c r="F1831" s="4" t="str">
        <f>VLOOKUP(C1831,[2]Lookup!A:C,3,FALSE)</f>
        <v>Local Authority</v>
      </c>
      <c r="G1831" t="str">
        <f>IF(F1831="NHS England", "NHS England", IFERROR(VLOOKUP(B1831,[2]Lookup!E:F,2,FALSE),"Requires a Council Assigning"))</f>
        <v>North Yorkshire County Council</v>
      </c>
      <c r="H1831" t="str">
        <f>IFERROR(VLOOKUP(C1831,[2]Lookup!A:B,2,FALSE),"Requires Category")</f>
        <v>Nicotine Dependence</v>
      </c>
      <c r="I1831" t="str">
        <f t="shared" si="30"/>
        <v>Yes</v>
      </c>
    </row>
    <row r="1832" spans="1:9" hidden="1" x14ac:dyDescent="0.25">
      <c r="A1832" s="53">
        <v>42644</v>
      </c>
      <c r="B1832" t="s">
        <v>36</v>
      </c>
      <c r="C1832" t="s">
        <v>146</v>
      </c>
      <c r="D1832">
        <v>1</v>
      </c>
      <c r="E1832" s="4">
        <v>25.3</v>
      </c>
      <c r="F1832" s="4" t="str">
        <f>VLOOKUP(C1832,[2]Lookup!A:C,3,FALSE)</f>
        <v>Local Authority</v>
      </c>
      <c r="G1832" t="str">
        <f>IF(F1832="NHS England", "NHS England", IFERROR(VLOOKUP(B1832,[2]Lookup!E:F,2,FALSE),"Requires a Council Assigning"))</f>
        <v>North Yorkshire County Council</v>
      </c>
      <c r="H1832" t="str">
        <f>IFERROR(VLOOKUP(C1832,[2]Lookup!A:B,2,FALSE),"Requires Category")</f>
        <v>Nicotine Dependence</v>
      </c>
      <c r="I1832" t="str">
        <f t="shared" si="30"/>
        <v>Yes</v>
      </c>
    </row>
    <row r="1833" spans="1:9" hidden="1" x14ac:dyDescent="0.25">
      <c r="A1833" s="53">
        <v>42644</v>
      </c>
      <c r="B1833" t="s">
        <v>62</v>
      </c>
      <c r="C1833" t="s">
        <v>166</v>
      </c>
      <c r="D1833">
        <v>3</v>
      </c>
      <c r="E1833" s="4">
        <v>70.56</v>
      </c>
      <c r="F1833" s="4" t="str">
        <f>VLOOKUP(C1833,[2]Lookup!A:C,3,FALSE)</f>
        <v>Local Authority</v>
      </c>
      <c r="G1833" t="str">
        <f>IF(F1833="NHS England", "NHS England", IFERROR(VLOOKUP(B1833,[2]Lookup!E:F,2,FALSE),"Requires a Council Assigning"))</f>
        <v>City of York</v>
      </c>
      <c r="H1833" t="str">
        <f>IFERROR(VLOOKUP(C1833,[2]Lookup!A:B,2,FALSE),"Requires Category")</f>
        <v>Alcohol dependence</v>
      </c>
      <c r="I1833" t="str">
        <f t="shared" si="30"/>
        <v>No</v>
      </c>
    </row>
    <row r="1834" spans="1:9" hidden="1" x14ac:dyDescent="0.25">
      <c r="A1834" s="53">
        <v>42644</v>
      </c>
      <c r="B1834" t="s">
        <v>62</v>
      </c>
      <c r="C1834" t="s">
        <v>241</v>
      </c>
      <c r="D1834" s="18">
        <v>2500</v>
      </c>
      <c r="E1834" s="4">
        <v>13544.45</v>
      </c>
      <c r="F1834" s="4" t="str">
        <f>VLOOKUP(C1834,[2]Lookup!A:C,3,FALSE)</f>
        <v>NHS England</v>
      </c>
      <c r="G1834" t="str">
        <f>IF(F1834="NHS England", "NHS England", IFERROR(VLOOKUP(B1834,[2]Lookup!E:F,2,FALSE),"Requires a Council Assigning"))</f>
        <v>NHS England</v>
      </c>
      <c r="H1834" t="str">
        <f>IFERROR(VLOOKUP(C1834,[2]Lookup!A:B,2,FALSE),"Requires Category")</f>
        <v>Human Papillomavirus (Type 16,18)</v>
      </c>
      <c r="I1834" t="str">
        <f t="shared" si="30"/>
        <v>Yes</v>
      </c>
    </row>
    <row r="1835" spans="1:9" hidden="1" x14ac:dyDescent="0.25">
      <c r="A1835" s="53">
        <v>42644</v>
      </c>
      <c r="B1835" t="s">
        <v>62</v>
      </c>
      <c r="C1835" t="s">
        <v>154</v>
      </c>
      <c r="D1835" s="18">
        <v>1252</v>
      </c>
      <c r="E1835" s="4">
        <v>7641.09</v>
      </c>
      <c r="F1835" s="4" t="str">
        <f>VLOOKUP(C1835,[2]Lookup!A:C,3,FALSE)</f>
        <v>NHS England</v>
      </c>
      <c r="G1835" t="str">
        <f>IF(F1835="NHS England", "NHS England", IFERROR(VLOOKUP(B1835,[2]Lookup!E:F,2,FALSE),"Requires a Council Assigning"))</f>
        <v>NHS England</v>
      </c>
      <c r="H1835" t="str">
        <f>IFERROR(VLOOKUP(C1835,[2]Lookup!A:B,2,FALSE),"Requires Category")</f>
        <v>Influenza</v>
      </c>
      <c r="I1835" t="str">
        <f t="shared" ref="I1835:I1898" si="31">INDEX($R$7:$AB$11,MATCH(G1835,$Q$7:$Q$11,0),MATCH(H1835,$R$6:$AB$6,0))</f>
        <v>Yes</v>
      </c>
    </row>
    <row r="1836" spans="1:9" hidden="1" x14ac:dyDescent="0.25">
      <c r="A1836" s="53">
        <v>42644</v>
      </c>
      <c r="B1836" t="s">
        <v>62</v>
      </c>
      <c r="C1836" t="s">
        <v>207</v>
      </c>
      <c r="D1836">
        <v>1</v>
      </c>
      <c r="E1836" s="4">
        <v>64.11</v>
      </c>
      <c r="F1836" s="4" t="str">
        <f>VLOOKUP(C1836,[2]Lookup!A:C,3,FALSE)</f>
        <v>Local Authority</v>
      </c>
      <c r="G1836" t="str">
        <f>IF(F1836="NHS England", "NHS England", IFERROR(VLOOKUP(B1836,[2]Lookup!E:F,2,FALSE),"Requires a Council Assigning"))</f>
        <v>City of York</v>
      </c>
      <c r="H1836" t="str">
        <f>IFERROR(VLOOKUP(C1836,[2]Lookup!A:B,2,FALSE),"Requires Category")</f>
        <v>IUD Progestogen-only Device</v>
      </c>
      <c r="I1836" t="str">
        <f t="shared" si="31"/>
        <v>No</v>
      </c>
    </row>
    <row r="1837" spans="1:9" hidden="1" x14ac:dyDescent="0.25">
      <c r="A1837" s="53">
        <v>42644</v>
      </c>
      <c r="B1837" t="s">
        <v>62</v>
      </c>
      <c r="C1837" t="s">
        <v>159</v>
      </c>
      <c r="D1837">
        <v>4</v>
      </c>
      <c r="E1837" s="4">
        <v>19.309999999999999</v>
      </c>
      <c r="F1837" s="4" t="str">
        <f>VLOOKUP(C1837,[2]Lookup!A:C,3,FALSE)</f>
        <v>Local Authority</v>
      </c>
      <c r="G1837" t="str">
        <f>IF(F1837="NHS England", "NHS England", IFERROR(VLOOKUP(B1837,[2]Lookup!E:F,2,FALSE),"Requires a Council Assigning"))</f>
        <v>City of York</v>
      </c>
      <c r="H1837" t="str">
        <f>IFERROR(VLOOKUP(C1837,[2]Lookup!A:B,2,FALSE),"Requires Category")</f>
        <v>Emergency Contraception</v>
      </c>
      <c r="I1837" t="str">
        <f t="shared" si="31"/>
        <v>No</v>
      </c>
    </row>
    <row r="1838" spans="1:9" hidden="1" x14ac:dyDescent="0.25">
      <c r="A1838" s="53">
        <v>42644</v>
      </c>
      <c r="B1838" t="s">
        <v>62</v>
      </c>
      <c r="C1838" t="s">
        <v>128</v>
      </c>
      <c r="D1838">
        <v>5</v>
      </c>
      <c r="E1838" s="4">
        <v>407.49</v>
      </c>
      <c r="F1838" s="4" t="str">
        <f>VLOOKUP(C1838,[2]Lookup!A:C,3,FALSE)</f>
        <v>Local Authority</v>
      </c>
      <c r="G1838" t="str">
        <f>IF(F1838="NHS England", "NHS England", IFERROR(VLOOKUP(B1838,[2]Lookup!E:F,2,FALSE),"Requires a Council Assigning"))</f>
        <v>City of York</v>
      </c>
      <c r="H1838" t="str">
        <f>IFERROR(VLOOKUP(C1838,[2]Lookup!A:B,2,FALSE),"Requires Category")</f>
        <v>IUD Progestogen-only Device</v>
      </c>
      <c r="I1838" t="str">
        <f t="shared" si="31"/>
        <v>No</v>
      </c>
    </row>
    <row r="1839" spans="1:9" hidden="1" x14ac:dyDescent="0.25">
      <c r="A1839" s="53">
        <v>42644</v>
      </c>
      <c r="B1839" t="s">
        <v>62</v>
      </c>
      <c r="C1839" t="s">
        <v>129</v>
      </c>
      <c r="D1839">
        <v>5</v>
      </c>
      <c r="E1839" s="4">
        <v>386.33</v>
      </c>
      <c r="F1839" s="4" t="str">
        <f>VLOOKUP(C1839,[2]Lookup!A:C,3,FALSE)</f>
        <v>Local Authority</v>
      </c>
      <c r="G1839" t="str">
        <f>IF(F1839="NHS England", "NHS England", IFERROR(VLOOKUP(B1839,[2]Lookup!E:F,2,FALSE),"Requires a Council Assigning"))</f>
        <v>City of York</v>
      </c>
      <c r="H1839" t="str">
        <f>IFERROR(VLOOKUP(C1839,[2]Lookup!A:B,2,FALSE),"Requires Category")</f>
        <v>Etonogestrel</v>
      </c>
      <c r="I1839" t="str">
        <f t="shared" si="31"/>
        <v>No</v>
      </c>
    </row>
    <row r="1840" spans="1:9" hidden="1" x14ac:dyDescent="0.25">
      <c r="A1840" s="53">
        <v>42644</v>
      </c>
      <c r="B1840" t="s">
        <v>62</v>
      </c>
      <c r="C1840" t="s">
        <v>193</v>
      </c>
      <c r="D1840">
        <v>1</v>
      </c>
      <c r="E1840" s="4">
        <v>17.420000000000002</v>
      </c>
      <c r="F1840" s="4" t="str">
        <f>VLOOKUP(C1840,[2]Lookup!A:C,3,FALSE)</f>
        <v>Local Authority</v>
      </c>
      <c r="G1840" t="str">
        <f>IF(F1840="NHS England", "NHS England", IFERROR(VLOOKUP(B1840,[2]Lookup!E:F,2,FALSE),"Requires a Council Assigning"))</f>
        <v>City of York</v>
      </c>
      <c r="H1840" t="str">
        <f>IFERROR(VLOOKUP(C1840,[2]Lookup!A:B,2,FALSE),"Requires Category")</f>
        <v>Nicotine Dependence</v>
      </c>
      <c r="I1840" t="str">
        <f t="shared" si="31"/>
        <v>No</v>
      </c>
    </row>
    <row r="1841" spans="1:9" hidden="1" x14ac:dyDescent="0.25">
      <c r="A1841" s="53">
        <v>42644</v>
      </c>
      <c r="B1841" t="s">
        <v>62</v>
      </c>
      <c r="C1841" t="s">
        <v>167</v>
      </c>
      <c r="D1841">
        <v>1</v>
      </c>
      <c r="E1841" s="4">
        <v>27.71</v>
      </c>
      <c r="F1841" s="4" t="str">
        <f>VLOOKUP(C1841,[2]Lookup!A:C,3,FALSE)</f>
        <v>Local Authority</v>
      </c>
      <c r="G1841" t="str">
        <f>IF(F1841="NHS England", "NHS England", IFERROR(VLOOKUP(B1841,[2]Lookup!E:F,2,FALSE),"Requires a Council Assigning"))</f>
        <v>City of York</v>
      </c>
      <c r="H1841" t="str">
        <f>IFERROR(VLOOKUP(C1841,[2]Lookup!A:B,2,FALSE),"Requires Category")</f>
        <v>Nicotine Dependence</v>
      </c>
      <c r="I1841" t="str">
        <f t="shared" si="31"/>
        <v>No</v>
      </c>
    </row>
    <row r="1842" spans="1:9" hidden="1" x14ac:dyDescent="0.25">
      <c r="A1842" s="53">
        <v>42644</v>
      </c>
      <c r="B1842" t="s">
        <v>62</v>
      </c>
      <c r="C1842" t="s">
        <v>240</v>
      </c>
      <c r="D1842">
        <v>2</v>
      </c>
      <c r="E1842" s="4">
        <v>28.15</v>
      </c>
      <c r="F1842" s="4" t="str">
        <f>VLOOKUP(C1842,[2]Lookup!A:C,3,FALSE)</f>
        <v>Local Authority</v>
      </c>
      <c r="G1842" t="str">
        <f>IF(F1842="NHS England", "NHS England", IFERROR(VLOOKUP(B1842,[2]Lookup!E:F,2,FALSE),"Requires a Council Assigning"))</f>
        <v>City of York</v>
      </c>
      <c r="H1842" t="str">
        <f>IFERROR(VLOOKUP(C1842,[2]Lookup!A:B,2,FALSE),"Requires Category")</f>
        <v>Non Medicated Coils</v>
      </c>
      <c r="I1842" t="str">
        <f t="shared" si="31"/>
        <v>No</v>
      </c>
    </row>
    <row r="1843" spans="1:9" hidden="1" x14ac:dyDescent="0.25">
      <c r="A1843" s="53">
        <v>42644</v>
      </c>
      <c r="B1843" t="s">
        <v>62</v>
      </c>
      <c r="C1843" t="s">
        <v>152</v>
      </c>
      <c r="D1843">
        <v>119</v>
      </c>
      <c r="E1843" s="4">
        <v>916.93</v>
      </c>
      <c r="F1843" s="4" t="str">
        <f>VLOOKUP(C1843,[2]Lookup!A:C,3,FALSE)</f>
        <v>NHS England</v>
      </c>
      <c r="G1843" t="str">
        <f>IF(F1843="NHS England", "NHS England", IFERROR(VLOOKUP(B1843,[2]Lookup!E:F,2,FALSE),"Requires a Council Assigning"))</f>
        <v>NHS England</v>
      </c>
      <c r="H1843" t="str">
        <f>IFERROR(VLOOKUP(C1843,[2]Lookup!A:B,2,FALSE),"Requires Category")</f>
        <v>Pneumococcal</v>
      </c>
      <c r="I1843" t="str">
        <f t="shared" si="31"/>
        <v>Yes</v>
      </c>
    </row>
    <row r="1844" spans="1:9" hidden="1" x14ac:dyDescent="0.25">
      <c r="A1844" s="53">
        <v>42644</v>
      </c>
      <c r="B1844" t="s">
        <v>52</v>
      </c>
      <c r="C1844" t="s">
        <v>166</v>
      </c>
      <c r="D1844">
        <v>3</v>
      </c>
      <c r="E1844" s="4">
        <v>90.57</v>
      </c>
      <c r="F1844" s="4" t="str">
        <f>VLOOKUP(C1844,[2]Lookup!A:C,3,FALSE)</f>
        <v>Local Authority</v>
      </c>
      <c r="G1844" t="str">
        <f>IF(F1844="NHS England", "NHS England", IFERROR(VLOOKUP(B1844,[2]Lookup!E:F,2,FALSE),"Requires a Council Assigning"))</f>
        <v>North Yorkshire County Council</v>
      </c>
      <c r="H1844" t="str">
        <f>IFERROR(VLOOKUP(C1844,[2]Lookup!A:B,2,FALSE),"Requires Category")</f>
        <v>Alcohol dependence</v>
      </c>
      <c r="I1844" t="str">
        <f t="shared" si="31"/>
        <v>Yes</v>
      </c>
    </row>
    <row r="1845" spans="1:9" hidden="1" x14ac:dyDescent="0.25">
      <c r="A1845" s="53">
        <v>42644</v>
      </c>
      <c r="B1845" t="s">
        <v>52</v>
      </c>
      <c r="C1845" t="s">
        <v>177</v>
      </c>
      <c r="D1845">
        <v>3</v>
      </c>
      <c r="E1845" s="4">
        <v>75.92</v>
      </c>
      <c r="F1845" s="4" t="str">
        <f>VLOOKUP(C1845,[2]Lookup!A:C,3,FALSE)</f>
        <v>Local Authority</v>
      </c>
      <c r="G1845" t="str">
        <f>IF(F1845="NHS England", "NHS England", IFERROR(VLOOKUP(B1845,[2]Lookup!E:F,2,FALSE),"Requires a Council Assigning"))</f>
        <v>North Yorkshire County Council</v>
      </c>
      <c r="H1845" t="str">
        <f>IFERROR(VLOOKUP(C1845,[2]Lookup!A:B,2,FALSE),"Requires Category")</f>
        <v>Nicotine Dependence</v>
      </c>
      <c r="I1845" t="str">
        <f t="shared" si="31"/>
        <v>Yes</v>
      </c>
    </row>
    <row r="1846" spans="1:9" hidden="1" x14ac:dyDescent="0.25">
      <c r="A1846" s="53">
        <v>42644</v>
      </c>
      <c r="B1846" t="s">
        <v>52</v>
      </c>
      <c r="C1846" t="s">
        <v>132</v>
      </c>
      <c r="D1846">
        <v>1</v>
      </c>
      <c r="E1846" s="4">
        <v>50.58</v>
      </c>
      <c r="F1846" s="4" t="str">
        <f>VLOOKUP(C1846,[2]Lookup!A:C,3,FALSE)</f>
        <v>Local Authority</v>
      </c>
      <c r="G1846" t="str">
        <f>IF(F1846="NHS England", "NHS England", IFERROR(VLOOKUP(B1846,[2]Lookup!E:F,2,FALSE),"Requires a Council Assigning"))</f>
        <v>North Yorkshire County Council</v>
      </c>
      <c r="H1846" t="str">
        <f>IFERROR(VLOOKUP(C1846,[2]Lookup!A:B,2,FALSE),"Requires Category")</f>
        <v>Nicotine Dependence</v>
      </c>
      <c r="I1846" t="str">
        <f t="shared" si="31"/>
        <v>Yes</v>
      </c>
    </row>
    <row r="1847" spans="1:9" hidden="1" x14ac:dyDescent="0.25">
      <c r="A1847" s="53">
        <v>42644</v>
      </c>
      <c r="B1847" t="s">
        <v>52</v>
      </c>
      <c r="C1847" t="s">
        <v>135</v>
      </c>
      <c r="D1847">
        <v>1</v>
      </c>
      <c r="E1847" s="4">
        <v>84.97</v>
      </c>
      <c r="F1847" s="4" t="str">
        <f>VLOOKUP(C1847,[2]Lookup!A:C,3,FALSE)</f>
        <v>Local Authority</v>
      </c>
      <c r="G1847" t="str">
        <f>IF(F1847="NHS England", "NHS England", IFERROR(VLOOKUP(B1847,[2]Lookup!E:F,2,FALSE),"Requires a Council Assigning"))</f>
        <v>North Yorkshire County Council</v>
      </c>
      <c r="H1847" t="str">
        <f>IFERROR(VLOOKUP(C1847,[2]Lookup!A:B,2,FALSE),"Requires Category")</f>
        <v>Alcohol dependence</v>
      </c>
      <c r="I1847" t="str">
        <f t="shared" si="31"/>
        <v>Yes</v>
      </c>
    </row>
    <row r="1848" spans="1:9" hidden="1" x14ac:dyDescent="0.25">
      <c r="A1848" s="53">
        <v>42644</v>
      </c>
      <c r="B1848" t="s">
        <v>52</v>
      </c>
      <c r="C1848" t="s">
        <v>127</v>
      </c>
      <c r="D1848">
        <v>1</v>
      </c>
      <c r="E1848" s="4">
        <v>13.01</v>
      </c>
      <c r="F1848" s="4" t="str">
        <f>VLOOKUP(C1848,[2]Lookup!A:C,3,FALSE)</f>
        <v>Local Authority</v>
      </c>
      <c r="G1848" t="str">
        <f>IF(F1848="NHS England", "NHS England", IFERROR(VLOOKUP(B1848,[2]Lookup!E:F,2,FALSE),"Requires a Council Assigning"))</f>
        <v>North Yorkshire County Council</v>
      </c>
      <c r="H1848" t="str">
        <f>IFERROR(VLOOKUP(C1848,[2]Lookup!A:B,2,FALSE),"Requires Category")</f>
        <v>Emergency Contraception</v>
      </c>
      <c r="I1848" t="str">
        <f t="shared" si="31"/>
        <v>No</v>
      </c>
    </row>
    <row r="1849" spans="1:9" hidden="1" x14ac:dyDescent="0.25">
      <c r="A1849" s="53">
        <v>42644</v>
      </c>
      <c r="B1849" t="s">
        <v>52</v>
      </c>
      <c r="C1849" t="s">
        <v>136</v>
      </c>
      <c r="D1849">
        <v>1</v>
      </c>
      <c r="E1849" s="4">
        <v>77.27</v>
      </c>
      <c r="F1849" s="4" t="str">
        <f>VLOOKUP(C1849,[2]Lookup!A:C,3,FALSE)</f>
        <v>Local Authority</v>
      </c>
      <c r="G1849" t="str">
        <f>IF(F1849="NHS England", "NHS England", IFERROR(VLOOKUP(B1849,[2]Lookup!E:F,2,FALSE),"Requires a Council Assigning"))</f>
        <v>North Yorkshire County Council</v>
      </c>
      <c r="H1849" t="str">
        <f>IFERROR(VLOOKUP(C1849,[2]Lookup!A:B,2,FALSE),"Requires Category")</f>
        <v>Etonogestrel</v>
      </c>
      <c r="I1849" t="str">
        <f t="shared" si="31"/>
        <v>Yes</v>
      </c>
    </row>
    <row r="1850" spans="1:9" hidden="1" x14ac:dyDescent="0.25">
      <c r="A1850" s="53">
        <v>42644</v>
      </c>
      <c r="B1850" t="s">
        <v>52</v>
      </c>
      <c r="C1850" t="s">
        <v>154</v>
      </c>
      <c r="D1850" s="18">
        <v>1050</v>
      </c>
      <c r="E1850" s="4">
        <v>6408.26</v>
      </c>
      <c r="F1850" s="4" t="str">
        <f>VLOOKUP(C1850,[2]Lookup!A:C,3,FALSE)</f>
        <v>NHS England</v>
      </c>
      <c r="G1850" t="str">
        <f>IF(F1850="NHS England", "NHS England", IFERROR(VLOOKUP(B1850,[2]Lookup!E:F,2,FALSE),"Requires a Council Assigning"))</f>
        <v>NHS England</v>
      </c>
      <c r="H1850" t="str">
        <f>IFERROR(VLOOKUP(C1850,[2]Lookup!A:B,2,FALSE),"Requires Category")</f>
        <v>Influenza</v>
      </c>
      <c r="I1850" t="str">
        <f t="shared" si="31"/>
        <v>Yes</v>
      </c>
    </row>
    <row r="1851" spans="1:9" hidden="1" x14ac:dyDescent="0.25">
      <c r="A1851" s="53">
        <v>42644</v>
      </c>
      <c r="B1851" t="s">
        <v>52</v>
      </c>
      <c r="C1851" t="s">
        <v>137</v>
      </c>
      <c r="D1851" s="18">
        <v>1143</v>
      </c>
      <c r="E1851" s="4">
        <v>5525.64</v>
      </c>
      <c r="F1851" s="4" t="str">
        <f>VLOOKUP(C1851,[2]Lookup!A:C,3,FALSE)</f>
        <v>NHS England</v>
      </c>
      <c r="G1851" t="str">
        <f>IF(F1851="NHS England", "NHS England", IFERROR(VLOOKUP(B1851,[2]Lookup!E:F,2,FALSE),"Requires a Council Assigning"))</f>
        <v>NHS England</v>
      </c>
      <c r="H1851" t="str">
        <f>IFERROR(VLOOKUP(C1851,[2]Lookup!A:B,2,FALSE),"Requires Category")</f>
        <v>Influenza</v>
      </c>
      <c r="I1851" t="str">
        <f t="shared" si="31"/>
        <v>Yes</v>
      </c>
    </row>
    <row r="1852" spans="1:9" hidden="1" x14ac:dyDescent="0.25">
      <c r="A1852" s="53">
        <v>42644</v>
      </c>
      <c r="B1852" t="s">
        <v>52</v>
      </c>
      <c r="C1852" t="s">
        <v>207</v>
      </c>
      <c r="D1852">
        <v>1</v>
      </c>
      <c r="E1852" s="4">
        <v>64.11</v>
      </c>
      <c r="F1852" s="4" t="str">
        <f>VLOOKUP(C1852,[2]Lookup!A:C,3,FALSE)</f>
        <v>Local Authority</v>
      </c>
      <c r="G1852" t="str">
        <f>IF(F1852="NHS England", "NHS England", IFERROR(VLOOKUP(B1852,[2]Lookup!E:F,2,FALSE),"Requires a Council Assigning"))</f>
        <v>North Yorkshire County Council</v>
      </c>
      <c r="H1852" t="str">
        <f>IFERROR(VLOOKUP(C1852,[2]Lookup!A:B,2,FALSE),"Requires Category")</f>
        <v>IUD Progestogen-only Device</v>
      </c>
      <c r="I1852" t="str">
        <f t="shared" si="31"/>
        <v>Yes</v>
      </c>
    </row>
    <row r="1853" spans="1:9" hidden="1" x14ac:dyDescent="0.25">
      <c r="A1853" s="53">
        <v>42644</v>
      </c>
      <c r="B1853" t="s">
        <v>52</v>
      </c>
      <c r="C1853" t="s">
        <v>164</v>
      </c>
      <c r="D1853">
        <v>1</v>
      </c>
      <c r="E1853" s="4">
        <v>4.82</v>
      </c>
      <c r="F1853" s="4" t="str">
        <f>VLOOKUP(C1853,[2]Lookup!A:C,3,FALSE)</f>
        <v>Local Authority</v>
      </c>
      <c r="G1853" t="str">
        <f>IF(F1853="NHS England", "NHS England", IFERROR(VLOOKUP(B1853,[2]Lookup!E:F,2,FALSE),"Requires a Council Assigning"))</f>
        <v>North Yorkshire County Council</v>
      </c>
      <c r="H1853" t="str">
        <f>IFERROR(VLOOKUP(C1853,[2]Lookup!A:B,2,FALSE),"Requires Category")</f>
        <v>Emergency Contraception</v>
      </c>
      <c r="I1853" t="str">
        <f t="shared" si="31"/>
        <v>No</v>
      </c>
    </row>
    <row r="1854" spans="1:9" hidden="1" x14ac:dyDescent="0.25">
      <c r="A1854" s="53">
        <v>42644</v>
      </c>
      <c r="B1854" t="s">
        <v>52</v>
      </c>
      <c r="C1854" t="s">
        <v>159</v>
      </c>
      <c r="D1854">
        <v>1</v>
      </c>
      <c r="E1854" s="4">
        <v>4.82</v>
      </c>
      <c r="F1854" s="4" t="str">
        <f>VLOOKUP(C1854,[2]Lookup!A:C,3,FALSE)</f>
        <v>Local Authority</v>
      </c>
      <c r="G1854" t="str">
        <f>IF(F1854="NHS England", "NHS England", IFERROR(VLOOKUP(B1854,[2]Lookup!E:F,2,FALSE),"Requires a Council Assigning"))</f>
        <v>North Yorkshire County Council</v>
      </c>
      <c r="H1854" t="str">
        <f>IFERROR(VLOOKUP(C1854,[2]Lookup!A:B,2,FALSE),"Requires Category")</f>
        <v>Emergency Contraception</v>
      </c>
      <c r="I1854" t="str">
        <f t="shared" si="31"/>
        <v>No</v>
      </c>
    </row>
    <row r="1855" spans="1:9" hidden="1" x14ac:dyDescent="0.25">
      <c r="A1855" s="53">
        <v>42644</v>
      </c>
      <c r="B1855" t="s">
        <v>52</v>
      </c>
      <c r="C1855" t="s">
        <v>189</v>
      </c>
      <c r="D1855">
        <v>9</v>
      </c>
      <c r="E1855" s="4">
        <v>55.05</v>
      </c>
      <c r="F1855" s="4" t="str">
        <f>VLOOKUP(C1855,[2]Lookup!A:C,3,FALSE)</f>
        <v>Local Authority</v>
      </c>
      <c r="G1855" t="str">
        <f>IF(F1855="NHS England", "NHS England", IFERROR(VLOOKUP(B1855,[2]Lookup!E:F,2,FALSE),"Requires a Council Assigning"))</f>
        <v>North Yorkshire County Council</v>
      </c>
      <c r="H1855" t="str">
        <f>IFERROR(VLOOKUP(C1855,[2]Lookup!A:B,2,FALSE),"Requires Category")</f>
        <v>Opioid Dependence</v>
      </c>
      <c r="I1855" t="str">
        <f t="shared" si="31"/>
        <v>Yes</v>
      </c>
    </row>
    <row r="1856" spans="1:9" hidden="1" x14ac:dyDescent="0.25">
      <c r="A1856" s="53">
        <v>42644</v>
      </c>
      <c r="B1856" t="s">
        <v>52</v>
      </c>
      <c r="C1856" t="s">
        <v>138</v>
      </c>
      <c r="D1856">
        <v>10</v>
      </c>
      <c r="E1856" s="4">
        <v>63.76</v>
      </c>
      <c r="F1856" s="4" t="str">
        <f>VLOOKUP(C1856,[2]Lookup!A:C,3,FALSE)</f>
        <v>Local Authority</v>
      </c>
      <c r="G1856" t="str">
        <f>IF(F1856="NHS England", "NHS England", IFERROR(VLOOKUP(B1856,[2]Lookup!E:F,2,FALSE),"Requires a Council Assigning"))</f>
        <v>North Yorkshire County Council</v>
      </c>
      <c r="H1856" t="str">
        <f>IFERROR(VLOOKUP(C1856,[2]Lookup!A:B,2,FALSE),"Requires Category")</f>
        <v>Opioid Dependence</v>
      </c>
      <c r="I1856" t="str">
        <f t="shared" si="31"/>
        <v>Yes</v>
      </c>
    </row>
    <row r="1857" spans="1:9" hidden="1" x14ac:dyDescent="0.25">
      <c r="A1857" s="53">
        <v>42644</v>
      </c>
      <c r="B1857" t="s">
        <v>52</v>
      </c>
      <c r="C1857" t="s">
        <v>128</v>
      </c>
      <c r="D1857">
        <v>2</v>
      </c>
      <c r="E1857" s="4">
        <v>163</v>
      </c>
      <c r="F1857" s="4" t="str">
        <f>VLOOKUP(C1857,[2]Lookup!A:C,3,FALSE)</f>
        <v>Local Authority</v>
      </c>
      <c r="G1857" t="str">
        <f>IF(F1857="NHS England", "NHS England", IFERROR(VLOOKUP(B1857,[2]Lookup!E:F,2,FALSE),"Requires a Council Assigning"))</f>
        <v>North Yorkshire County Council</v>
      </c>
      <c r="H1857" t="str">
        <f>IFERROR(VLOOKUP(C1857,[2]Lookup!A:B,2,FALSE),"Requires Category")</f>
        <v>IUD Progestogen-only Device</v>
      </c>
      <c r="I1857" t="str">
        <f t="shared" si="31"/>
        <v>Yes</v>
      </c>
    </row>
    <row r="1858" spans="1:9" hidden="1" x14ac:dyDescent="0.25">
      <c r="A1858" s="53">
        <v>42644</v>
      </c>
      <c r="B1858" t="s">
        <v>52</v>
      </c>
      <c r="C1858" t="s">
        <v>129</v>
      </c>
      <c r="D1858">
        <v>2</v>
      </c>
      <c r="E1858" s="4">
        <v>154.53</v>
      </c>
      <c r="F1858" s="4" t="str">
        <f>VLOOKUP(C1858,[2]Lookup!A:C,3,FALSE)</f>
        <v>Local Authority</v>
      </c>
      <c r="G1858" t="str">
        <f>IF(F1858="NHS England", "NHS England", IFERROR(VLOOKUP(B1858,[2]Lookup!E:F,2,FALSE),"Requires a Council Assigning"))</f>
        <v>North Yorkshire County Council</v>
      </c>
      <c r="H1858" t="str">
        <f>IFERROR(VLOOKUP(C1858,[2]Lookup!A:B,2,FALSE),"Requires Category")</f>
        <v>Etonogestrel</v>
      </c>
      <c r="I1858" t="str">
        <f t="shared" si="31"/>
        <v>Yes</v>
      </c>
    </row>
    <row r="1859" spans="1:9" hidden="1" x14ac:dyDescent="0.25">
      <c r="A1859" s="53">
        <v>42644</v>
      </c>
      <c r="B1859" t="s">
        <v>52</v>
      </c>
      <c r="C1859" t="s">
        <v>190</v>
      </c>
      <c r="D1859">
        <v>1</v>
      </c>
      <c r="E1859" s="4">
        <v>2.62</v>
      </c>
      <c r="F1859" s="4" t="str">
        <f>VLOOKUP(C1859,[2]Lookup!A:C,3,FALSE)</f>
        <v>Local Authority</v>
      </c>
      <c r="G1859" t="str">
        <f>IF(F1859="NHS England", "NHS England", IFERROR(VLOOKUP(B1859,[2]Lookup!E:F,2,FALSE),"Requires a Council Assigning"))</f>
        <v>North Yorkshire County Council</v>
      </c>
      <c r="H1859" t="str">
        <f>IFERROR(VLOOKUP(C1859,[2]Lookup!A:B,2,FALSE),"Requires Category")</f>
        <v>Nicotine Dependence</v>
      </c>
      <c r="I1859" t="str">
        <f t="shared" si="31"/>
        <v>Yes</v>
      </c>
    </row>
    <row r="1860" spans="1:9" hidden="1" x14ac:dyDescent="0.25">
      <c r="A1860" s="53">
        <v>42644</v>
      </c>
      <c r="B1860" t="s">
        <v>52</v>
      </c>
      <c r="C1860" t="s">
        <v>163</v>
      </c>
      <c r="D1860">
        <v>1</v>
      </c>
      <c r="E1860" s="4">
        <v>66.760000000000005</v>
      </c>
      <c r="F1860" s="4" t="str">
        <f>VLOOKUP(C1860,[2]Lookup!A:C,3,FALSE)</f>
        <v>Local Authority</v>
      </c>
      <c r="G1860" t="str">
        <f>IF(F1860="NHS England", "NHS England", IFERROR(VLOOKUP(B1860,[2]Lookup!E:F,2,FALSE),"Requires a Council Assigning"))</f>
        <v>North Yorkshire County Council</v>
      </c>
      <c r="H1860" t="str">
        <f>IFERROR(VLOOKUP(C1860,[2]Lookup!A:B,2,FALSE),"Requires Category")</f>
        <v>Nicotine Dependence</v>
      </c>
      <c r="I1860" t="str">
        <f t="shared" si="31"/>
        <v>Yes</v>
      </c>
    </row>
    <row r="1861" spans="1:9" hidden="1" x14ac:dyDescent="0.25">
      <c r="A1861" s="53">
        <v>42644</v>
      </c>
      <c r="B1861" t="s">
        <v>52</v>
      </c>
      <c r="C1861" t="s">
        <v>191</v>
      </c>
      <c r="D1861">
        <v>2</v>
      </c>
      <c r="E1861" s="4">
        <v>48.6</v>
      </c>
      <c r="F1861" s="4" t="str">
        <f>VLOOKUP(C1861,[2]Lookup!A:C,3,FALSE)</f>
        <v>Local Authority</v>
      </c>
      <c r="G1861" t="str">
        <f>IF(F1861="NHS England", "NHS England", IFERROR(VLOOKUP(B1861,[2]Lookup!E:F,2,FALSE),"Requires a Council Assigning"))</f>
        <v>North Yorkshire County Council</v>
      </c>
      <c r="H1861" t="str">
        <f>IFERROR(VLOOKUP(C1861,[2]Lookup!A:B,2,FALSE),"Requires Category")</f>
        <v>Nicotine Dependence</v>
      </c>
      <c r="I1861" t="str">
        <f t="shared" si="31"/>
        <v>Yes</v>
      </c>
    </row>
    <row r="1862" spans="1:9" hidden="1" x14ac:dyDescent="0.25">
      <c r="A1862" s="53">
        <v>42644</v>
      </c>
      <c r="B1862" t="s">
        <v>52</v>
      </c>
      <c r="C1862" t="s">
        <v>140</v>
      </c>
      <c r="D1862">
        <v>1</v>
      </c>
      <c r="E1862" s="4">
        <v>22.46</v>
      </c>
      <c r="F1862" s="4" t="str">
        <f>VLOOKUP(C1862,[2]Lookup!A:C,3,FALSE)</f>
        <v>Local Authority</v>
      </c>
      <c r="G1862" t="str">
        <f>IF(F1862="NHS England", "NHS England", IFERROR(VLOOKUP(B1862,[2]Lookup!E:F,2,FALSE),"Requires a Council Assigning"))</f>
        <v>North Yorkshire County Council</v>
      </c>
      <c r="H1862" t="str">
        <f>IFERROR(VLOOKUP(C1862,[2]Lookup!A:B,2,FALSE),"Requires Category")</f>
        <v>Nicotine Dependence</v>
      </c>
      <c r="I1862" t="str">
        <f t="shared" si="31"/>
        <v>Yes</v>
      </c>
    </row>
    <row r="1863" spans="1:9" hidden="1" x14ac:dyDescent="0.25">
      <c r="A1863" s="53">
        <v>42644</v>
      </c>
      <c r="B1863" t="s">
        <v>52</v>
      </c>
      <c r="C1863" t="s">
        <v>161</v>
      </c>
      <c r="D1863">
        <v>5</v>
      </c>
      <c r="E1863" s="4">
        <v>67.41</v>
      </c>
      <c r="F1863" s="4" t="str">
        <f>VLOOKUP(C1863,[2]Lookup!A:C,3,FALSE)</f>
        <v>Local Authority</v>
      </c>
      <c r="G1863" t="str">
        <f>IF(F1863="NHS England", "NHS England", IFERROR(VLOOKUP(B1863,[2]Lookup!E:F,2,FALSE),"Requires a Council Assigning"))</f>
        <v>North Yorkshire County Council</v>
      </c>
      <c r="H1863" t="str">
        <f>IFERROR(VLOOKUP(C1863,[2]Lookup!A:B,2,FALSE),"Requires Category")</f>
        <v>Nicotine Dependence</v>
      </c>
      <c r="I1863" t="str">
        <f t="shared" si="31"/>
        <v>Yes</v>
      </c>
    </row>
    <row r="1864" spans="1:9" hidden="1" x14ac:dyDescent="0.25">
      <c r="A1864" s="53">
        <v>42644</v>
      </c>
      <c r="B1864" t="s">
        <v>52</v>
      </c>
      <c r="C1864" t="s">
        <v>193</v>
      </c>
      <c r="D1864">
        <v>1</v>
      </c>
      <c r="E1864" s="4">
        <v>36.950000000000003</v>
      </c>
      <c r="F1864" s="4" t="str">
        <f>VLOOKUP(C1864,[2]Lookup!A:C,3,FALSE)</f>
        <v>Local Authority</v>
      </c>
      <c r="G1864" t="str">
        <f>IF(F1864="NHS England", "NHS England", IFERROR(VLOOKUP(B1864,[2]Lookup!E:F,2,FALSE),"Requires a Council Assigning"))</f>
        <v>North Yorkshire County Council</v>
      </c>
      <c r="H1864" t="str">
        <f>IFERROR(VLOOKUP(C1864,[2]Lookup!A:B,2,FALSE),"Requires Category")</f>
        <v>Nicotine Dependence</v>
      </c>
      <c r="I1864" t="str">
        <f t="shared" si="31"/>
        <v>Yes</v>
      </c>
    </row>
    <row r="1865" spans="1:9" hidden="1" x14ac:dyDescent="0.25">
      <c r="A1865" s="53">
        <v>42644</v>
      </c>
      <c r="B1865" t="s">
        <v>52</v>
      </c>
      <c r="C1865" t="s">
        <v>165</v>
      </c>
      <c r="D1865">
        <v>3</v>
      </c>
      <c r="E1865" s="4">
        <v>76.87</v>
      </c>
      <c r="F1865" s="4" t="str">
        <f>VLOOKUP(C1865,[2]Lookup!A:C,3,FALSE)</f>
        <v>Local Authority</v>
      </c>
      <c r="G1865" t="str">
        <f>IF(F1865="NHS England", "NHS England", IFERROR(VLOOKUP(B1865,[2]Lookup!E:F,2,FALSE),"Requires a Council Assigning"))</f>
        <v>North Yorkshire County Council</v>
      </c>
      <c r="H1865" t="str">
        <f>IFERROR(VLOOKUP(C1865,[2]Lookup!A:B,2,FALSE),"Requires Category")</f>
        <v>Nicotine Dependence</v>
      </c>
      <c r="I1865" t="str">
        <f t="shared" si="31"/>
        <v>Yes</v>
      </c>
    </row>
    <row r="1866" spans="1:9" hidden="1" x14ac:dyDescent="0.25">
      <c r="A1866" s="53">
        <v>42644</v>
      </c>
      <c r="B1866" t="s">
        <v>52</v>
      </c>
      <c r="C1866" t="s">
        <v>167</v>
      </c>
      <c r="D1866">
        <v>7</v>
      </c>
      <c r="E1866" s="4">
        <v>175.52</v>
      </c>
      <c r="F1866" s="4" t="str">
        <f>VLOOKUP(C1866,[2]Lookup!A:C,3,FALSE)</f>
        <v>Local Authority</v>
      </c>
      <c r="G1866" t="str">
        <f>IF(F1866="NHS England", "NHS England", IFERROR(VLOOKUP(B1866,[2]Lookup!E:F,2,FALSE),"Requires a Council Assigning"))</f>
        <v>North Yorkshire County Council</v>
      </c>
      <c r="H1866" t="str">
        <f>IFERROR(VLOOKUP(C1866,[2]Lookup!A:B,2,FALSE),"Requires Category")</f>
        <v>Nicotine Dependence</v>
      </c>
      <c r="I1866" t="str">
        <f t="shared" si="31"/>
        <v>Yes</v>
      </c>
    </row>
    <row r="1867" spans="1:9" hidden="1" x14ac:dyDescent="0.25">
      <c r="A1867" s="53">
        <v>42644</v>
      </c>
      <c r="B1867" t="s">
        <v>52</v>
      </c>
      <c r="C1867" t="s">
        <v>240</v>
      </c>
      <c r="D1867">
        <v>1</v>
      </c>
      <c r="E1867" s="4">
        <v>14.08</v>
      </c>
      <c r="F1867" s="4" t="str">
        <f>VLOOKUP(C1867,[2]Lookup!A:C,3,FALSE)</f>
        <v>Local Authority</v>
      </c>
      <c r="G1867" t="str">
        <f>IF(F1867="NHS England", "NHS England", IFERROR(VLOOKUP(B1867,[2]Lookup!E:F,2,FALSE),"Requires a Council Assigning"))</f>
        <v>North Yorkshire County Council</v>
      </c>
      <c r="H1867" t="str">
        <f>IFERROR(VLOOKUP(C1867,[2]Lookup!A:B,2,FALSE),"Requires Category")</f>
        <v>Non Medicated Coils</v>
      </c>
      <c r="I1867" t="str">
        <f t="shared" si="31"/>
        <v>Yes</v>
      </c>
    </row>
    <row r="1868" spans="1:9" hidden="1" x14ac:dyDescent="0.25">
      <c r="A1868" s="53">
        <v>42644</v>
      </c>
      <c r="B1868" t="s">
        <v>52</v>
      </c>
      <c r="C1868" t="s">
        <v>152</v>
      </c>
      <c r="D1868">
        <v>68</v>
      </c>
      <c r="E1868" s="4">
        <v>523.96</v>
      </c>
      <c r="F1868" s="4" t="str">
        <f>VLOOKUP(C1868,[2]Lookup!A:C,3,FALSE)</f>
        <v>NHS England</v>
      </c>
      <c r="G1868" t="str">
        <f>IF(F1868="NHS England", "NHS England", IFERROR(VLOOKUP(B1868,[2]Lookup!E:F,2,FALSE),"Requires a Council Assigning"))</f>
        <v>NHS England</v>
      </c>
      <c r="H1868" t="str">
        <f>IFERROR(VLOOKUP(C1868,[2]Lookup!A:B,2,FALSE),"Requires Category")</f>
        <v>Pneumococcal</v>
      </c>
      <c r="I1868" t="str">
        <f t="shared" si="31"/>
        <v>Yes</v>
      </c>
    </row>
    <row r="1869" spans="1:9" hidden="1" x14ac:dyDescent="0.25">
      <c r="A1869" s="53">
        <v>42644</v>
      </c>
      <c r="B1869" t="s">
        <v>52</v>
      </c>
      <c r="C1869" t="s">
        <v>144</v>
      </c>
      <c r="D1869">
        <v>1</v>
      </c>
      <c r="E1869" s="4">
        <v>13.02</v>
      </c>
      <c r="F1869" s="4" t="str">
        <f>VLOOKUP(C1869,[2]Lookup!A:C,3,FALSE)</f>
        <v>Local Authority</v>
      </c>
      <c r="G1869" t="str">
        <f>IF(F1869="NHS England", "NHS England", IFERROR(VLOOKUP(B1869,[2]Lookup!E:F,2,FALSE),"Requires a Council Assigning"))</f>
        <v>North Yorkshire County Council</v>
      </c>
      <c r="H1869" t="str">
        <f>IFERROR(VLOOKUP(C1869,[2]Lookup!A:B,2,FALSE),"Requires Category")</f>
        <v>Emergency Contraception</v>
      </c>
      <c r="I1869" t="str">
        <f t="shared" si="31"/>
        <v>No</v>
      </c>
    </row>
    <row r="1870" spans="1:9" hidden="1" x14ac:dyDescent="0.25">
      <c r="A1870" s="53">
        <v>42644</v>
      </c>
      <c r="B1870" t="s">
        <v>52</v>
      </c>
      <c r="C1870" t="s">
        <v>145</v>
      </c>
      <c r="D1870">
        <v>3</v>
      </c>
      <c r="E1870" s="4">
        <v>75.87</v>
      </c>
      <c r="F1870" s="4" t="str">
        <f>VLOOKUP(C1870,[2]Lookup!A:C,3,FALSE)</f>
        <v>Local Authority</v>
      </c>
      <c r="G1870" t="str">
        <f>IF(F1870="NHS England", "NHS England", IFERROR(VLOOKUP(B1870,[2]Lookup!E:F,2,FALSE),"Requires a Council Assigning"))</f>
        <v>North Yorkshire County Council</v>
      </c>
      <c r="H1870" t="str">
        <f>IFERROR(VLOOKUP(C1870,[2]Lookup!A:B,2,FALSE),"Requires Category")</f>
        <v>Nicotine Dependence</v>
      </c>
      <c r="I1870" t="str">
        <f t="shared" si="31"/>
        <v>Yes</v>
      </c>
    </row>
    <row r="1871" spans="1:9" hidden="1" x14ac:dyDescent="0.25">
      <c r="A1871" s="53">
        <v>42644</v>
      </c>
      <c r="B1871" t="s">
        <v>52</v>
      </c>
      <c r="C1871" t="s">
        <v>146</v>
      </c>
      <c r="D1871">
        <v>2</v>
      </c>
      <c r="E1871" s="4">
        <v>101.14</v>
      </c>
      <c r="F1871" s="4" t="str">
        <f>VLOOKUP(C1871,[2]Lookup!A:C,3,FALSE)</f>
        <v>Local Authority</v>
      </c>
      <c r="G1871" t="str">
        <f>IF(F1871="NHS England", "NHS England", IFERROR(VLOOKUP(B1871,[2]Lookup!E:F,2,FALSE),"Requires a Council Assigning"))</f>
        <v>North Yorkshire County Council</v>
      </c>
      <c r="H1871" t="str">
        <f>IFERROR(VLOOKUP(C1871,[2]Lookup!A:B,2,FALSE),"Requires Category")</f>
        <v>Nicotine Dependence</v>
      </c>
      <c r="I1871" t="str">
        <f t="shared" si="31"/>
        <v>Yes</v>
      </c>
    </row>
    <row r="1872" spans="1:9" hidden="1" x14ac:dyDescent="0.25">
      <c r="A1872" s="53">
        <v>42644</v>
      </c>
      <c r="B1872" t="s">
        <v>60</v>
      </c>
      <c r="C1872" t="s">
        <v>166</v>
      </c>
      <c r="D1872">
        <v>1</v>
      </c>
      <c r="E1872" s="4">
        <v>30.18</v>
      </c>
      <c r="F1872" s="4" t="str">
        <f>VLOOKUP(C1872,[2]Lookup!A:C,3,FALSE)</f>
        <v>Local Authority</v>
      </c>
      <c r="G1872" t="str">
        <f>IF(F1872="NHS England", "NHS England", IFERROR(VLOOKUP(B1872,[2]Lookup!E:F,2,FALSE),"Requires a Council Assigning"))</f>
        <v>East Riding of Yorkshire Council</v>
      </c>
      <c r="H1872" t="str">
        <f>IFERROR(VLOOKUP(C1872,[2]Lookup!A:B,2,FALSE),"Requires Category")</f>
        <v>Alcohol dependence</v>
      </c>
      <c r="I1872" t="str">
        <f t="shared" si="31"/>
        <v>No</v>
      </c>
    </row>
    <row r="1873" spans="1:9" hidden="1" x14ac:dyDescent="0.25">
      <c r="A1873" s="53">
        <v>42644</v>
      </c>
      <c r="B1873" t="s">
        <v>60</v>
      </c>
      <c r="C1873" t="s">
        <v>196</v>
      </c>
      <c r="D1873" s="18">
        <v>1060</v>
      </c>
      <c r="E1873" s="4">
        <v>5153.84</v>
      </c>
      <c r="F1873" s="4" t="str">
        <f>VLOOKUP(C1873,[2]Lookup!A:C,3,FALSE)</f>
        <v>NHS England</v>
      </c>
      <c r="G1873" t="str">
        <f>IF(F1873="NHS England", "NHS England", IFERROR(VLOOKUP(B1873,[2]Lookup!E:F,2,FALSE),"Requires a Council Assigning"))</f>
        <v>NHS England</v>
      </c>
      <c r="H1873" t="str">
        <f>IFERROR(VLOOKUP(C1873,[2]Lookup!A:B,2,FALSE),"Requires Category")</f>
        <v>Human Papillomavirus (Type 16,18)</v>
      </c>
      <c r="I1873" t="str">
        <f t="shared" si="31"/>
        <v>Yes</v>
      </c>
    </row>
    <row r="1874" spans="1:9" hidden="1" x14ac:dyDescent="0.25">
      <c r="A1874" s="53">
        <v>42644</v>
      </c>
      <c r="B1874" t="s">
        <v>60</v>
      </c>
      <c r="C1874" t="s">
        <v>154</v>
      </c>
      <c r="D1874" s="18">
        <v>1500</v>
      </c>
      <c r="E1874" s="4">
        <v>9154.66</v>
      </c>
      <c r="F1874" s="4" t="str">
        <f>VLOOKUP(C1874,[2]Lookup!A:C,3,FALSE)</f>
        <v>NHS England</v>
      </c>
      <c r="G1874" t="str">
        <f>IF(F1874="NHS England", "NHS England", IFERROR(VLOOKUP(B1874,[2]Lookup!E:F,2,FALSE),"Requires a Council Assigning"))</f>
        <v>NHS England</v>
      </c>
      <c r="H1874" t="str">
        <f>IFERROR(VLOOKUP(C1874,[2]Lookup!A:B,2,FALSE),"Requires Category")</f>
        <v>Influenza</v>
      </c>
      <c r="I1874" t="str">
        <f t="shared" si="31"/>
        <v>Yes</v>
      </c>
    </row>
    <row r="1875" spans="1:9" hidden="1" x14ac:dyDescent="0.25">
      <c r="A1875" s="53">
        <v>42644</v>
      </c>
      <c r="B1875" t="s">
        <v>60</v>
      </c>
      <c r="C1875" t="s">
        <v>164</v>
      </c>
      <c r="D1875">
        <v>1</v>
      </c>
      <c r="E1875" s="4">
        <v>4.83</v>
      </c>
      <c r="F1875" s="4" t="str">
        <f>VLOOKUP(C1875,[2]Lookup!A:C,3,FALSE)</f>
        <v>Local Authority</v>
      </c>
      <c r="G1875" t="str">
        <f>IF(F1875="NHS England", "NHS England", IFERROR(VLOOKUP(B1875,[2]Lookup!E:F,2,FALSE),"Requires a Council Assigning"))</f>
        <v>East Riding of Yorkshire Council</v>
      </c>
      <c r="H1875" t="str">
        <f>IFERROR(VLOOKUP(C1875,[2]Lookup!A:B,2,FALSE),"Requires Category")</f>
        <v>Emergency Contraception</v>
      </c>
      <c r="I1875" t="str">
        <f t="shared" si="31"/>
        <v>No</v>
      </c>
    </row>
    <row r="1876" spans="1:9" hidden="1" x14ac:dyDescent="0.25">
      <c r="A1876" s="53">
        <v>42644</v>
      </c>
      <c r="B1876" t="s">
        <v>60</v>
      </c>
      <c r="C1876" t="s">
        <v>159</v>
      </c>
      <c r="D1876">
        <v>4</v>
      </c>
      <c r="E1876" s="4">
        <v>19.3</v>
      </c>
      <c r="F1876" s="4" t="str">
        <f>VLOOKUP(C1876,[2]Lookup!A:C,3,FALSE)</f>
        <v>Local Authority</v>
      </c>
      <c r="G1876" t="str">
        <f>IF(F1876="NHS England", "NHS England", IFERROR(VLOOKUP(B1876,[2]Lookup!E:F,2,FALSE),"Requires a Council Assigning"))</f>
        <v>East Riding of Yorkshire Council</v>
      </c>
      <c r="H1876" t="str">
        <f>IFERROR(VLOOKUP(C1876,[2]Lookup!A:B,2,FALSE),"Requires Category")</f>
        <v>Emergency Contraception</v>
      </c>
      <c r="I1876" t="str">
        <f t="shared" si="31"/>
        <v>No</v>
      </c>
    </row>
    <row r="1877" spans="1:9" hidden="1" x14ac:dyDescent="0.25">
      <c r="A1877" s="53">
        <v>42644</v>
      </c>
      <c r="B1877" t="s">
        <v>60</v>
      </c>
      <c r="C1877" t="s">
        <v>138</v>
      </c>
      <c r="D1877">
        <v>5</v>
      </c>
      <c r="E1877" s="4">
        <v>13.46</v>
      </c>
      <c r="F1877" s="4" t="str">
        <f>VLOOKUP(C1877,[2]Lookup!A:C,3,FALSE)</f>
        <v>Local Authority</v>
      </c>
      <c r="G1877" t="str">
        <f>IF(F1877="NHS England", "NHS England", IFERROR(VLOOKUP(B1877,[2]Lookup!E:F,2,FALSE),"Requires a Council Assigning"))</f>
        <v>East Riding of Yorkshire Council</v>
      </c>
      <c r="H1877" t="str">
        <f>IFERROR(VLOOKUP(C1877,[2]Lookup!A:B,2,FALSE),"Requires Category")</f>
        <v>Opioid Dependence</v>
      </c>
      <c r="I1877" t="str">
        <f t="shared" si="31"/>
        <v>Yes</v>
      </c>
    </row>
    <row r="1878" spans="1:9" hidden="1" x14ac:dyDescent="0.25">
      <c r="A1878" s="53">
        <v>42644</v>
      </c>
      <c r="B1878" t="s">
        <v>60</v>
      </c>
      <c r="C1878" t="s">
        <v>128</v>
      </c>
      <c r="D1878">
        <v>2</v>
      </c>
      <c r="E1878" s="4">
        <v>163</v>
      </c>
      <c r="F1878" s="4" t="str">
        <f>VLOOKUP(C1878,[2]Lookup!A:C,3,FALSE)</f>
        <v>Local Authority</v>
      </c>
      <c r="G1878" t="str">
        <f>IF(F1878="NHS England", "NHS England", IFERROR(VLOOKUP(B1878,[2]Lookup!E:F,2,FALSE),"Requires a Council Assigning"))</f>
        <v>East Riding of Yorkshire Council</v>
      </c>
      <c r="H1878" t="str">
        <f>IFERROR(VLOOKUP(C1878,[2]Lookup!A:B,2,FALSE),"Requires Category")</f>
        <v>IUD Progestogen-only Device</v>
      </c>
      <c r="I1878" t="str">
        <f t="shared" si="31"/>
        <v>Yes</v>
      </c>
    </row>
    <row r="1879" spans="1:9" hidden="1" x14ac:dyDescent="0.25">
      <c r="A1879" s="53">
        <v>42644</v>
      </c>
      <c r="B1879" t="s">
        <v>60</v>
      </c>
      <c r="C1879" t="s">
        <v>129</v>
      </c>
      <c r="D1879">
        <v>3</v>
      </c>
      <c r="E1879" s="4">
        <v>231.8</v>
      </c>
      <c r="F1879" s="4" t="str">
        <f>VLOOKUP(C1879,[2]Lookup!A:C,3,FALSE)</f>
        <v>Local Authority</v>
      </c>
      <c r="G1879" t="str">
        <f>IF(F1879="NHS England", "NHS England", IFERROR(VLOOKUP(B1879,[2]Lookup!E:F,2,FALSE),"Requires a Council Assigning"))</f>
        <v>East Riding of Yorkshire Council</v>
      </c>
      <c r="H1879" t="str">
        <f>IFERROR(VLOOKUP(C1879,[2]Lookup!A:B,2,FALSE),"Requires Category")</f>
        <v>Etonogestrel</v>
      </c>
      <c r="I1879" t="str">
        <f t="shared" si="31"/>
        <v>Yes</v>
      </c>
    </row>
    <row r="1880" spans="1:9" hidden="1" x14ac:dyDescent="0.25">
      <c r="A1880" s="53">
        <v>42644</v>
      </c>
      <c r="B1880" t="s">
        <v>60</v>
      </c>
      <c r="C1880" t="s">
        <v>194</v>
      </c>
      <c r="D1880">
        <v>2</v>
      </c>
      <c r="E1880" s="4">
        <v>63.93</v>
      </c>
      <c r="F1880" s="4" t="str">
        <f>VLOOKUP(C1880,[2]Lookup!A:C,3,FALSE)</f>
        <v>Local Authority</v>
      </c>
      <c r="G1880" t="str">
        <f>IF(F1880="NHS England", "NHS England", IFERROR(VLOOKUP(B1880,[2]Lookup!E:F,2,FALSE),"Requires a Council Assigning"))</f>
        <v>East Riding of Yorkshire Council</v>
      </c>
      <c r="H1880" t="str">
        <f>IFERROR(VLOOKUP(C1880,[2]Lookup!A:B,2,FALSE),"Requires Category")</f>
        <v>Nicotine Dependence</v>
      </c>
      <c r="I1880" t="str">
        <f t="shared" si="31"/>
        <v>No</v>
      </c>
    </row>
    <row r="1881" spans="1:9" hidden="1" x14ac:dyDescent="0.25">
      <c r="A1881" s="53">
        <v>42644</v>
      </c>
      <c r="B1881" t="s">
        <v>60</v>
      </c>
      <c r="C1881" t="s">
        <v>162</v>
      </c>
      <c r="D1881">
        <v>1</v>
      </c>
      <c r="E1881" s="4">
        <v>19.22</v>
      </c>
      <c r="F1881" s="4" t="str">
        <f>VLOOKUP(C1881,[2]Lookup!A:C,3,FALSE)</f>
        <v>Local Authority</v>
      </c>
      <c r="G1881" t="str">
        <f>IF(F1881="NHS England", "NHS England", IFERROR(VLOOKUP(B1881,[2]Lookup!E:F,2,FALSE),"Requires a Council Assigning"))</f>
        <v>East Riding of Yorkshire Council</v>
      </c>
      <c r="H1881" t="str">
        <f>IFERROR(VLOOKUP(C1881,[2]Lookup!A:B,2,FALSE),"Requires Category")</f>
        <v>Nicotine Dependence</v>
      </c>
      <c r="I1881" t="str">
        <f t="shared" si="31"/>
        <v>No</v>
      </c>
    </row>
    <row r="1882" spans="1:9" hidden="1" x14ac:dyDescent="0.25">
      <c r="A1882" s="53">
        <v>42644</v>
      </c>
      <c r="B1882" t="s">
        <v>60</v>
      </c>
      <c r="C1882" t="s">
        <v>238</v>
      </c>
      <c r="D1882">
        <v>2</v>
      </c>
      <c r="E1882" s="4">
        <v>19.39</v>
      </c>
      <c r="F1882" s="4" t="str">
        <f>VLOOKUP(C1882,[2]Lookup!A:C,3,FALSE)</f>
        <v>Local Authority</v>
      </c>
      <c r="G1882" t="str">
        <f>IF(F1882="NHS England", "NHS England", IFERROR(VLOOKUP(B1882,[2]Lookup!E:F,2,FALSE),"Requires a Council Assigning"))</f>
        <v>East Riding of Yorkshire Council</v>
      </c>
      <c r="H1882" t="str">
        <f>IFERROR(VLOOKUP(C1882,[2]Lookup!A:B,2,FALSE),"Requires Category")</f>
        <v>Non Medicated Coils</v>
      </c>
      <c r="I1882" t="str">
        <f t="shared" si="31"/>
        <v>Yes</v>
      </c>
    </row>
    <row r="1883" spans="1:9" hidden="1" x14ac:dyDescent="0.25">
      <c r="A1883" s="53">
        <v>42644</v>
      </c>
      <c r="B1883" t="s">
        <v>60</v>
      </c>
      <c r="C1883" t="s">
        <v>145</v>
      </c>
      <c r="D1883">
        <v>1</v>
      </c>
      <c r="E1883" s="4">
        <v>25.31</v>
      </c>
      <c r="F1883" s="4" t="str">
        <f>VLOOKUP(C1883,[2]Lookup!A:C,3,FALSE)</f>
        <v>Local Authority</v>
      </c>
      <c r="G1883" t="str">
        <f>IF(F1883="NHS England", "NHS England", IFERROR(VLOOKUP(B1883,[2]Lookup!E:F,2,FALSE),"Requires a Council Assigning"))</f>
        <v>East Riding of Yorkshire Council</v>
      </c>
      <c r="H1883" t="str">
        <f>IFERROR(VLOOKUP(C1883,[2]Lookup!A:B,2,FALSE),"Requires Category")</f>
        <v>Nicotine Dependence</v>
      </c>
      <c r="I1883" t="str">
        <f t="shared" si="31"/>
        <v>No</v>
      </c>
    </row>
    <row r="1884" spans="1:9" hidden="1" x14ac:dyDescent="0.25">
      <c r="A1884" s="53">
        <v>42644</v>
      </c>
      <c r="B1884" t="s">
        <v>56</v>
      </c>
      <c r="C1884" t="s">
        <v>166</v>
      </c>
      <c r="D1884">
        <v>3</v>
      </c>
      <c r="E1884" s="4">
        <v>90.58</v>
      </c>
      <c r="F1884" s="4" t="str">
        <f>VLOOKUP(C1884,[2]Lookup!A:C,3,FALSE)</f>
        <v>Local Authority</v>
      </c>
      <c r="G1884" t="str">
        <f>IF(F1884="NHS England", "NHS England", IFERROR(VLOOKUP(B1884,[2]Lookup!E:F,2,FALSE),"Requires a Council Assigning"))</f>
        <v>North Yorkshire County Council</v>
      </c>
      <c r="H1884" t="str">
        <f>IFERROR(VLOOKUP(C1884,[2]Lookup!A:B,2,FALSE),"Requires Category")</f>
        <v>Alcohol dependence</v>
      </c>
      <c r="I1884" t="str">
        <f t="shared" si="31"/>
        <v>Yes</v>
      </c>
    </row>
    <row r="1885" spans="1:9" hidden="1" x14ac:dyDescent="0.25">
      <c r="A1885" s="53">
        <v>42644</v>
      </c>
      <c r="B1885" t="s">
        <v>56</v>
      </c>
      <c r="C1885" t="s">
        <v>133</v>
      </c>
      <c r="D1885">
        <v>2</v>
      </c>
      <c r="E1885" s="4">
        <v>13.83</v>
      </c>
      <c r="F1885" s="4" t="str">
        <f>VLOOKUP(C1885,[2]Lookup!A:C,3,FALSE)</f>
        <v>Local Authority</v>
      </c>
      <c r="G1885" t="str">
        <f>IF(F1885="NHS England", "NHS England", IFERROR(VLOOKUP(B1885,[2]Lookup!E:F,2,FALSE),"Requires a Council Assigning"))</f>
        <v>North Yorkshire County Council</v>
      </c>
      <c r="H1885" t="str">
        <f>IFERROR(VLOOKUP(C1885,[2]Lookup!A:B,2,FALSE),"Requires Category")</f>
        <v>Opioid Dependence</v>
      </c>
      <c r="I1885" t="str">
        <f t="shared" si="31"/>
        <v>Yes</v>
      </c>
    </row>
    <row r="1886" spans="1:9" hidden="1" x14ac:dyDescent="0.25">
      <c r="A1886" s="53">
        <v>42644</v>
      </c>
      <c r="B1886" t="s">
        <v>56</v>
      </c>
      <c r="C1886" t="s">
        <v>182</v>
      </c>
      <c r="D1886">
        <v>1</v>
      </c>
      <c r="E1886" s="4">
        <v>8.92</v>
      </c>
      <c r="F1886" s="4" t="str">
        <f>VLOOKUP(C1886,[2]Lookup!A:C,3,FALSE)</f>
        <v>Local Authority</v>
      </c>
      <c r="G1886" t="str">
        <f>IF(F1886="NHS England", "NHS England", IFERROR(VLOOKUP(B1886,[2]Lookup!E:F,2,FALSE),"Requires a Council Assigning"))</f>
        <v>North Yorkshire County Council</v>
      </c>
      <c r="H1886" t="str">
        <f>IFERROR(VLOOKUP(C1886,[2]Lookup!A:B,2,FALSE),"Requires Category")</f>
        <v>Opioid Dependence</v>
      </c>
      <c r="I1886" t="str">
        <f t="shared" si="31"/>
        <v>Yes</v>
      </c>
    </row>
    <row r="1887" spans="1:9" hidden="1" x14ac:dyDescent="0.25">
      <c r="A1887" s="53">
        <v>42644</v>
      </c>
      <c r="B1887" t="s">
        <v>56</v>
      </c>
      <c r="C1887" t="s">
        <v>135</v>
      </c>
      <c r="D1887">
        <v>1</v>
      </c>
      <c r="E1887" s="4">
        <v>102.06</v>
      </c>
      <c r="F1887" s="4" t="str">
        <f>VLOOKUP(C1887,[2]Lookup!A:C,3,FALSE)</f>
        <v>Local Authority</v>
      </c>
      <c r="G1887" t="str">
        <f>IF(F1887="NHS England", "NHS England", IFERROR(VLOOKUP(B1887,[2]Lookup!E:F,2,FALSE),"Requires a Council Assigning"))</f>
        <v>North Yorkshire County Council</v>
      </c>
      <c r="H1887" t="str">
        <f>IFERROR(VLOOKUP(C1887,[2]Lookup!A:B,2,FALSE),"Requires Category")</f>
        <v>Alcohol dependence</v>
      </c>
      <c r="I1887" t="str">
        <f t="shared" si="31"/>
        <v>Yes</v>
      </c>
    </row>
    <row r="1888" spans="1:9" hidden="1" x14ac:dyDescent="0.25">
      <c r="A1888" s="53">
        <v>42644</v>
      </c>
      <c r="B1888" t="s">
        <v>56</v>
      </c>
      <c r="C1888" t="s">
        <v>137</v>
      </c>
      <c r="D1888" s="18">
        <v>2336</v>
      </c>
      <c r="E1888" s="4">
        <v>11292.99</v>
      </c>
      <c r="F1888" s="4" t="str">
        <f>VLOOKUP(C1888,[2]Lookup!A:C,3,FALSE)</f>
        <v>NHS England</v>
      </c>
      <c r="G1888" t="str">
        <f>IF(F1888="NHS England", "NHS England", IFERROR(VLOOKUP(B1888,[2]Lookup!E:F,2,FALSE),"Requires a Council Assigning"))</f>
        <v>NHS England</v>
      </c>
      <c r="H1888" t="str">
        <f>IFERROR(VLOOKUP(C1888,[2]Lookup!A:B,2,FALSE),"Requires Category")</f>
        <v>Influenza</v>
      </c>
      <c r="I1888" t="str">
        <f t="shared" si="31"/>
        <v>Yes</v>
      </c>
    </row>
    <row r="1889" spans="1:9" hidden="1" x14ac:dyDescent="0.25">
      <c r="A1889" s="53">
        <v>42644</v>
      </c>
      <c r="B1889" t="s">
        <v>56</v>
      </c>
      <c r="C1889" t="s">
        <v>164</v>
      </c>
      <c r="D1889">
        <v>3</v>
      </c>
      <c r="E1889" s="4">
        <v>14.48</v>
      </c>
      <c r="F1889" s="4" t="str">
        <f>VLOOKUP(C1889,[2]Lookup!A:C,3,FALSE)</f>
        <v>Local Authority</v>
      </c>
      <c r="G1889" t="str">
        <f>IF(F1889="NHS England", "NHS England", IFERROR(VLOOKUP(B1889,[2]Lookup!E:F,2,FALSE),"Requires a Council Assigning"))</f>
        <v>North Yorkshire County Council</v>
      </c>
      <c r="H1889" t="str">
        <f>IFERROR(VLOOKUP(C1889,[2]Lookup!A:B,2,FALSE),"Requires Category")</f>
        <v>Emergency Contraception</v>
      </c>
      <c r="I1889" t="str">
        <f t="shared" si="31"/>
        <v>No</v>
      </c>
    </row>
    <row r="1890" spans="1:9" hidden="1" x14ac:dyDescent="0.25">
      <c r="A1890" s="53">
        <v>42644</v>
      </c>
      <c r="B1890" t="s">
        <v>56</v>
      </c>
      <c r="C1890" t="s">
        <v>159</v>
      </c>
      <c r="D1890">
        <v>1</v>
      </c>
      <c r="E1890" s="4">
        <v>4.83</v>
      </c>
      <c r="F1890" s="4" t="str">
        <f>VLOOKUP(C1890,[2]Lookup!A:C,3,FALSE)</f>
        <v>Local Authority</v>
      </c>
      <c r="G1890" t="str">
        <f>IF(F1890="NHS England", "NHS England", IFERROR(VLOOKUP(B1890,[2]Lookup!E:F,2,FALSE),"Requires a Council Assigning"))</f>
        <v>North Yorkshire County Council</v>
      </c>
      <c r="H1890" t="str">
        <f>IFERROR(VLOOKUP(C1890,[2]Lookup!A:B,2,FALSE),"Requires Category")</f>
        <v>Emergency Contraception</v>
      </c>
      <c r="I1890" t="str">
        <f t="shared" si="31"/>
        <v>No</v>
      </c>
    </row>
    <row r="1891" spans="1:9" hidden="1" x14ac:dyDescent="0.25">
      <c r="A1891" s="53">
        <v>42644</v>
      </c>
      <c r="B1891" t="s">
        <v>56</v>
      </c>
      <c r="C1891" t="s">
        <v>138</v>
      </c>
      <c r="D1891">
        <v>13</v>
      </c>
      <c r="E1891" s="4">
        <v>86.21</v>
      </c>
      <c r="F1891" s="4" t="str">
        <f>VLOOKUP(C1891,[2]Lookup!A:C,3,FALSE)</f>
        <v>Local Authority</v>
      </c>
      <c r="G1891" t="str">
        <f>IF(F1891="NHS England", "NHS England", IFERROR(VLOOKUP(B1891,[2]Lookup!E:F,2,FALSE),"Requires a Council Assigning"))</f>
        <v>North Yorkshire County Council</v>
      </c>
      <c r="H1891" t="str">
        <f>IFERROR(VLOOKUP(C1891,[2]Lookup!A:B,2,FALSE),"Requires Category")</f>
        <v>Opioid Dependence</v>
      </c>
      <c r="I1891" t="str">
        <f t="shared" si="31"/>
        <v>Yes</v>
      </c>
    </row>
    <row r="1892" spans="1:9" hidden="1" x14ac:dyDescent="0.25">
      <c r="A1892" s="53">
        <v>42644</v>
      </c>
      <c r="B1892" t="s">
        <v>56</v>
      </c>
      <c r="C1892" t="s">
        <v>128</v>
      </c>
      <c r="D1892">
        <v>10</v>
      </c>
      <c r="E1892" s="4">
        <v>814.99</v>
      </c>
      <c r="F1892" s="4" t="str">
        <f>VLOOKUP(C1892,[2]Lookup!A:C,3,FALSE)</f>
        <v>Local Authority</v>
      </c>
      <c r="G1892" t="str">
        <f>IF(F1892="NHS England", "NHS England", IFERROR(VLOOKUP(B1892,[2]Lookup!E:F,2,FALSE),"Requires a Council Assigning"))</f>
        <v>North Yorkshire County Council</v>
      </c>
      <c r="H1892" t="str">
        <f>IFERROR(VLOOKUP(C1892,[2]Lookup!A:B,2,FALSE),"Requires Category")</f>
        <v>IUD Progestogen-only Device</v>
      </c>
      <c r="I1892" t="str">
        <f t="shared" si="31"/>
        <v>Yes</v>
      </c>
    </row>
    <row r="1893" spans="1:9" hidden="1" x14ac:dyDescent="0.25">
      <c r="A1893" s="53">
        <v>42644</v>
      </c>
      <c r="B1893" t="s">
        <v>56</v>
      </c>
      <c r="C1893" t="s">
        <v>198</v>
      </c>
      <c r="D1893">
        <v>1</v>
      </c>
      <c r="E1893" s="4">
        <v>20.7</v>
      </c>
      <c r="F1893" s="4" t="str">
        <f>VLOOKUP(C1893,[2]Lookup!A:C,3,FALSE)</f>
        <v>Local Authority</v>
      </c>
      <c r="G1893" t="str">
        <f>IF(F1893="NHS England", "NHS England", IFERROR(VLOOKUP(B1893,[2]Lookup!E:F,2,FALSE),"Requires a Council Assigning"))</f>
        <v>North Yorkshire County Council</v>
      </c>
      <c r="H1893" t="str">
        <f>IFERROR(VLOOKUP(C1893,[2]Lookup!A:B,2,FALSE),"Requires Category")</f>
        <v>Alcohol dependence</v>
      </c>
      <c r="I1893" t="str">
        <f t="shared" si="31"/>
        <v>Yes</v>
      </c>
    </row>
    <row r="1894" spans="1:9" hidden="1" x14ac:dyDescent="0.25">
      <c r="A1894" s="53">
        <v>42644</v>
      </c>
      <c r="B1894" t="s">
        <v>56</v>
      </c>
      <c r="C1894" t="s">
        <v>129</v>
      </c>
      <c r="D1894">
        <v>8</v>
      </c>
      <c r="E1894" s="4">
        <v>618.13</v>
      </c>
      <c r="F1894" s="4" t="str">
        <f>VLOOKUP(C1894,[2]Lookup!A:C,3,FALSE)</f>
        <v>Local Authority</v>
      </c>
      <c r="G1894" t="str">
        <f>IF(F1894="NHS England", "NHS England", IFERROR(VLOOKUP(B1894,[2]Lookup!E:F,2,FALSE),"Requires a Council Assigning"))</f>
        <v>North Yorkshire County Council</v>
      </c>
      <c r="H1894" t="str">
        <f>IFERROR(VLOOKUP(C1894,[2]Lookup!A:B,2,FALSE),"Requires Category")</f>
        <v>Etonogestrel</v>
      </c>
      <c r="I1894" t="str">
        <f t="shared" si="31"/>
        <v>Yes</v>
      </c>
    </row>
    <row r="1895" spans="1:9" hidden="1" x14ac:dyDescent="0.25">
      <c r="A1895" s="53">
        <v>42644</v>
      </c>
      <c r="B1895" t="s">
        <v>56</v>
      </c>
      <c r="C1895" t="s">
        <v>157</v>
      </c>
      <c r="D1895">
        <v>1</v>
      </c>
      <c r="E1895" s="4">
        <v>9.25</v>
      </c>
      <c r="F1895" s="4" t="str">
        <f>VLOOKUP(C1895,[2]Lookup!A:C,3,FALSE)</f>
        <v>Local Authority</v>
      </c>
      <c r="G1895" t="str">
        <f>IF(F1895="NHS England", "NHS England", IFERROR(VLOOKUP(B1895,[2]Lookup!E:F,2,FALSE),"Requires a Council Assigning"))</f>
        <v>North Yorkshire County Council</v>
      </c>
      <c r="H1895" t="str">
        <f>IFERROR(VLOOKUP(C1895,[2]Lookup!A:B,2,FALSE),"Requires Category")</f>
        <v>Nicotine Dependence</v>
      </c>
      <c r="I1895" t="str">
        <f t="shared" si="31"/>
        <v>Yes</v>
      </c>
    </row>
    <row r="1896" spans="1:9" hidden="1" x14ac:dyDescent="0.25">
      <c r="A1896" s="53">
        <v>42644</v>
      </c>
      <c r="B1896" t="s">
        <v>56</v>
      </c>
      <c r="C1896" t="s">
        <v>142</v>
      </c>
      <c r="D1896">
        <v>1</v>
      </c>
      <c r="E1896" s="4">
        <v>17.420000000000002</v>
      </c>
      <c r="F1896" s="4" t="str">
        <f>VLOOKUP(C1896,[2]Lookup!A:C,3,FALSE)</f>
        <v>Local Authority</v>
      </c>
      <c r="G1896" t="str">
        <f>IF(F1896="NHS England", "NHS England", IFERROR(VLOOKUP(B1896,[2]Lookup!E:F,2,FALSE),"Requires a Council Assigning"))</f>
        <v>North Yorkshire County Council</v>
      </c>
      <c r="H1896" t="str">
        <f>IFERROR(VLOOKUP(C1896,[2]Lookup!A:B,2,FALSE),"Requires Category")</f>
        <v>Nicotine Dependence</v>
      </c>
      <c r="I1896" t="str">
        <f t="shared" si="31"/>
        <v>Yes</v>
      </c>
    </row>
    <row r="1897" spans="1:9" hidden="1" x14ac:dyDescent="0.25">
      <c r="A1897" s="53">
        <v>42644</v>
      </c>
      <c r="B1897" t="s">
        <v>56</v>
      </c>
      <c r="C1897" t="s">
        <v>248</v>
      </c>
      <c r="D1897">
        <v>5</v>
      </c>
      <c r="E1897" s="4">
        <v>11.44</v>
      </c>
      <c r="F1897" s="4" t="str">
        <f>VLOOKUP(C1897,[2]Lookup!A:C,3,FALSE)</f>
        <v>Local Authority</v>
      </c>
      <c r="G1897" t="str">
        <f>IF(F1897="NHS England", "NHS England", IFERROR(VLOOKUP(B1897,[2]Lookup!E:F,2,FALSE),"Requires a Council Assigning"))</f>
        <v>North Yorkshire County Council</v>
      </c>
      <c r="H1897" t="str">
        <f>IFERROR(VLOOKUP(C1897,[2]Lookup!A:B,2,FALSE),"Requires Category")</f>
        <v>Opioid Dependence</v>
      </c>
      <c r="I1897" t="str">
        <f t="shared" si="31"/>
        <v>Yes</v>
      </c>
    </row>
    <row r="1898" spans="1:9" hidden="1" x14ac:dyDescent="0.25">
      <c r="A1898" s="53">
        <v>42644</v>
      </c>
      <c r="B1898" t="s">
        <v>56</v>
      </c>
      <c r="C1898" t="s">
        <v>249</v>
      </c>
      <c r="D1898">
        <v>1</v>
      </c>
      <c r="E1898" s="4">
        <v>5.79</v>
      </c>
      <c r="F1898" s="4" t="str">
        <f>VLOOKUP(C1898,[2]Lookup!A:C,3,FALSE)</f>
        <v>Local Authority</v>
      </c>
      <c r="G1898" t="str">
        <f>IF(F1898="NHS England", "NHS England", IFERROR(VLOOKUP(B1898,[2]Lookup!E:F,2,FALSE),"Requires a Council Assigning"))</f>
        <v>North Yorkshire County Council</v>
      </c>
      <c r="H1898" t="str">
        <f>IFERROR(VLOOKUP(C1898,[2]Lookup!A:B,2,FALSE),"Requires Category")</f>
        <v>Opioid Dependence</v>
      </c>
      <c r="I1898" t="str">
        <f t="shared" si="31"/>
        <v>Yes</v>
      </c>
    </row>
    <row r="1899" spans="1:9" hidden="1" x14ac:dyDescent="0.25">
      <c r="A1899" s="53">
        <v>42644</v>
      </c>
      <c r="B1899" t="s">
        <v>56</v>
      </c>
      <c r="C1899" t="s">
        <v>152</v>
      </c>
      <c r="D1899">
        <v>89</v>
      </c>
      <c r="E1899" s="4">
        <v>685.77</v>
      </c>
      <c r="F1899" s="4" t="str">
        <f>VLOOKUP(C1899,[2]Lookup!A:C,3,FALSE)</f>
        <v>NHS England</v>
      </c>
      <c r="G1899" t="str">
        <f>IF(F1899="NHS England", "NHS England", IFERROR(VLOOKUP(B1899,[2]Lookup!E:F,2,FALSE),"Requires a Council Assigning"))</f>
        <v>NHS England</v>
      </c>
      <c r="H1899" t="str">
        <f>IFERROR(VLOOKUP(C1899,[2]Lookup!A:B,2,FALSE),"Requires Category")</f>
        <v>Pneumococcal</v>
      </c>
      <c r="I1899" t="str">
        <f t="shared" ref="I1899:I1962" si="32">INDEX($R$7:$AB$11,MATCH(G1899,$Q$7:$Q$11,0),MATCH(H1899,$R$6:$AB$6,0))</f>
        <v>Yes</v>
      </c>
    </row>
    <row r="1900" spans="1:9" hidden="1" x14ac:dyDescent="0.25">
      <c r="A1900" s="53">
        <v>42644</v>
      </c>
      <c r="B1900" t="s">
        <v>56</v>
      </c>
      <c r="C1900" t="s">
        <v>238</v>
      </c>
      <c r="D1900">
        <v>5</v>
      </c>
      <c r="E1900" s="4">
        <v>48.48</v>
      </c>
      <c r="F1900" s="4" t="str">
        <f>VLOOKUP(C1900,[2]Lookup!A:C,3,FALSE)</f>
        <v>Local Authority</v>
      </c>
      <c r="G1900" t="str">
        <f>IF(F1900="NHS England", "NHS England", IFERROR(VLOOKUP(B1900,[2]Lookup!E:F,2,FALSE),"Requires a Council Assigning"))</f>
        <v>North Yorkshire County Council</v>
      </c>
      <c r="H1900" t="str">
        <f>IFERROR(VLOOKUP(C1900,[2]Lookup!A:B,2,FALSE),"Requires Category")</f>
        <v>Non Medicated Coils</v>
      </c>
      <c r="I1900" t="str">
        <f t="shared" si="32"/>
        <v>Yes</v>
      </c>
    </row>
    <row r="1901" spans="1:9" hidden="1" x14ac:dyDescent="0.25">
      <c r="A1901" s="53">
        <v>42644</v>
      </c>
      <c r="B1901" t="s">
        <v>56</v>
      </c>
      <c r="C1901" t="s">
        <v>145</v>
      </c>
      <c r="D1901">
        <v>2</v>
      </c>
      <c r="E1901" s="4">
        <v>50.62</v>
      </c>
      <c r="F1901" s="4" t="str">
        <f>VLOOKUP(C1901,[2]Lookup!A:C,3,FALSE)</f>
        <v>Local Authority</v>
      </c>
      <c r="G1901" t="str">
        <f>IF(F1901="NHS England", "NHS England", IFERROR(VLOOKUP(B1901,[2]Lookup!E:F,2,FALSE),"Requires a Council Assigning"))</f>
        <v>North Yorkshire County Council</v>
      </c>
      <c r="H1901" t="str">
        <f>IFERROR(VLOOKUP(C1901,[2]Lookup!A:B,2,FALSE),"Requires Category")</f>
        <v>Nicotine Dependence</v>
      </c>
      <c r="I1901" t="str">
        <f t="shared" si="32"/>
        <v>Yes</v>
      </c>
    </row>
    <row r="1902" spans="1:9" hidden="1" x14ac:dyDescent="0.25">
      <c r="A1902" s="53">
        <v>42644</v>
      </c>
      <c r="B1902" t="s">
        <v>56</v>
      </c>
      <c r="C1902" t="s">
        <v>146</v>
      </c>
      <c r="D1902">
        <v>5</v>
      </c>
      <c r="E1902" s="4">
        <v>227.61</v>
      </c>
      <c r="F1902" s="4" t="str">
        <f>VLOOKUP(C1902,[2]Lookup!A:C,3,FALSE)</f>
        <v>Local Authority</v>
      </c>
      <c r="G1902" t="str">
        <f>IF(F1902="NHS England", "NHS England", IFERROR(VLOOKUP(B1902,[2]Lookup!E:F,2,FALSE),"Requires a Council Assigning"))</f>
        <v>North Yorkshire County Council</v>
      </c>
      <c r="H1902" t="str">
        <f>IFERROR(VLOOKUP(C1902,[2]Lookup!A:B,2,FALSE),"Requires Category")</f>
        <v>Nicotine Dependence</v>
      </c>
      <c r="I1902" t="str">
        <f t="shared" si="32"/>
        <v>Yes</v>
      </c>
    </row>
    <row r="1903" spans="1:9" hidden="1" x14ac:dyDescent="0.25">
      <c r="A1903" s="53">
        <v>42644</v>
      </c>
      <c r="B1903" t="s">
        <v>66</v>
      </c>
      <c r="C1903" t="s">
        <v>166</v>
      </c>
      <c r="D1903">
        <v>5</v>
      </c>
      <c r="E1903" s="4">
        <v>150.97</v>
      </c>
      <c r="F1903" s="4" t="str">
        <f>VLOOKUP(C1903,[2]Lookup!A:C,3,FALSE)</f>
        <v>Local Authority</v>
      </c>
      <c r="G1903" t="str">
        <f>IF(F1903="NHS England", "NHS England", IFERROR(VLOOKUP(B1903,[2]Lookup!E:F,2,FALSE),"Requires a Council Assigning"))</f>
        <v>City of York</v>
      </c>
      <c r="H1903" t="str">
        <f>IFERROR(VLOOKUP(C1903,[2]Lookup!A:B,2,FALSE),"Requires Category")</f>
        <v>Alcohol dependence</v>
      </c>
      <c r="I1903" t="str">
        <f t="shared" si="32"/>
        <v>No</v>
      </c>
    </row>
    <row r="1904" spans="1:9" hidden="1" x14ac:dyDescent="0.25">
      <c r="A1904" s="53">
        <v>42644</v>
      </c>
      <c r="B1904" t="s">
        <v>66</v>
      </c>
      <c r="C1904" t="s">
        <v>133</v>
      </c>
      <c r="D1904">
        <v>5</v>
      </c>
      <c r="E1904" s="4">
        <v>16.18</v>
      </c>
      <c r="F1904" s="4" t="str">
        <f>VLOOKUP(C1904,[2]Lookup!A:C,3,FALSE)</f>
        <v>Local Authority</v>
      </c>
      <c r="G1904" t="str">
        <f>IF(F1904="NHS England", "NHS England", IFERROR(VLOOKUP(B1904,[2]Lookup!E:F,2,FALSE),"Requires a Council Assigning"))</f>
        <v>City of York</v>
      </c>
      <c r="H1904" t="str">
        <f>IFERROR(VLOOKUP(C1904,[2]Lookup!A:B,2,FALSE),"Requires Category")</f>
        <v>Opioid Dependence</v>
      </c>
      <c r="I1904" t="str">
        <f t="shared" si="32"/>
        <v>Yes</v>
      </c>
    </row>
    <row r="1905" spans="1:9" hidden="1" x14ac:dyDescent="0.25">
      <c r="A1905" s="53">
        <v>42644</v>
      </c>
      <c r="B1905" t="s">
        <v>66</v>
      </c>
      <c r="C1905" t="s">
        <v>182</v>
      </c>
      <c r="D1905">
        <v>9</v>
      </c>
      <c r="E1905" s="4">
        <v>89.08</v>
      </c>
      <c r="F1905" s="4" t="str">
        <f>VLOOKUP(C1905,[2]Lookup!A:C,3,FALSE)</f>
        <v>Local Authority</v>
      </c>
      <c r="G1905" t="str">
        <f>IF(F1905="NHS England", "NHS England", IFERROR(VLOOKUP(B1905,[2]Lookup!E:F,2,FALSE),"Requires a Council Assigning"))</f>
        <v>City of York</v>
      </c>
      <c r="H1905" t="str">
        <f>IFERROR(VLOOKUP(C1905,[2]Lookup!A:B,2,FALSE),"Requires Category")</f>
        <v>Opioid Dependence</v>
      </c>
      <c r="I1905" t="str">
        <f t="shared" si="32"/>
        <v>Yes</v>
      </c>
    </row>
    <row r="1906" spans="1:9" hidden="1" x14ac:dyDescent="0.25">
      <c r="A1906" s="53">
        <v>42644</v>
      </c>
      <c r="B1906" t="s">
        <v>66</v>
      </c>
      <c r="C1906" t="s">
        <v>134</v>
      </c>
      <c r="D1906">
        <v>2</v>
      </c>
      <c r="E1906" s="4">
        <v>13.66</v>
      </c>
      <c r="F1906" s="4" t="str">
        <f>VLOOKUP(C1906,[2]Lookup!A:C,3,FALSE)</f>
        <v>Local Authority</v>
      </c>
      <c r="G1906" t="str">
        <f>IF(F1906="NHS England", "NHS England", IFERROR(VLOOKUP(B1906,[2]Lookup!E:F,2,FALSE),"Requires a Council Assigning"))</f>
        <v>City of York</v>
      </c>
      <c r="H1906" t="str">
        <f>IFERROR(VLOOKUP(C1906,[2]Lookup!A:B,2,FALSE),"Requires Category")</f>
        <v>Opioid Dependence</v>
      </c>
      <c r="I1906" t="str">
        <f t="shared" si="32"/>
        <v>Yes</v>
      </c>
    </row>
    <row r="1907" spans="1:9" hidden="1" x14ac:dyDescent="0.25">
      <c r="A1907" s="53">
        <v>42644</v>
      </c>
      <c r="B1907" t="s">
        <v>66</v>
      </c>
      <c r="C1907" t="s">
        <v>130</v>
      </c>
      <c r="D1907">
        <v>2</v>
      </c>
      <c r="E1907" s="4">
        <v>58.14</v>
      </c>
      <c r="F1907" s="4" t="str">
        <f>VLOOKUP(C1907,[2]Lookup!A:C,3,FALSE)</f>
        <v>Local Authority</v>
      </c>
      <c r="G1907" t="str">
        <f>IF(F1907="NHS England", "NHS England", IFERROR(VLOOKUP(B1907,[2]Lookup!E:F,2,FALSE),"Requires a Council Assigning"))</f>
        <v>City of York</v>
      </c>
      <c r="H1907" t="str">
        <f>IFERROR(VLOOKUP(C1907,[2]Lookup!A:B,2,FALSE),"Requires Category")</f>
        <v>Nicotine Dependence</v>
      </c>
      <c r="I1907" t="str">
        <f t="shared" si="32"/>
        <v>No</v>
      </c>
    </row>
    <row r="1908" spans="1:9" hidden="1" x14ac:dyDescent="0.25">
      <c r="A1908" s="53">
        <v>42644</v>
      </c>
      <c r="B1908" t="s">
        <v>66</v>
      </c>
      <c r="C1908" t="s">
        <v>135</v>
      </c>
      <c r="D1908">
        <v>5</v>
      </c>
      <c r="E1908" s="4">
        <v>71.91</v>
      </c>
      <c r="F1908" s="4" t="str">
        <f>VLOOKUP(C1908,[2]Lookup!A:C,3,FALSE)</f>
        <v>Local Authority</v>
      </c>
      <c r="G1908" t="str">
        <f>IF(F1908="NHS England", "NHS England", IFERROR(VLOOKUP(B1908,[2]Lookup!E:F,2,FALSE),"Requires a Council Assigning"))</f>
        <v>City of York</v>
      </c>
      <c r="H1908" t="str">
        <f>IFERROR(VLOOKUP(C1908,[2]Lookup!A:B,2,FALSE),"Requires Category")</f>
        <v>Alcohol dependence</v>
      </c>
      <c r="I1908" t="str">
        <f t="shared" si="32"/>
        <v>No</v>
      </c>
    </row>
    <row r="1909" spans="1:9" hidden="1" x14ac:dyDescent="0.25">
      <c r="A1909" s="53">
        <v>42644</v>
      </c>
      <c r="B1909" t="s">
        <v>66</v>
      </c>
      <c r="C1909" t="s">
        <v>196</v>
      </c>
      <c r="D1909" s="18">
        <v>6229</v>
      </c>
      <c r="E1909" s="4">
        <v>30286.09</v>
      </c>
      <c r="F1909" s="4" t="str">
        <f>VLOOKUP(C1909,[2]Lookup!A:C,3,FALSE)</f>
        <v>NHS England</v>
      </c>
      <c r="G1909" t="str">
        <f>IF(F1909="NHS England", "NHS England", IFERROR(VLOOKUP(B1909,[2]Lookup!E:F,2,FALSE),"Requires a Council Assigning"))</f>
        <v>NHS England</v>
      </c>
      <c r="H1909" t="str">
        <f>IFERROR(VLOOKUP(C1909,[2]Lookup!A:B,2,FALSE),"Requires Category")</f>
        <v>Human Papillomavirus (Type 16,18)</v>
      </c>
      <c r="I1909" t="str">
        <f t="shared" si="32"/>
        <v>Yes</v>
      </c>
    </row>
    <row r="1910" spans="1:9" hidden="1" x14ac:dyDescent="0.25">
      <c r="A1910" s="53">
        <v>42644</v>
      </c>
      <c r="B1910" t="s">
        <v>66</v>
      </c>
      <c r="C1910" t="s">
        <v>136</v>
      </c>
      <c r="D1910">
        <v>16</v>
      </c>
      <c r="E1910" s="4">
        <v>1236.45</v>
      </c>
      <c r="F1910" s="4" t="str">
        <f>VLOOKUP(C1910,[2]Lookup!A:C,3,FALSE)</f>
        <v>Local Authority</v>
      </c>
      <c r="G1910" t="str">
        <f>IF(F1910="NHS England", "NHS England", IFERROR(VLOOKUP(B1910,[2]Lookup!E:F,2,FALSE),"Requires a Council Assigning"))</f>
        <v>City of York</v>
      </c>
      <c r="H1910" t="str">
        <f>IFERROR(VLOOKUP(C1910,[2]Lookup!A:B,2,FALSE),"Requires Category")</f>
        <v>Etonogestrel</v>
      </c>
      <c r="I1910" t="str">
        <f t="shared" si="32"/>
        <v>No</v>
      </c>
    </row>
    <row r="1911" spans="1:9" hidden="1" x14ac:dyDescent="0.25">
      <c r="A1911" s="53">
        <v>42644</v>
      </c>
      <c r="B1911" t="s">
        <v>66</v>
      </c>
      <c r="C1911" t="s">
        <v>239</v>
      </c>
      <c r="D1911">
        <v>1</v>
      </c>
      <c r="E1911" s="4">
        <v>9.2100000000000009</v>
      </c>
      <c r="F1911" s="4" t="str">
        <f>VLOOKUP(C1911,[2]Lookup!A:C,3,FALSE)</f>
        <v>NHS England</v>
      </c>
      <c r="G1911" t="str">
        <f>IF(F1911="NHS England", "NHS England", IFERROR(VLOOKUP(B1911,[2]Lookup!E:F,2,FALSE),"Requires a Council Assigning"))</f>
        <v>NHS England</v>
      </c>
      <c r="H1911" t="str">
        <f>IFERROR(VLOOKUP(C1911,[2]Lookup!A:B,2,FALSE),"Requires Category")</f>
        <v>Human Papillomavirus (Type 6,11,16,18)</v>
      </c>
      <c r="I1911" t="str">
        <f t="shared" si="32"/>
        <v>Yes</v>
      </c>
    </row>
    <row r="1912" spans="1:9" hidden="1" x14ac:dyDescent="0.25">
      <c r="A1912" s="53">
        <v>42644</v>
      </c>
      <c r="B1912" t="s">
        <v>66</v>
      </c>
      <c r="C1912" t="s">
        <v>154</v>
      </c>
      <c r="D1912">
        <v>145</v>
      </c>
      <c r="E1912" s="4">
        <v>884.95</v>
      </c>
      <c r="F1912" s="4" t="str">
        <f>VLOOKUP(C1912,[2]Lookup!A:C,3,FALSE)</f>
        <v>NHS England</v>
      </c>
      <c r="G1912" t="str">
        <f>IF(F1912="NHS England", "NHS England", IFERROR(VLOOKUP(B1912,[2]Lookup!E:F,2,FALSE),"Requires a Council Assigning"))</f>
        <v>NHS England</v>
      </c>
      <c r="H1912" t="str">
        <f>IFERROR(VLOOKUP(C1912,[2]Lookup!A:B,2,FALSE),"Requires Category")</f>
        <v>Influenza</v>
      </c>
      <c r="I1912" t="str">
        <f t="shared" si="32"/>
        <v>Yes</v>
      </c>
    </row>
    <row r="1913" spans="1:9" hidden="1" x14ac:dyDescent="0.25">
      <c r="A1913" s="53">
        <v>42644</v>
      </c>
      <c r="B1913" t="s">
        <v>66</v>
      </c>
      <c r="C1913" t="s">
        <v>207</v>
      </c>
      <c r="D1913">
        <v>1</v>
      </c>
      <c r="E1913" s="4">
        <v>64.11</v>
      </c>
      <c r="F1913" s="4" t="str">
        <f>VLOOKUP(C1913,[2]Lookup!A:C,3,FALSE)</f>
        <v>Local Authority</v>
      </c>
      <c r="G1913" t="str">
        <f>IF(F1913="NHS England", "NHS England", IFERROR(VLOOKUP(B1913,[2]Lookup!E:F,2,FALSE),"Requires a Council Assigning"))</f>
        <v>City of York</v>
      </c>
      <c r="H1913" t="str">
        <f>IFERROR(VLOOKUP(C1913,[2]Lookup!A:B,2,FALSE),"Requires Category")</f>
        <v>IUD Progestogen-only Device</v>
      </c>
      <c r="I1913" t="str">
        <f t="shared" si="32"/>
        <v>No</v>
      </c>
    </row>
    <row r="1914" spans="1:9" hidden="1" x14ac:dyDescent="0.25">
      <c r="A1914" s="53">
        <v>42644</v>
      </c>
      <c r="B1914" t="s">
        <v>66</v>
      </c>
      <c r="C1914" t="s">
        <v>159</v>
      </c>
      <c r="D1914">
        <v>13</v>
      </c>
      <c r="E1914" s="4">
        <v>62.77</v>
      </c>
      <c r="F1914" s="4" t="str">
        <f>VLOOKUP(C1914,[2]Lookup!A:C,3,FALSE)</f>
        <v>Local Authority</v>
      </c>
      <c r="G1914" t="str">
        <f>IF(F1914="NHS England", "NHS England", IFERROR(VLOOKUP(B1914,[2]Lookup!E:F,2,FALSE),"Requires a Council Assigning"))</f>
        <v>City of York</v>
      </c>
      <c r="H1914" t="str">
        <f>IFERROR(VLOOKUP(C1914,[2]Lookup!A:B,2,FALSE),"Requires Category")</f>
        <v>Emergency Contraception</v>
      </c>
      <c r="I1914" t="str">
        <f t="shared" si="32"/>
        <v>No</v>
      </c>
    </row>
    <row r="1915" spans="1:9" hidden="1" x14ac:dyDescent="0.25">
      <c r="A1915" s="53">
        <v>42644</v>
      </c>
      <c r="B1915" t="s">
        <v>66</v>
      </c>
      <c r="C1915" t="s">
        <v>138</v>
      </c>
      <c r="D1915">
        <v>35</v>
      </c>
      <c r="E1915" s="4">
        <v>206.59</v>
      </c>
      <c r="F1915" s="4" t="str">
        <f>VLOOKUP(C1915,[2]Lookup!A:C,3,FALSE)</f>
        <v>Local Authority</v>
      </c>
      <c r="G1915" t="str">
        <f>IF(F1915="NHS England", "NHS England", IFERROR(VLOOKUP(B1915,[2]Lookup!E:F,2,FALSE),"Requires a Council Assigning"))</f>
        <v>City of York</v>
      </c>
      <c r="H1915" t="str">
        <f>IFERROR(VLOOKUP(C1915,[2]Lookup!A:B,2,FALSE),"Requires Category")</f>
        <v>Opioid Dependence</v>
      </c>
      <c r="I1915" t="str">
        <f t="shared" si="32"/>
        <v>Yes</v>
      </c>
    </row>
    <row r="1916" spans="1:9" hidden="1" x14ac:dyDescent="0.25">
      <c r="A1916" s="53">
        <v>42644</v>
      </c>
      <c r="B1916" t="s">
        <v>66</v>
      </c>
      <c r="C1916" t="s">
        <v>197</v>
      </c>
      <c r="D1916">
        <v>5</v>
      </c>
      <c r="E1916" s="4">
        <v>44.1</v>
      </c>
      <c r="F1916" s="4" t="str">
        <f>VLOOKUP(C1916,[2]Lookup!A:C,3,FALSE)</f>
        <v>Local Authority</v>
      </c>
      <c r="G1916" t="str">
        <f>IF(F1916="NHS England", "NHS England", IFERROR(VLOOKUP(B1916,[2]Lookup!E:F,2,FALSE),"Requires a Council Assigning"))</f>
        <v>City of York</v>
      </c>
      <c r="H1916" t="str">
        <f>IFERROR(VLOOKUP(C1916,[2]Lookup!A:B,2,FALSE),"Requires Category")</f>
        <v>Opioid Dependence</v>
      </c>
      <c r="I1916" t="str">
        <f t="shared" si="32"/>
        <v>Yes</v>
      </c>
    </row>
    <row r="1917" spans="1:9" hidden="1" x14ac:dyDescent="0.25">
      <c r="A1917" s="53">
        <v>42644</v>
      </c>
      <c r="B1917" t="s">
        <v>66</v>
      </c>
      <c r="C1917" t="s">
        <v>128</v>
      </c>
      <c r="D1917">
        <v>13</v>
      </c>
      <c r="E1917" s="4">
        <v>1059.48</v>
      </c>
      <c r="F1917" s="4" t="str">
        <f>VLOOKUP(C1917,[2]Lookup!A:C,3,FALSE)</f>
        <v>Local Authority</v>
      </c>
      <c r="G1917" t="str">
        <f>IF(F1917="NHS England", "NHS England", IFERROR(VLOOKUP(B1917,[2]Lookup!E:F,2,FALSE),"Requires a Council Assigning"))</f>
        <v>City of York</v>
      </c>
      <c r="H1917" t="str">
        <f>IFERROR(VLOOKUP(C1917,[2]Lookup!A:B,2,FALSE),"Requires Category")</f>
        <v>IUD Progestogen-only Device</v>
      </c>
      <c r="I1917" t="str">
        <f t="shared" si="32"/>
        <v>No</v>
      </c>
    </row>
    <row r="1918" spans="1:9" hidden="1" x14ac:dyDescent="0.25">
      <c r="A1918" s="53">
        <v>42644</v>
      </c>
      <c r="B1918" t="s">
        <v>66</v>
      </c>
      <c r="C1918" t="s">
        <v>198</v>
      </c>
      <c r="D1918">
        <v>1</v>
      </c>
      <c r="E1918" s="4">
        <v>20.7</v>
      </c>
      <c r="F1918" s="4" t="str">
        <f>VLOOKUP(C1918,[2]Lookup!A:C,3,FALSE)</f>
        <v>Local Authority</v>
      </c>
      <c r="G1918" t="str">
        <f>IF(F1918="NHS England", "NHS England", IFERROR(VLOOKUP(B1918,[2]Lookup!E:F,2,FALSE),"Requires a Council Assigning"))</f>
        <v>City of York</v>
      </c>
      <c r="H1918" t="str">
        <f>IFERROR(VLOOKUP(C1918,[2]Lookup!A:B,2,FALSE),"Requires Category")</f>
        <v>Alcohol dependence</v>
      </c>
      <c r="I1918" t="str">
        <f t="shared" si="32"/>
        <v>No</v>
      </c>
    </row>
    <row r="1919" spans="1:9" hidden="1" x14ac:dyDescent="0.25">
      <c r="A1919" s="53">
        <v>42644</v>
      </c>
      <c r="B1919" t="s">
        <v>66</v>
      </c>
      <c r="C1919" t="s">
        <v>129</v>
      </c>
      <c r="D1919">
        <v>1</v>
      </c>
      <c r="E1919" s="4">
        <v>77.28</v>
      </c>
      <c r="F1919" s="4" t="str">
        <f>VLOOKUP(C1919,[2]Lookup!A:C,3,FALSE)</f>
        <v>Local Authority</v>
      </c>
      <c r="G1919" t="str">
        <f>IF(F1919="NHS England", "NHS England", IFERROR(VLOOKUP(B1919,[2]Lookup!E:F,2,FALSE),"Requires a Council Assigning"))</f>
        <v>City of York</v>
      </c>
      <c r="H1919" t="str">
        <f>IFERROR(VLOOKUP(C1919,[2]Lookup!A:B,2,FALSE),"Requires Category")</f>
        <v>Etonogestrel</v>
      </c>
      <c r="I1919" t="str">
        <f t="shared" si="32"/>
        <v>No</v>
      </c>
    </row>
    <row r="1920" spans="1:9" hidden="1" x14ac:dyDescent="0.25">
      <c r="A1920" s="53">
        <v>42644</v>
      </c>
      <c r="B1920" t="s">
        <v>66</v>
      </c>
      <c r="C1920" t="s">
        <v>172</v>
      </c>
      <c r="D1920">
        <v>4</v>
      </c>
      <c r="E1920" s="4">
        <v>36.979999999999997</v>
      </c>
      <c r="F1920" s="4" t="str">
        <f>VLOOKUP(C1920,[2]Lookup!A:C,3,FALSE)</f>
        <v>Local Authority</v>
      </c>
      <c r="G1920" t="str">
        <f>IF(F1920="NHS England", "NHS England", IFERROR(VLOOKUP(B1920,[2]Lookup!E:F,2,FALSE),"Requires a Council Assigning"))</f>
        <v>City of York</v>
      </c>
      <c r="H1920" t="str">
        <f>IFERROR(VLOOKUP(C1920,[2]Lookup!A:B,2,FALSE),"Requires Category")</f>
        <v>Nicotine Dependence</v>
      </c>
      <c r="I1920" t="str">
        <f t="shared" si="32"/>
        <v>No</v>
      </c>
    </row>
    <row r="1921" spans="1:9" hidden="1" x14ac:dyDescent="0.25">
      <c r="A1921" s="53">
        <v>42644</v>
      </c>
      <c r="B1921" t="s">
        <v>66</v>
      </c>
      <c r="C1921" t="s">
        <v>157</v>
      </c>
      <c r="D1921">
        <v>1</v>
      </c>
      <c r="E1921" s="4">
        <v>36.950000000000003</v>
      </c>
      <c r="F1921" s="4" t="str">
        <f>VLOOKUP(C1921,[2]Lookup!A:C,3,FALSE)</f>
        <v>Local Authority</v>
      </c>
      <c r="G1921" t="str">
        <f>IF(F1921="NHS England", "NHS England", IFERROR(VLOOKUP(B1921,[2]Lookup!E:F,2,FALSE),"Requires a Council Assigning"))</f>
        <v>City of York</v>
      </c>
      <c r="H1921" t="str">
        <f>IFERROR(VLOOKUP(C1921,[2]Lookup!A:B,2,FALSE),"Requires Category")</f>
        <v>Nicotine Dependence</v>
      </c>
      <c r="I1921" t="str">
        <f t="shared" si="32"/>
        <v>No</v>
      </c>
    </row>
    <row r="1922" spans="1:9" hidden="1" x14ac:dyDescent="0.25">
      <c r="A1922" s="53">
        <v>42644</v>
      </c>
      <c r="B1922" t="s">
        <v>66</v>
      </c>
      <c r="C1922" t="s">
        <v>161</v>
      </c>
      <c r="D1922">
        <v>4</v>
      </c>
      <c r="E1922" s="4">
        <v>44.95</v>
      </c>
      <c r="F1922" s="4" t="str">
        <f>VLOOKUP(C1922,[2]Lookup!A:C,3,FALSE)</f>
        <v>Local Authority</v>
      </c>
      <c r="G1922" t="str">
        <f>IF(F1922="NHS England", "NHS England", IFERROR(VLOOKUP(B1922,[2]Lookup!E:F,2,FALSE),"Requires a Council Assigning"))</f>
        <v>City of York</v>
      </c>
      <c r="H1922" t="str">
        <f>IFERROR(VLOOKUP(C1922,[2]Lookup!A:B,2,FALSE),"Requires Category")</f>
        <v>Nicotine Dependence</v>
      </c>
      <c r="I1922" t="str">
        <f t="shared" si="32"/>
        <v>No</v>
      </c>
    </row>
    <row r="1923" spans="1:9" hidden="1" x14ac:dyDescent="0.25">
      <c r="A1923" s="53">
        <v>42644</v>
      </c>
      <c r="B1923" t="s">
        <v>66</v>
      </c>
      <c r="C1923" t="s">
        <v>240</v>
      </c>
      <c r="D1923">
        <v>1</v>
      </c>
      <c r="E1923" s="4">
        <v>14.08</v>
      </c>
      <c r="F1923" s="4" t="str">
        <f>VLOOKUP(C1923,[2]Lookup!A:C,3,FALSE)</f>
        <v>Local Authority</v>
      </c>
      <c r="G1923" t="str">
        <f>IF(F1923="NHS England", "NHS England", IFERROR(VLOOKUP(B1923,[2]Lookup!E:F,2,FALSE),"Requires a Council Assigning"))</f>
        <v>City of York</v>
      </c>
      <c r="H1923" t="str">
        <f>IFERROR(VLOOKUP(C1923,[2]Lookup!A:B,2,FALSE),"Requires Category")</f>
        <v>Non Medicated Coils</v>
      </c>
      <c r="I1923" t="str">
        <f t="shared" si="32"/>
        <v>No</v>
      </c>
    </row>
    <row r="1924" spans="1:9" hidden="1" x14ac:dyDescent="0.25">
      <c r="A1924" s="53">
        <v>42644</v>
      </c>
      <c r="B1924" t="s">
        <v>66</v>
      </c>
      <c r="C1924" t="s">
        <v>152</v>
      </c>
      <c r="D1924">
        <v>26</v>
      </c>
      <c r="E1924" s="4">
        <v>200.34</v>
      </c>
      <c r="F1924" s="4" t="str">
        <f>VLOOKUP(C1924,[2]Lookup!A:C,3,FALSE)</f>
        <v>NHS England</v>
      </c>
      <c r="G1924" t="str">
        <f>IF(F1924="NHS England", "NHS England", IFERROR(VLOOKUP(B1924,[2]Lookup!E:F,2,FALSE),"Requires a Council Assigning"))</f>
        <v>NHS England</v>
      </c>
      <c r="H1924" t="str">
        <f>IFERROR(VLOOKUP(C1924,[2]Lookup!A:B,2,FALSE),"Requires Category")</f>
        <v>Pneumococcal</v>
      </c>
      <c r="I1924" t="str">
        <f t="shared" si="32"/>
        <v>Yes</v>
      </c>
    </row>
    <row r="1925" spans="1:9" hidden="1" x14ac:dyDescent="0.25">
      <c r="A1925" s="53">
        <v>42644</v>
      </c>
      <c r="B1925" t="s">
        <v>66</v>
      </c>
      <c r="C1925" t="s">
        <v>238</v>
      </c>
      <c r="D1925">
        <v>4</v>
      </c>
      <c r="E1925" s="4">
        <v>38.79</v>
      </c>
      <c r="F1925" s="4" t="str">
        <f>VLOOKUP(C1925,[2]Lookup!A:C,3,FALSE)</f>
        <v>Local Authority</v>
      </c>
      <c r="G1925" t="str">
        <f>IF(F1925="NHS England", "NHS England", IFERROR(VLOOKUP(B1925,[2]Lookup!E:F,2,FALSE),"Requires a Council Assigning"))</f>
        <v>City of York</v>
      </c>
      <c r="H1925" t="str">
        <f>IFERROR(VLOOKUP(C1925,[2]Lookup!A:B,2,FALSE),"Requires Category")</f>
        <v>Non Medicated Coils</v>
      </c>
      <c r="I1925" t="str">
        <f t="shared" si="32"/>
        <v>No</v>
      </c>
    </row>
    <row r="1926" spans="1:9" hidden="1" x14ac:dyDescent="0.25">
      <c r="A1926" s="53">
        <v>42644</v>
      </c>
      <c r="B1926" t="s">
        <v>66</v>
      </c>
      <c r="C1926" t="s">
        <v>144</v>
      </c>
      <c r="D1926">
        <v>1</v>
      </c>
      <c r="E1926" s="4">
        <v>13.02</v>
      </c>
      <c r="F1926" s="4" t="str">
        <f>VLOOKUP(C1926,[2]Lookup!A:C,3,FALSE)</f>
        <v>Local Authority</v>
      </c>
      <c r="G1926" t="str">
        <f>IF(F1926="NHS England", "NHS England", IFERROR(VLOOKUP(B1926,[2]Lookup!E:F,2,FALSE),"Requires a Council Assigning"))</f>
        <v>City of York</v>
      </c>
      <c r="H1926" t="str">
        <f>IFERROR(VLOOKUP(C1926,[2]Lookup!A:B,2,FALSE),"Requires Category")</f>
        <v>Emergency Contraception</v>
      </c>
      <c r="I1926" t="str">
        <f t="shared" si="32"/>
        <v>No</v>
      </c>
    </row>
    <row r="1927" spans="1:9" hidden="1" x14ac:dyDescent="0.25">
      <c r="A1927" s="53">
        <v>42644</v>
      </c>
      <c r="B1927" t="s">
        <v>46</v>
      </c>
      <c r="C1927" t="s">
        <v>177</v>
      </c>
      <c r="D1927">
        <v>1</v>
      </c>
      <c r="E1927" s="4">
        <v>25.31</v>
      </c>
      <c r="F1927" s="4" t="str">
        <f>VLOOKUP(C1927,[2]Lookup!A:C,3,FALSE)</f>
        <v>Local Authority</v>
      </c>
      <c r="G1927" t="str">
        <f>IF(F1927="NHS England", "NHS England", IFERROR(VLOOKUP(B1927,[2]Lookup!E:F,2,FALSE),"Requires a Council Assigning"))</f>
        <v>North Yorkshire County Council</v>
      </c>
      <c r="H1927" t="str">
        <f>IFERROR(VLOOKUP(C1927,[2]Lookup!A:B,2,FALSE),"Requires Category")</f>
        <v>Nicotine Dependence</v>
      </c>
      <c r="I1927" t="str">
        <f t="shared" si="32"/>
        <v>Yes</v>
      </c>
    </row>
    <row r="1928" spans="1:9" hidden="1" x14ac:dyDescent="0.25">
      <c r="A1928" s="53">
        <v>42644</v>
      </c>
      <c r="B1928" t="s">
        <v>46</v>
      </c>
      <c r="C1928" t="s">
        <v>136</v>
      </c>
      <c r="D1928">
        <v>5</v>
      </c>
      <c r="E1928" s="4">
        <v>386.39</v>
      </c>
      <c r="F1928" s="4" t="str">
        <f>VLOOKUP(C1928,[2]Lookup!A:C,3,FALSE)</f>
        <v>Local Authority</v>
      </c>
      <c r="G1928" t="str">
        <f>IF(F1928="NHS England", "NHS England", IFERROR(VLOOKUP(B1928,[2]Lookup!E:F,2,FALSE),"Requires a Council Assigning"))</f>
        <v>North Yorkshire County Council</v>
      </c>
      <c r="H1928" t="str">
        <f>IFERROR(VLOOKUP(C1928,[2]Lookup!A:B,2,FALSE),"Requires Category")</f>
        <v>Etonogestrel</v>
      </c>
      <c r="I1928" t="str">
        <f t="shared" si="32"/>
        <v>Yes</v>
      </c>
    </row>
    <row r="1929" spans="1:9" hidden="1" x14ac:dyDescent="0.25">
      <c r="A1929" s="53">
        <v>42644</v>
      </c>
      <c r="B1929" t="s">
        <v>46</v>
      </c>
      <c r="C1929" t="s">
        <v>137</v>
      </c>
      <c r="D1929" s="18">
        <v>1357</v>
      </c>
      <c r="E1929" s="4">
        <v>6560.18</v>
      </c>
      <c r="F1929" s="4" t="str">
        <f>VLOOKUP(C1929,[2]Lookup!A:C,3,FALSE)</f>
        <v>NHS England</v>
      </c>
      <c r="G1929" t="str">
        <f>IF(F1929="NHS England", "NHS England", IFERROR(VLOOKUP(B1929,[2]Lookup!E:F,2,FALSE),"Requires a Council Assigning"))</f>
        <v>NHS England</v>
      </c>
      <c r="H1929" t="str">
        <f>IFERROR(VLOOKUP(C1929,[2]Lookup!A:B,2,FALSE),"Requires Category")</f>
        <v>Influenza</v>
      </c>
      <c r="I1929" t="str">
        <f t="shared" si="32"/>
        <v>Yes</v>
      </c>
    </row>
    <row r="1930" spans="1:9" hidden="1" x14ac:dyDescent="0.25">
      <c r="A1930" s="53">
        <v>42644</v>
      </c>
      <c r="B1930" t="s">
        <v>46</v>
      </c>
      <c r="C1930" t="s">
        <v>128</v>
      </c>
      <c r="D1930">
        <v>2</v>
      </c>
      <c r="E1930" s="4">
        <v>163</v>
      </c>
      <c r="F1930" s="4" t="str">
        <f>VLOOKUP(C1930,[2]Lookup!A:C,3,FALSE)</f>
        <v>Local Authority</v>
      </c>
      <c r="G1930" t="str">
        <f>IF(F1930="NHS England", "NHS England", IFERROR(VLOOKUP(B1930,[2]Lookup!E:F,2,FALSE),"Requires a Council Assigning"))</f>
        <v>North Yorkshire County Council</v>
      </c>
      <c r="H1930" t="str">
        <f>IFERROR(VLOOKUP(C1930,[2]Lookup!A:B,2,FALSE),"Requires Category")</f>
        <v>IUD Progestogen-only Device</v>
      </c>
      <c r="I1930" t="str">
        <f t="shared" si="32"/>
        <v>Yes</v>
      </c>
    </row>
    <row r="1931" spans="1:9" hidden="1" x14ac:dyDescent="0.25">
      <c r="A1931" s="53">
        <v>42644</v>
      </c>
      <c r="B1931" t="s">
        <v>46</v>
      </c>
      <c r="C1931" t="s">
        <v>129</v>
      </c>
      <c r="D1931">
        <v>6</v>
      </c>
      <c r="E1931" s="4">
        <v>463.67</v>
      </c>
      <c r="F1931" s="4" t="str">
        <f>VLOOKUP(C1931,[2]Lookup!A:C,3,FALSE)</f>
        <v>Local Authority</v>
      </c>
      <c r="G1931" t="str">
        <f>IF(F1931="NHS England", "NHS England", IFERROR(VLOOKUP(B1931,[2]Lookup!E:F,2,FALSE),"Requires a Council Assigning"))</f>
        <v>North Yorkshire County Council</v>
      </c>
      <c r="H1931" t="str">
        <f>IFERROR(VLOOKUP(C1931,[2]Lookup!A:B,2,FALSE),"Requires Category")</f>
        <v>Etonogestrel</v>
      </c>
      <c r="I1931" t="str">
        <f t="shared" si="32"/>
        <v>Yes</v>
      </c>
    </row>
    <row r="1932" spans="1:9" hidden="1" x14ac:dyDescent="0.25">
      <c r="A1932" s="53">
        <v>42644</v>
      </c>
      <c r="B1932" t="s">
        <v>46</v>
      </c>
      <c r="C1932" t="s">
        <v>199</v>
      </c>
      <c r="D1932">
        <v>2</v>
      </c>
      <c r="E1932" s="4">
        <v>36.96</v>
      </c>
      <c r="F1932" s="4" t="str">
        <f>VLOOKUP(C1932,[2]Lookup!A:C,3,FALSE)</f>
        <v>Local Authority</v>
      </c>
      <c r="G1932" t="str">
        <f>IF(F1932="NHS England", "NHS England", IFERROR(VLOOKUP(B1932,[2]Lookup!E:F,2,FALSE),"Requires a Council Assigning"))</f>
        <v>North Yorkshire County Council</v>
      </c>
      <c r="H1932" t="str">
        <f>IFERROR(VLOOKUP(C1932,[2]Lookup!A:B,2,FALSE),"Requires Category")</f>
        <v>Nicotine Dependence</v>
      </c>
      <c r="I1932" t="str">
        <f t="shared" si="32"/>
        <v>Yes</v>
      </c>
    </row>
    <row r="1933" spans="1:9" hidden="1" x14ac:dyDescent="0.25">
      <c r="A1933" s="53">
        <v>42644</v>
      </c>
      <c r="B1933" t="s">
        <v>46</v>
      </c>
      <c r="C1933" t="s">
        <v>171</v>
      </c>
      <c r="D1933">
        <v>4</v>
      </c>
      <c r="E1933" s="4">
        <v>73.92</v>
      </c>
      <c r="F1933" s="4" t="str">
        <f>VLOOKUP(C1933,[2]Lookup!A:C,3,FALSE)</f>
        <v>Local Authority</v>
      </c>
      <c r="G1933" t="str">
        <f>IF(F1933="NHS England", "NHS England", IFERROR(VLOOKUP(B1933,[2]Lookup!E:F,2,FALSE),"Requires a Council Assigning"))</f>
        <v>North Yorkshire County Council</v>
      </c>
      <c r="H1933" t="str">
        <f>IFERROR(VLOOKUP(C1933,[2]Lookup!A:B,2,FALSE),"Requires Category")</f>
        <v>Nicotine Dependence</v>
      </c>
      <c r="I1933" t="str">
        <f t="shared" si="32"/>
        <v>Yes</v>
      </c>
    </row>
    <row r="1934" spans="1:9" hidden="1" x14ac:dyDescent="0.25">
      <c r="A1934" s="53">
        <v>42644</v>
      </c>
      <c r="B1934" t="s">
        <v>46</v>
      </c>
      <c r="C1934" t="s">
        <v>175</v>
      </c>
      <c r="D1934">
        <v>2</v>
      </c>
      <c r="E1934" s="4">
        <v>68.09</v>
      </c>
      <c r="F1934" s="4" t="str">
        <f>VLOOKUP(C1934,[2]Lookup!A:C,3,FALSE)</f>
        <v>Local Authority</v>
      </c>
      <c r="G1934" t="str">
        <f>IF(F1934="NHS England", "NHS England", IFERROR(VLOOKUP(B1934,[2]Lookup!E:F,2,FALSE),"Requires a Council Assigning"))</f>
        <v>North Yorkshire County Council</v>
      </c>
      <c r="H1934" t="str">
        <f>IFERROR(VLOOKUP(C1934,[2]Lookup!A:B,2,FALSE),"Requires Category")</f>
        <v>Nicotine Dependence</v>
      </c>
      <c r="I1934" t="str">
        <f t="shared" si="32"/>
        <v>Yes</v>
      </c>
    </row>
    <row r="1935" spans="1:9" hidden="1" x14ac:dyDescent="0.25">
      <c r="A1935" s="53">
        <v>42644</v>
      </c>
      <c r="B1935" t="s">
        <v>46</v>
      </c>
      <c r="C1935" t="s">
        <v>250</v>
      </c>
      <c r="D1935">
        <v>1</v>
      </c>
      <c r="E1935" s="4">
        <v>17.7</v>
      </c>
      <c r="F1935" s="4" t="str">
        <f>VLOOKUP(C1935,[2]Lookup!A:C,3,FALSE)</f>
        <v>Local Authority</v>
      </c>
      <c r="G1935" t="str">
        <f>IF(F1935="NHS England", "NHS England", IFERROR(VLOOKUP(B1935,[2]Lookup!E:F,2,FALSE),"Requires a Council Assigning"))</f>
        <v>North Yorkshire County Council</v>
      </c>
      <c r="H1935" t="str">
        <f>IFERROR(VLOOKUP(C1935,[2]Lookup!A:B,2,FALSE),"Requires Category")</f>
        <v>Nicotine Dependence</v>
      </c>
      <c r="I1935" t="str">
        <f t="shared" si="32"/>
        <v>Yes</v>
      </c>
    </row>
    <row r="1936" spans="1:9" hidden="1" x14ac:dyDescent="0.25">
      <c r="A1936" s="53">
        <v>42644</v>
      </c>
      <c r="B1936" t="s">
        <v>46</v>
      </c>
      <c r="C1936" t="s">
        <v>153</v>
      </c>
      <c r="D1936">
        <v>4</v>
      </c>
      <c r="E1936" s="4">
        <v>356.12</v>
      </c>
      <c r="F1936" s="4" t="str">
        <f>VLOOKUP(C1936,[2]Lookup!A:C,3,FALSE)</f>
        <v>Local Authority</v>
      </c>
      <c r="G1936" t="str">
        <f>IF(F1936="NHS England", "NHS England", IFERROR(VLOOKUP(B1936,[2]Lookup!E:F,2,FALSE),"Requires a Council Assigning"))</f>
        <v>North Yorkshire County Council</v>
      </c>
      <c r="H1936" t="str">
        <f>IFERROR(VLOOKUP(C1936,[2]Lookup!A:B,2,FALSE),"Requires Category")</f>
        <v>Nicotine Dependence</v>
      </c>
      <c r="I1936" t="str">
        <f t="shared" si="32"/>
        <v>Yes</v>
      </c>
    </row>
    <row r="1937" spans="1:9" hidden="1" x14ac:dyDescent="0.25">
      <c r="A1937" s="53">
        <v>42644</v>
      </c>
      <c r="B1937" t="s">
        <v>46</v>
      </c>
      <c r="C1937" t="s">
        <v>161</v>
      </c>
      <c r="D1937">
        <v>6</v>
      </c>
      <c r="E1937" s="4">
        <v>258.24</v>
      </c>
      <c r="F1937" s="4" t="str">
        <f>VLOOKUP(C1937,[2]Lookup!A:C,3,FALSE)</f>
        <v>Local Authority</v>
      </c>
      <c r="G1937" t="str">
        <f>IF(F1937="NHS England", "NHS England", IFERROR(VLOOKUP(B1937,[2]Lookup!E:F,2,FALSE),"Requires a Council Assigning"))</f>
        <v>North Yorkshire County Council</v>
      </c>
      <c r="H1937" t="str">
        <f>IFERROR(VLOOKUP(C1937,[2]Lookup!A:B,2,FALSE),"Requires Category")</f>
        <v>Nicotine Dependence</v>
      </c>
      <c r="I1937" t="str">
        <f t="shared" si="32"/>
        <v>Yes</v>
      </c>
    </row>
    <row r="1938" spans="1:9" hidden="1" x14ac:dyDescent="0.25">
      <c r="A1938" s="53">
        <v>42644</v>
      </c>
      <c r="B1938" t="s">
        <v>46</v>
      </c>
      <c r="C1938" t="s">
        <v>165</v>
      </c>
      <c r="D1938">
        <v>2</v>
      </c>
      <c r="E1938" s="4">
        <v>38.44</v>
      </c>
      <c r="F1938" s="4" t="str">
        <f>VLOOKUP(C1938,[2]Lookup!A:C,3,FALSE)</f>
        <v>Local Authority</v>
      </c>
      <c r="G1938" t="str">
        <f>IF(F1938="NHS England", "NHS England", IFERROR(VLOOKUP(B1938,[2]Lookup!E:F,2,FALSE),"Requires a Council Assigning"))</f>
        <v>North Yorkshire County Council</v>
      </c>
      <c r="H1938" t="str">
        <f>IFERROR(VLOOKUP(C1938,[2]Lookup!A:B,2,FALSE),"Requires Category")</f>
        <v>Nicotine Dependence</v>
      </c>
      <c r="I1938" t="str">
        <f t="shared" si="32"/>
        <v>Yes</v>
      </c>
    </row>
    <row r="1939" spans="1:9" hidden="1" x14ac:dyDescent="0.25">
      <c r="A1939" s="53">
        <v>42644</v>
      </c>
      <c r="B1939" t="s">
        <v>46</v>
      </c>
      <c r="C1939" t="s">
        <v>168</v>
      </c>
      <c r="D1939">
        <v>1</v>
      </c>
      <c r="E1939" s="4">
        <v>19.22</v>
      </c>
      <c r="F1939" s="4" t="str">
        <f>VLOOKUP(C1939,[2]Lookup!A:C,3,FALSE)</f>
        <v>Local Authority</v>
      </c>
      <c r="G1939" t="str">
        <f>IF(F1939="NHS England", "NHS England", IFERROR(VLOOKUP(B1939,[2]Lookup!E:F,2,FALSE),"Requires a Council Assigning"))</f>
        <v>North Yorkshire County Council</v>
      </c>
      <c r="H1939" t="str">
        <f>IFERROR(VLOOKUP(C1939,[2]Lookup!A:B,2,FALSE),"Requires Category")</f>
        <v>Nicotine Dependence</v>
      </c>
      <c r="I1939" t="str">
        <f t="shared" si="32"/>
        <v>Yes</v>
      </c>
    </row>
    <row r="1940" spans="1:9" hidden="1" x14ac:dyDescent="0.25">
      <c r="A1940" s="53">
        <v>42644</v>
      </c>
      <c r="B1940" t="s">
        <v>46</v>
      </c>
      <c r="C1940" t="s">
        <v>152</v>
      </c>
      <c r="D1940">
        <v>45</v>
      </c>
      <c r="E1940" s="4">
        <v>346.74</v>
      </c>
      <c r="F1940" s="4" t="str">
        <f>VLOOKUP(C1940,[2]Lookup!A:C,3,FALSE)</f>
        <v>NHS England</v>
      </c>
      <c r="G1940" t="str">
        <f>IF(F1940="NHS England", "NHS England", IFERROR(VLOOKUP(B1940,[2]Lookup!E:F,2,FALSE),"Requires a Council Assigning"))</f>
        <v>NHS England</v>
      </c>
      <c r="H1940" t="str">
        <f>IFERROR(VLOOKUP(C1940,[2]Lookup!A:B,2,FALSE),"Requires Category")</f>
        <v>Pneumococcal</v>
      </c>
      <c r="I1940" t="str">
        <f t="shared" si="32"/>
        <v>Yes</v>
      </c>
    </row>
    <row r="1941" spans="1:9" hidden="1" x14ac:dyDescent="0.25">
      <c r="A1941" s="53">
        <v>42644</v>
      </c>
      <c r="B1941" t="s">
        <v>46</v>
      </c>
      <c r="C1941" t="s">
        <v>146</v>
      </c>
      <c r="D1941">
        <v>5</v>
      </c>
      <c r="E1941" s="4">
        <v>126.48</v>
      </c>
      <c r="F1941" s="4" t="str">
        <f>VLOOKUP(C1941,[2]Lookup!A:C,3,FALSE)</f>
        <v>Local Authority</v>
      </c>
      <c r="G1941" t="str">
        <f>IF(F1941="NHS England", "NHS England", IFERROR(VLOOKUP(B1941,[2]Lookup!E:F,2,FALSE),"Requires a Council Assigning"))</f>
        <v>North Yorkshire County Council</v>
      </c>
      <c r="H1941" t="str">
        <f>IFERROR(VLOOKUP(C1941,[2]Lookup!A:B,2,FALSE),"Requires Category")</f>
        <v>Nicotine Dependence</v>
      </c>
      <c r="I1941" t="str">
        <f t="shared" si="32"/>
        <v>Yes</v>
      </c>
    </row>
    <row r="1942" spans="1:9" hidden="1" x14ac:dyDescent="0.25">
      <c r="A1942" s="53">
        <v>42644</v>
      </c>
      <c r="B1942" t="s">
        <v>42</v>
      </c>
      <c r="C1942" t="s">
        <v>177</v>
      </c>
      <c r="D1942">
        <v>1</v>
      </c>
      <c r="E1942" s="4">
        <v>25.31</v>
      </c>
      <c r="F1942" s="4" t="str">
        <f>VLOOKUP(C1942,[2]Lookup!A:C,3,FALSE)</f>
        <v>Local Authority</v>
      </c>
      <c r="G1942" t="str">
        <f>IF(F1942="NHS England", "NHS England", IFERROR(VLOOKUP(B1942,[2]Lookup!E:F,2,FALSE),"Requires a Council Assigning"))</f>
        <v>North Yorkshire County Council</v>
      </c>
      <c r="H1942" t="str">
        <f>IFERROR(VLOOKUP(C1942,[2]Lookup!A:B,2,FALSE),"Requires Category")</f>
        <v>Nicotine Dependence</v>
      </c>
      <c r="I1942" t="str">
        <f t="shared" si="32"/>
        <v>Yes</v>
      </c>
    </row>
    <row r="1943" spans="1:9" hidden="1" x14ac:dyDescent="0.25">
      <c r="A1943" s="53">
        <v>42644</v>
      </c>
      <c r="B1943" t="s">
        <v>42</v>
      </c>
      <c r="C1943" t="s">
        <v>135</v>
      </c>
      <c r="D1943">
        <v>1</v>
      </c>
      <c r="E1943" s="4">
        <v>47.69</v>
      </c>
      <c r="F1943" s="4" t="str">
        <f>VLOOKUP(C1943,[2]Lookup!A:C,3,FALSE)</f>
        <v>Local Authority</v>
      </c>
      <c r="G1943" t="str">
        <f>IF(F1943="NHS England", "NHS England", IFERROR(VLOOKUP(B1943,[2]Lookup!E:F,2,FALSE),"Requires a Council Assigning"))</f>
        <v>North Yorkshire County Council</v>
      </c>
      <c r="H1943" t="str">
        <f>IFERROR(VLOOKUP(C1943,[2]Lookup!A:B,2,FALSE),"Requires Category")</f>
        <v>Alcohol dependence</v>
      </c>
      <c r="I1943" t="str">
        <f t="shared" si="32"/>
        <v>Yes</v>
      </c>
    </row>
    <row r="1944" spans="1:9" hidden="1" x14ac:dyDescent="0.25">
      <c r="A1944" s="53">
        <v>42644</v>
      </c>
      <c r="B1944" t="s">
        <v>42</v>
      </c>
      <c r="C1944" t="s">
        <v>127</v>
      </c>
      <c r="D1944">
        <v>2</v>
      </c>
      <c r="E1944" s="4">
        <v>26.04</v>
      </c>
      <c r="F1944" s="4" t="str">
        <f>VLOOKUP(C1944,[2]Lookup!A:C,3,FALSE)</f>
        <v>Local Authority</v>
      </c>
      <c r="G1944" t="str">
        <f>IF(F1944="NHS England", "NHS England", IFERROR(VLOOKUP(B1944,[2]Lookup!E:F,2,FALSE),"Requires a Council Assigning"))</f>
        <v>North Yorkshire County Council</v>
      </c>
      <c r="H1944" t="str">
        <f>IFERROR(VLOOKUP(C1944,[2]Lookup!A:B,2,FALSE),"Requires Category")</f>
        <v>Emergency Contraception</v>
      </c>
      <c r="I1944" t="str">
        <f t="shared" si="32"/>
        <v>No</v>
      </c>
    </row>
    <row r="1945" spans="1:9" hidden="1" x14ac:dyDescent="0.25">
      <c r="A1945" s="53">
        <v>42644</v>
      </c>
      <c r="B1945" t="s">
        <v>42</v>
      </c>
      <c r="C1945" t="s">
        <v>137</v>
      </c>
      <c r="D1945" s="18">
        <v>1312</v>
      </c>
      <c r="E1945" s="4">
        <v>6342.64</v>
      </c>
      <c r="F1945" s="4" t="str">
        <f>VLOOKUP(C1945,[2]Lookup!A:C,3,FALSE)</f>
        <v>NHS England</v>
      </c>
      <c r="G1945" t="str">
        <f>IF(F1945="NHS England", "NHS England", IFERROR(VLOOKUP(B1945,[2]Lookup!E:F,2,FALSE),"Requires a Council Assigning"))</f>
        <v>NHS England</v>
      </c>
      <c r="H1945" t="str">
        <f>IFERROR(VLOOKUP(C1945,[2]Lookup!A:B,2,FALSE),"Requires Category")</f>
        <v>Influenza</v>
      </c>
      <c r="I1945" t="str">
        <f t="shared" si="32"/>
        <v>Yes</v>
      </c>
    </row>
    <row r="1946" spans="1:9" hidden="1" x14ac:dyDescent="0.25">
      <c r="A1946" s="53">
        <v>42644</v>
      </c>
      <c r="B1946" t="s">
        <v>42</v>
      </c>
      <c r="C1946" t="s">
        <v>128</v>
      </c>
      <c r="D1946">
        <v>2</v>
      </c>
      <c r="E1946" s="4">
        <v>163</v>
      </c>
      <c r="F1946" s="4" t="str">
        <f>VLOOKUP(C1946,[2]Lookup!A:C,3,FALSE)</f>
        <v>Local Authority</v>
      </c>
      <c r="G1946" t="str">
        <f>IF(F1946="NHS England", "NHS England", IFERROR(VLOOKUP(B1946,[2]Lookup!E:F,2,FALSE),"Requires a Council Assigning"))</f>
        <v>North Yorkshire County Council</v>
      </c>
      <c r="H1946" t="str">
        <f>IFERROR(VLOOKUP(C1946,[2]Lookup!A:B,2,FALSE),"Requires Category")</f>
        <v>IUD Progestogen-only Device</v>
      </c>
      <c r="I1946" t="str">
        <f t="shared" si="32"/>
        <v>Yes</v>
      </c>
    </row>
    <row r="1947" spans="1:9" hidden="1" x14ac:dyDescent="0.25">
      <c r="A1947" s="53">
        <v>42644</v>
      </c>
      <c r="B1947" t="s">
        <v>42</v>
      </c>
      <c r="C1947" t="s">
        <v>129</v>
      </c>
      <c r="D1947">
        <v>4</v>
      </c>
      <c r="E1947" s="4">
        <v>309.06</v>
      </c>
      <c r="F1947" s="4" t="str">
        <f>VLOOKUP(C1947,[2]Lookup!A:C,3,FALSE)</f>
        <v>Local Authority</v>
      </c>
      <c r="G1947" t="str">
        <f>IF(F1947="NHS England", "NHS England", IFERROR(VLOOKUP(B1947,[2]Lookup!E:F,2,FALSE),"Requires a Council Assigning"))</f>
        <v>North Yorkshire County Council</v>
      </c>
      <c r="H1947" t="str">
        <f>IFERROR(VLOOKUP(C1947,[2]Lookup!A:B,2,FALSE),"Requires Category")</f>
        <v>Etonogestrel</v>
      </c>
      <c r="I1947" t="str">
        <f t="shared" si="32"/>
        <v>Yes</v>
      </c>
    </row>
    <row r="1948" spans="1:9" hidden="1" x14ac:dyDescent="0.25">
      <c r="A1948" s="53">
        <v>42644</v>
      </c>
      <c r="B1948" t="s">
        <v>42</v>
      </c>
      <c r="C1948" t="s">
        <v>139</v>
      </c>
      <c r="D1948">
        <v>4</v>
      </c>
      <c r="E1948" s="4">
        <v>51.17</v>
      </c>
      <c r="F1948" s="4" t="str">
        <f>VLOOKUP(C1948,[2]Lookup!A:C,3,FALSE)</f>
        <v>Local Authority</v>
      </c>
      <c r="G1948" t="str">
        <f>IF(F1948="NHS England", "NHS England", IFERROR(VLOOKUP(B1948,[2]Lookup!E:F,2,FALSE),"Requires a Council Assigning"))</f>
        <v>North Yorkshire County Council</v>
      </c>
      <c r="H1948" t="str">
        <f>IFERROR(VLOOKUP(C1948,[2]Lookup!A:B,2,FALSE),"Requires Category")</f>
        <v>Nicotine Dependence</v>
      </c>
      <c r="I1948" t="str">
        <f t="shared" si="32"/>
        <v>Yes</v>
      </c>
    </row>
    <row r="1949" spans="1:9" hidden="1" x14ac:dyDescent="0.25">
      <c r="A1949" s="53">
        <v>42644</v>
      </c>
      <c r="B1949" t="s">
        <v>42</v>
      </c>
      <c r="C1949" t="s">
        <v>152</v>
      </c>
      <c r="D1949">
        <v>20</v>
      </c>
      <c r="E1949" s="4">
        <v>154.11000000000001</v>
      </c>
      <c r="F1949" s="4" t="str">
        <f>VLOOKUP(C1949,[2]Lookup!A:C,3,FALSE)</f>
        <v>NHS England</v>
      </c>
      <c r="G1949" t="str">
        <f>IF(F1949="NHS England", "NHS England", IFERROR(VLOOKUP(B1949,[2]Lookup!E:F,2,FALSE),"Requires a Council Assigning"))</f>
        <v>NHS England</v>
      </c>
      <c r="H1949" t="str">
        <f>IFERROR(VLOOKUP(C1949,[2]Lookup!A:B,2,FALSE),"Requires Category")</f>
        <v>Pneumococcal</v>
      </c>
      <c r="I1949" t="str">
        <f t="shared" si="32"/>
        <v>Yes</v>
      </c>
    </row>
    <row r="1950" spans="1:9" hidden="1" x14ac:dyDescent="0.25">
      <c r="A1950" s="53">
        <v>42644</v>
      </c>
      <c r="B1950" t="s">
        <v>42</v>
      </c>
      <c r="C1950" t="s">
        <v>243</v>
      </c>
      <c r="D1950">
        <v>1</v>
      </c>
      <c r="E1950" s="4">
        <v>11.54</v>
      </c>
      <c r="F1950" s="4" t="str">
        <f>VLOOKUP(C1950,[2]Lookup!A:C,3,FALSE)</f>
        <v>Local Authority</v>
      </c>
      <c r="G1950" t="str">
        <f>IF(F1950="NHS England", "NHS England", IFERROR(VLOOKUP(B1950,[2]Lookup!E:F,2,FALSE),"Requires a Council Assigning"))</f>
        <v>North Yorkshire County Council</v>
      </c>
      <c r="H1950" t="str">
        <f>IFERROR(VLOOKUP(C1950,[2]Lookup!A:B,2,FALSE),"Requires Category")</f>
        <v>Non Medicated Coils</v>
      </c>
      <c r="I1950" t="str">
        <f t="shared" si="32"/>
        <v>Yes</v>
      </c>
    </row>
    <row r="1951" spans="1:9" hidden="1" x14ac:dyDescent="0.25">
      <c r="A1951" s="53">
        <v>42644</v>
      </c>
      <c r="B1951" t="s">
        <v>42</v>
      </c>
      <c r="C1951" t="s">
        <v>145</v>
      </c>
      <c r="D1951">
        <v>1</v>
      </c>
      <c r="E1951" s="4">
        <v>25.28</v>
      </c>
      <c r="F1951" s="4" t="str">
        <f>VLOOKUP(C1951,[2]Lookup!A:C,3,FALSE)</f>
        <v>Local Authority</v>
      </c>
      <c r="G1951" t="str">
        <f>IF(F1951="NHS England", "NHS England", IFERROR(VLOOKUP(B1951,[2]Lookup!E:F,2,FALSE),"Requires a Council Assigning"))</f>
        <v>North Yorkshire County Council</v>
      </c>
      <c r="H1951" t="str">
        <f>IFERROR(VLOOKUP(C1951,[2]Lookup!A:B,2,FALSE),"Requires Category")</f>
        <v>Nicotine Dependence</v>
      </c>
      <c r="I1951" t="str">
        <f t="shared" si="32"/>
        <v>Yes</v>
      </c>
    </row>
    <row r="1952" spans="1:9" hidden="1" x14ac:dyDescent="0.25">
      <c r="A1952" s="53">
        <v>42644</v>
      </c>
      <c r="B1952" t="s">
        <v>42</v>
      </c>
      <c r="C1952" t="s">
        <v>146</v>
      </c>
      <c r="D1952">
        <v>1</v>
      </c>
      <c r="E1952" s="4">
        <v>50.58</v>
      </c>
      <c r="F1952" s="4" t="str">
        <f>VLOOKUP(C1952,[2]Lookup!A:C,3,FALSE)</f>
        <v>Local Authority</v>
      </c>
      <c r="G1952" t="str">
        <f>IF(F1952="NHS England", "NHS England", IFERROR(VLOOKUP(B1952,[2]Lookup!E:F,2,FALSE),"Requires a Council Assigning"))</f>
        <v>North Yorkshire County Council</v>
      </c>
      <c r="H1952" t="str">
        <f>IFERROR(VLOOKUP(C1952,[2]Lookup!A:B,2,FALSE),"Requires Category")</f>
        <v>Nicotine Dependence</v>
      </c>
      <c r="I1952" t="str">
        <f t="shared" si="32"/>
        <v>Yes</v>
      </c>
    </row>
    <row r="1953" spans="1:9" hidden="1" x14ac:dyDescent="0.25">
      <c r="A1953" s="53">
        <v>42644</v>
      </c>
      <c r="B1953" t="s">
        <v>48</v>
      </c>
      <c r="C1953" t="s">
        <v>133</v>
      </c>
      <c r="D1953">
        <v>5</v>
      </c>
      <c r="E1953" s="4">
        <v>17.29</v>
      </c>
      <c r="F1953" s="4" t="str">
        <f>VLOOKUP(C1953,[2]Lookup!A:C,3,FALSE)</f>
        <v>Local Authority</v>
      </c>
      <c r="G1953" t="str">
        <f>IF(F1953="NHS England", "NHS England", IFERROR(VLOOKUP(B1953,[2]Lookup!E:F,2,FALSE),"Requires a Council Assigning"))</f>
        <v>North Yorkshire County Council</v>
      </c>
      <c r="H1953" t="str">
        <f>IFERROR(VLOOKUP(C1953,[2]Lookup!A:B,2,FALSE),"Requires Category")</f>
        <v>Opioid Dependence</v>
      </c>
      <c r="I1953" t="str">
        <f t="shared" si="32"/>
        <v>Yes</v>
      </c>
    </row>
    <row r="1954" spans="1:9" hidden="1" x14ac:dyDescent="0.25">
      <c r="A1954" s="53">
        <v>42644</v>
      </c>
      <c r="B1954" t="s">
        <v>48</v>
      </c>
      <c r="C1954" t="s">
        <v>182</v>
      </c>
      <c r="D1954">
        <v>5</v>
      </c>
      <c r="E1954" s="4">
        <v>22.29</v>
      </c>
      <c r="F1954" s="4" t="str">
        <f>VLOOKUP(C1954,[2]Lookup!A:C,3,FALSE)</f>
        <v>Local Authority</v>
      </c>
      <c r="G1954" t="str">
        <f>IF(F1954="NHS England", "NHS England", IFERROR(VLOOKUP(B1954,[2]Lookup!E:F,2,FALSE),"Requires a Council Assigning"))</f>
        <v>North Yorkshire County Council</v>
      </c>
      <c r="H1954" t="str">
        <f>IFERROR(VLOOKUP(C1954,[2]Lookup!A:B,2,FALSE),"Requires Category")</f>
        <v>Opioid Dependence</v>
      </c>
      <c r="I1954" t="str">
        <f t="shared" si="32"/>
        <v>Yes</v>
      </c>
    </row>
    <row r="1955" spans="1:9" hidden="1" x14ac:dyDescent="0.25">
      <c r="A1955" s="53">
        <v>42644</v>
      </c>
      <c r="B1955" t="s">
        <v>48</v>
      </c>
      <c r="C1955" t="s">
        <v>130</v>
      </c>
      <c r="D1955">
        <v>1</v>
      </c>
      <c r="E1955" s="4">
        <v>38.69</v>
      </c>
      <c r="F1955" s="4" t="str">
        <f>VLOOKUP(C1955,[2]Lookup!A:C,3,FALSE)</f>
        <v>Local Authority</v>
      </c>
      <c r="G1955" t="str">
        <f>IF(F1955="NHS England", "NHS England", IFERROR(VLOOKUP(B1955,[2]Lookup!E:F,2,FALSE),"Requires a Council Assigning"))</f>
        <v>North Yorkshire County Council</v>
      </c>
      <c r="H1955" t="str">
        <f>IFERROR(VLOOKUP(C1955,[2]Lookup!A:B,2,FALSE),"Requires Category")</f>
        <v>Nicotine Dependence</v>
      </c>
      <c r="I1955" t="str">
        <f t="shared" si="32"/>
        <v>Yes</v>
      </c>
    </row>
    <row r="1956" spans="1:9" hidden="1" x14ac:dyDescent="0.25">
      <c r="A1956" s="53">
        <v>42644</v>
      </c>
      <c r="B1956" t="s">
        <v>48</v>
      </c>
      <c r="C1956" t="s">
        <v>127</v>
      </c>
      <c r="D1956">
        <v>1</v>
      </c>
      <c r="E1956" s="4">
        <v>13.02</v>
      </c>
      <c r="F1956" s="4" t="str">
        <f>VLOOKUP(C1956,[2]Lookup!A:C,3,FALSE)</f>
        <v>Local Authority</v>
      </c>
      <c r="G1956" t="str">
        <f>IF(F1956="NHS England", "NHS England", IFERROR(VLOOKUP(B1956,[2]Lookup!E:F,2,FALSE),"Requires a Council Assigning"))</f>
        <v>North Yorkshire County Council</v>
      </c>
      <c r="H1956" t="str">
        <f>IFERROR(VLOOKUP(C1956,[2]Lookup!A:B,2,FALSE),"Requires Category")</f>
        <v>Emergency Contraception</v>
      </c>
      <c r="I1956" t="str">
        <f t="shared" si="32"/>
        <v>No</v>
      </c>
    </row>
    <row r="1957" spans="1:9" hidden="1" x14ac:dyDescent="0.25">
      <c r="A1957" s="53">
        <v>42644</v>
      </c>
      <c r="B1957" t="s">
        <v>48</v>
      </c>
      <c r="C1957" t="s">
        <v>154</v>
      </c>
      <c r="D1957">
        <v>1</v>
      </c>
      <c r="E1957" s="4">
        <v>6.1</v>
      </c>
      <c r="F1957" s="4" t="str">
        <f>VLOOKUP(C1957,[2]Lookup!A:C,3,FALSE)</f>
        <v>NHS England</v>
      </c>
      <c r="G1957" t="str">
        <f>IF(F1957="NHS England", "NHS England", IFERROR(VLOOKUP(B1957,[2]Lookup!E:F,2,FALSE),"Requires a Council Assigning"))</f>
        <v>NHS England</v>
      </c>
      <c r="H1957" t="str">
        <f>IFERROR(VLOOKUP(C1957,[2]Lookup!A:B,2,FALSE),"Requires Category")</f>
        <v>Influenza</v>
      </c>
      <c r="I1957" t="str">
        <f t="shared" si="32"/>
        <v>Yes</v>
      </c>
    </row>
    <row r="1958" spans="1:9" hidden="1" x14ac:dyDescent="0.25">
      <c r="A1958" s="53">
        <v>42644</v>
      </c>
      <c r="B1958" t="s">
        <v>48</v>
      </c>
      <c r="C1958" t="s">
        <v>137</v>
      </c>
      <c r="D1958" s="18">
        <v>1089</v>
      </c>
      <c r="E1958" s="4">
        <v>5264.58</v>
      </c>
      <c r="F1958" s="4" t="str">
        <f>VLOOKUP(C1958,[2]Lookup!A:C,3,FALSE)</f>
        <v>NHS England</v>
      </c>
      <c r="G1958" t="str">
        <f>IF(F1958="NHS England", "NHS England", IFERROR(VLOOKUP(B1958,[2]Lookup!E:F,2,FALSE),"Requires a Council Assigning"))</f>
        <v>NHS England</v>
      </c>
      <c r="H1958" t="str">
        <f>IFERROR(VLOOKUP(C1958,[2]Lookup!A:B,2,FALSE),"Requires Category")</f>
        <v>Influenza</v>
      </c>
      <c r="I1958" t="str">
        <f t="shared" si="32"/>
        <v>Yes</v>
      </c>
    </row>
    <row r="1959" spans="1:9" hidden="1" x14ac:dyDescent="0.25">
      <c r="A1959" s="53">
        <v>42644</v>
      </c>
      <c r="B1959" t="s">
        <v>48</v>
      </c>
      <c r="C1959" t="s">
        <v>164</v>
      </c>
      <c r="D1959">
        <v>1</v>
      </c>
      <c r="E1959" s="4">
        <v>4.83</v>
      </c>
      <c r="F1959" s="4" t="str">
        <f>VLOOKUP(C1959,[2]Lookup!A:C,3,FALSE)</f>
        <v>Local Authority</v>
      </c>
      <c r="G1959" t="str">
        <f>IF(F1959="NHS England", "NHS England", IFERROR(VLOOKUP(B1959,[2]Lookup!E:F,2,FALSE),"Requires a Council Assigning"))</f>
        <v>North Yorkshire County Council</v>
      </c>
      <c r="H1959" t="str">
        <f>IFERROR(VLOOKUP(C1959,[2]Lookup!A:B,2,FALSE),"Requires Category")</f>
        <v>Emergency Contraception</v>
      </c>
      <c r="I1959" t="str">
        <f t="shared" si="32"/>
        <v>No</v>
      </c>
    </row>
    <row r="1960" spans="1:9" hidden="1" x14ac:dyDescent="0.25">
      <c r="A1960" s="53">
        <v>42644</v>
      </c>
      <c r="B1960" t="s">
        <v>48</v>
      </c>
      <c r="C1960" t="s">
        <v>189</v>
      </c>
      <c r="D1960">
        <v>4</v>
      </c>
      <c r="E1960" s="4">
        <v>16.68</v>
      </c>
      <c r="F1960" s="4" t="str">
        <f>VLOOKUP(C1960,[2]Lookup!A:C,3,FALSE)</f>
        <v>Local Authority</v>
      </c>
      <c r="G1960" t="str">
        <f>IF(F1960="NHS England", "NHS England", IFERROR(VLOOKUP(B1960,[2]Lookup!E:F,2,FALSE),"Requires a Council Assigning"))</f>
        <v>North Yorkshire County Council</v>
      </c>
      <c r="H1960" t="str">
        <f>IFERROR(VLOOKUP(C1960,[2]Lookup!A:B,2,FALSE),"Requires Category")</f>
        <v>Opioid Dependence</v>
      </c>
      <c r="I1960" t="str">
        <f t="shared" si="32"/>
        <v>Yes</v>
      </c>
    </row>
    <row r="1961" spans="1:9" hidden="1" x14ac:dyDescent="0.25">
      <c r="A1961" s="53">
        <v>42644</v>
      </c>
      <c r="B1961" t="s">
        <v>48</v>
      </c>
      <c r="C1961" t="s">
        <v>138</v>
      </c>
      <c r="D1961">
        <v>14</v>
      </c>
      <c r="E1961" s="4">
        <v>81.180000000000007</v>
      </c>
      <c r="F1961" s="4" t="str">
        <f>VLOOKUP(C1961,[2]Lookup!A:C,3,FALSE)</f>
        <v>Local Authority</v>
      </c>
      <c r="G1961" t="str">
        <f>IF(F1961="NHS England", "NHS England", IFERROR(VLOOKUP(B1961,[2]Lookup!E:F,2,FALSE),"Requires a Council Assigning"))</f>
        <v>North Yorkshire County Council</v>
      </c>
      <c r="H1961" t="str">
        <f>IFERROR(VLOOKUP(C1961,[2]Lookup!A:B,2,FALSE),"Requires Category")</f>
        <v>Opioid Dependence</v>
      </c>
      <c r="I1961" t="str">
        <f t="shared" si="32"/>
        <v>Yes</v>
      </c>
    </row>
    <row r="1962" spans="1:9" hidden="1" x14ac:dyDescent="0.25">
      <c r="A1962" s="53">
        <v>42644</v>
      </c>
      <c r="B1962" t="s">
        <v>48</v>
      </c>
      <c r="C1962" t="s">
        <v>198</v>
      </c>
      <c r="D1962">
        <v>1</v>
      </c>
      <c r="E1962" s="4">
        <v>20.7</v>
      </c>
      <c r="F1962" s="4" t="str">
        <f>VLOOKUP(C1962,[2]Lookup!A:C,3,FALSE)</f>
        <v>Local Authority</v>
      </c>
      <c r="G1962" t="str">
        <f>IF(F1962="NHS England", "NHS England", IFERROR(VLOOKUP(B1962,[2]Lookup!E:F,2,FALSE),"Requires a Council Assigning"))</f>
        <v>North Yorkshire County Council</v>
      </c>
      <c r="H1962" t="str">
        <f>IFERROR(VLOOKUP(C1962,[2]Lookup!A:B,2,FALSE),"Requires Category")</f>
        <v>Alcohol dependence</v>
      </c>
      <c r="I1962" t="str">
        <f t="shared" si="32"/>
        <v>Yes</v>
      </c>
    </row>
    <row r="1963" spans="1:9" hidden="1" x14ac:dyDescent="0.25">
      <c r="A1963" s="53">
        <v>42644</v>
      </c>
      <c r="B1963" t="s">
        <v>48</v>
      </c>
      <c r="C1963" t="s">
        <v>148</v>
      </c>
      <c r="D1963">
        <v>1</v>
      </c>
      <c r="E1963" s="4">
        <v>19.22</v>
      </c>
      <c r="F1963" s="4" t="str">
        <f>VLOOKUP(C1963,[2]Lookup!A:C,3,FALSE)</f>
        <v>Local Authority</v>
      </c>
      <c r="G1963" t="str">
        <f>IF(F1963="NHS England", "NHS England", IFERROR(VLOOKUP(B1963,[2]Lookup!E:F,2,FALSE),"Requires a Council Assigning"))</f>
        <v>North Yorkshire County Council</v>
      </c>
      <c r="H1963" t="str">
        <f>IFERROR(VLOOKUP(C1963,[2]Lookup!A:B,2,FALSE),"Requires Category")</f>
        <v>Nicotine Dependence</v>
      </c>
      <c r="I1963" t="str">
        <f t="shared" ref="I1963:I2026" si="33">INDEX($R$7:$AB$11,MATCH(G1963,$Q$7:$Q$11,0),MATCH(H1963,$R$6:$AB$6,0))</f>
        <v>Yes</v>
      </c>
    </row>
    <row r="1964" spans="1:9" hidden="1" x14ac:dyDescent="0.25">
      <c r="A1964" s="53">
        <v>42644</v>
      </c>
      <c r="B1964" t="s">
        <v>48</v>
      </c>
      <c r="C1964" t="s">
        <v>163</v>
      </c>
      <c r="D1964">
        <v>1</v>
      </c>
      <c r="E1964" s="4">
        <v>14.01</v>
      </c>
      <c r="F1964" s="4" t="str">
        <f>VLOOKUP(C1964,[2]Lookup!A:C,3,FALSE)</f>
        <v>Local Authority</v>
      </c>
      <c r="G1964" t="str">
        <f>IF(F1964="NHS England", "NHS England", IFERROR(VLOOKUP(B1964,[2]Lookup!E:F,2,FALSE),"Requires a Council Assigning"))</f>
        <v>North Yorkshire County Council</v>
      </c>
      <c r="H1964" t="str">
        <f>IFERROR(VLOOKUP(C1964,[2]Lookup!A:B,2,FALSE),"Requires Category")</f>
        <v>Nicotine Dependence</v>
      </c>
      <c r="I1964" t="str">
        <f t="shared" si="33"/>
        <v>Yes</v>
      </c>
    </row>
    <row r="1965" spans="1:9" hidden="1" x14ac:dyDescent="0.25">
      <c r="A1965" s="53">
        <v>42644</v>
      </c>
      <c r="B1965" t="s">
        <v>48</v>
      </c>
      <c r="C1965" t="s">
        <v>184</v>
      </c>
      <c r="D1965">
        <v>1</v>
      </c>
      <c r="E1965" s="4">
        <v>20.89</v>
      </c>
      <c r="F1965" s="4" t="str">
        <f>VLOOKUP(C1965,[2]Lookup!A:C,3,FALSE)</f>
        <v>Local Authority</v>
      </c>
      <c r="G1965" t="str">
        <f>IF(F1965="NHS England", "NHS England", IFERROR(VLOOKUP(B1965,[2]Lookup!E:F,2,FALSE),"Requires a Council Assigning"))</f>
        <v>North Yorkshire County Council</v>
      </c>
      <c r="H1965" t="str">
        <f>IFERROR(VLOOKUP(C1965,[2]Lookup!A:B,2,FALSE),"Requires Category")</f>
        <v>Nicotine Dependence</v>
      </c>
      <c r="I1965" t="str">
        <f t="shared" si="33"/>
        <v>Yes</v>
      </c>
    </row>
    <row r="1966" spans="1:9" hidden="1" x14ac:dyDescent="0.25">
      <c r="A1966" s="53">
        <v>42644</v>
      </c>
      <c r="B1966" t="s">
        <v>48</v>
      </c>
      <c r="C1966" t="s">
        <v>165</v>
      </c>
      <c r="D1966">
        <v>2</v>
      </c>
      <c r="E1966" s="4">
        <v>57.65</v>
      </c>
      <c r="F1966" s="4" t="str">
        <f>VLOOKUP(C1966,[2]Lookup!A:C,3,FALSE)</f>
        <v>Local Authority</v>
      </c>
      <c r="G1966" t="str">
        <f>IF(F1966="NHS England", "NHS England", IFERROR(VLOOKUP(B1966,[2]Lookup!E:F,2,FALSE),"Requires a Council Assigning"))</f>
        <v>North Yorkshire County Council</v>
      </c>
      <c r="H1966" t="str">
        <f>IFERROR(VLOOKUP(C1966,[2]Lookup!A:B,2,FALSE),"Requires Category")</f>
        <v>Nicotine Dependence</v>
      </c>
      <c r="I1966" t="str">
        <f t="shared" si="33"/>
        <v>Yes</v>
      </c>
    </row>
    <row r="1967" spans="1:9" hidden="1" x14ac:dyDescent="0.25">
      <c r="A1967" s="53">
        <v>42644</v>
      </c>
      <c r="B1967" t="s">
        <v>48</v>
      </c>
      <c r="C1967" t="s">
        <v>168</v>
      </c>
      <c r="D1967">
        <v>1</v>
      </c>
      <c r="E1967" s="4">
        <v>57.64</v>
      </c>
      <c r="F1967" s="4" t="str">
        <f>VLOOKUP(C1967,[2]Lookup!A:C,3,FALSE)</f>
        <v>Local Authority</v>
      </c>
      <c r="G1967" t="str">
        <f>IF(F1967="NHS England", "NHS England", IFERROR(VLOOKUP(B1967,[2]Lookup!E:F,2,FALSE),"Requires a Council Assigning"))</f>
        <v>North Yorkshire County Council</v>
      </c>
      <c r="H1967" t="str">
        <f>IFERROR(VLOOKUP(C1967,[2]Lookup!A:B,2,FALSE),"Requires Category")</f>
        <v>Nicotine Dependence</v>
      </c>
      <c r="I1967" t="str">
        <f t="shared" si="33"/>
        <v>Yes</v>
      </c>
    </row>
    <row r="1968" spans="1:9" hidden="1" x14ac:dyDescent="0.25">
      <c r="A1968" s="53">
        <v>42644</v>
      </c>
      <c r="B1968" t="s">
        <v>48</v>
      </c>
      <c r="C1968" t="s">
        <v>152</v>
      </c>
      <c r="D1968">
        <v>101</v>
      </c>
      <c r="E1968" s="4">
        <v>778.23</v>
      </c>
      <c r="F1968" s="4" t="str">
        <f>VLOOKUP(C1968,[2]Lookup!A:C,3,FALSE)</f>
        <v>NHS England</v>
      </c>
      <c r="G1968" t="str">
        <f>IF(F1968="NHS England", "NHS England", IFERROR(VLOOKUP(B1968,[2]Lookup!E:F,2,FALSE),"Requires a Council Assigning"))</f>
        <v>NHS England</v>
      </c>
      <c r="H1968" t="str">
        <f>IFERROR(VLOOKUP(C1968,[2]Lookup!A:B,2,FALSE),"Requires Category")</f>
        <v>Pneumococcal</v>
      </c>
      <c r="I1968" t="str">
        <f t="shared" si="33"/>
        <v>Yes</v>
      </c>
    </row>
    <row r="1969" spans="1:9" hidden="1" x14ac:dyDescent="0.25">
      <c r="A1969" s="53">
        <v>42644</v>
      </c>
      <c r="B1969" t="s">
        <v>48</v>
      </c>
      <c r="C1969" t="s">
        <v>145</v>
      </c>
      <c r="D1969">
        <v>1</v>
      </c>
      <c r="E1969" s="4">
        <v>25.31</v>
      </c>
      <c r="F1969" s="4" t="str">
        <f>VLOOKUP(C1969,[2]Lookup!A:C,3,FALSE)</f>
        <v>Local Authority</v>
      </c>
      <c r="G1969" t="str">
        <f>IF(F1969="NHS England", "NHS England", IFERROR(VLOOKUP(B1969,[2]Lookup!E:F,2,FALSE),"Requires a Council Assigning"))</f>
        <v>North Yorkshire County Council</v>
      </c>
      <c r="H1969" t="str">
        <f>IFERROR(VLOOKUP(C1969,[2]Lookup!A:B,2,FALSE),"Requires Category")</f>
        <v>Nicotine Dependence</v>
      </c>
      <c r="I1969" t="str">
        <f t="shared" si="33"/>
        <v>Yes</v>
      </c>
    </row>
    <row r="1970" spans="1:9" hidden="1" x14ac:dyDescent="0.25">
      <c r="A1970" s="53">
        <v>42644</v>
      </c>
      <c r="B1970" t="s">
        <v>48</v>
      </c>
      <c r="C1970" t="s">
        <v>146</v>
      </c>
      <c r="D1970">
        <v>1</v>
      </c>
      <c r="E1970" s="4">
        <v>25.3</v>
      </c>
      <c r="F1970" s="4" t="str">
        <f>VLOOKUP(C1970,[2]Lookup!A:C,3,FALSE)</f>
        <v>Local Authority</v>
      </c>
      <c r="G1970" t="str">
        <f>IF(F1970="NHS England", "NHS England", IFERROR(VLOOKUP(B1970,[2]Lookup!E:F,2,FALSE),"Requires a Council Assigning"))</f>
        <v>North Yorkshire County Council</v>
      </c>
      <c r="H1970" t="str">
        <f>IFERROR(VLOOKUP(C1970,[2]Lookup!A:B,2,FALSE),"Requires Category")</f>
        <v>Nicotine Dependence</v>
      </c>
      <c r="I1970" t="str">
        <f t="shared" si="33"/>
        <v>Yes</v>
      </c>
    </row>
    <row r="1971" spans="1:9" hidden="1" x14ac:dyDescent="0.25">
      <c r="A1971" s="53">
        <v>42644</v>
      </c>
      <c r="B1971" t="s">
        <v>14</v>
      </c>
      <c r="C1971" t="s">
        <v>154</v>
      </c>
      <c r="D1971">
        <v>761</v>
      </c>
      <c r="E1971" s="4">
        <v>4644.46</v>
      </c>
      <c r="F1971" s="4" t="str">
        <f>VLOOKUP(C1971,[2]Lookup!A:C,3,FALSE)</f>
        <v>NHS England</v>
      </c>
      <c r="G1971" t="str">
        <f>IF(F1971="NHS England", "NHS England", IFERROR(VLOOKUP(B1971,[2]Lookup!E:F,2,FALSE),"Requires a Council Assigning"))</f>
        <v>NHS England</v>
      </c>
      <c r="H1971" t="str">
        <f>IFERROR(VLOOKUP(C1971,[2]Lookup!A:B,2,FALSE),"Requires Category")</f>
        <v>Influenza</v>
      </c>
      <c r="I1971" t="str">
        <f t="shared" si="33"/>
        <v>Yes</v>
      </c>
    </row>
    <row r="1972" spans="1:9" hidden="1" x14ac:dyDescent="0.25">
      <c r="A1972" s="53">
        <v>42644</v>
      </c>
      <c r="B1972" t="s">
        <v>14</v>
      </c>
      <c r="C1972" t="s">
        <v>128</v>
      </c>
      <c r="D1972">
        <v>1</v>
      </c>
      <c r="E1972" s="4">
        <v>81.5</v>
      </c>
      <c r="F1972" s="4" t="str">
        <f>VLOOKUP(C1972,[2]Lookup!A:C,3,FALSE)</f>
        <v>Local Authority</v>
      </c>
      <c r="G1972" t="str">
        <f>IF(F1972="NHS England", "NHS England", IFERROR(VLOOKUP(B1972,[2]Lookup!E:F,2,FALSE),"Requires a Council Assigning"))</f>
        <v>North Yorkshire County Council</v>
      </c>
      <c r="H1972" t="str">
        <f>IFERROR(VLOOKUP(C1972,[2]Lookup!A:B,2,FALSE),"Requires Category")</f>
        <v>IUD Progestogen-only Device</v>
      </c>
      <c r="I1972" t="str">
        <f t="shared" si="33"/>
        <v>Yes</v>
      </c>
    </row>
    <row r="1973" spans="1:9" hidden="1" x14ac:dyDescent="0.25">
      <c r="A1973" s="53">
        <v>42644</v>
      </c>
      <c r="B1973" t="s">
        <v>14</v>
      </c>
      <c r="C1973" t="s">
        <v>148</v>
      </c>
      <c r="D1973">
        <v>1</v>
      </c>
      <c r="E1973" s="4">
        <v>38.42</v>
      </c>
      <c r="F1973" s="4" t="str">
        <f>VLOOKUP(C1973,[2]Lookup!A:C,3,FALSE)</f>
        <v>Local Authority</v>
      </c>
      <c r="G1973" t="str">
        <f>IF(F1973="NHS England", "NHS England", IFERROR(VLOOKUP(B1973,[2]Lookup!E:F,2,FALSE),"Requires a Council Assigning"))</f>
        <v>North Yorkshire County Council</v>
      </c>
      <c r="H1973" t="str">
        <f>IFERROR(VLOOKUP(C1973,[2]Lookup!A:B,2,FALSE),"Requires Category")</f>
        <v>Nicotine Dependence</v>
      </c>
      <c r="I1973" t="str">
        <f t="shared" si="33"/>
        <v>Yes</v>
      </c>
    </row>
    <row r="1974" spans="1:9" hidden="1" x14ac:dyDescent="0.25">
      <c r="A1974" s="53">
        <v>42644</v>
      </c>
      <c r="B1974" t="s">
        <v>14</v>
      </c>
      <c r="C1974" t="s">
        <v>161</v>
      </c>
      <c r="D1974">
        <v>10</v>
      </c>
      <c r="E1974" s="4">
        <v>123.52</v>
      </c>
      <c r="F1974" s="4" t="str">
        <f>VLOOKUP(C1974,[2]Lookup!A:C,3,FALSE)</f>
        <v>Local Authority</v>
      </c>
      <c r="G1974" t="str">
        <f>IF(F1974="NHS England", "NHS England", IFERROR(VLOOKUP(B1974,[2]Lookup!E:F,2,FALSE),"Requires a Council Assigning"))</f>
        <v>North Yorkshire County Council</v>
      </c>
      <c r="H1974" t="str">
        <f>IFERROR(VLOOKUP(C1974,[2]Lookup!A:B,2,FALSE),"Requires Category")</f>
        <v>Nicotine Dependence</v>
      </c>
      <c r="I1974" t="str">
        <f t="shared" si="33"/>
        <v>Yes</v>
      </c>
    </row>
    <row r="1975" spans="1:9" hidden="1" x14ac:dyDescent="0.25">
      <c r="A1975" s="53">
        <v>42644</v>
      </c>
      <c r="B1975" t="s">
        <v>14</v>
      </c>
      <c r="C1975" t="s">
        <v>193</v>
      </c>
      <c r="D1975">
        <v>1</v>
      </c>
      <c r="E1975" s="4">
        <v>17.420000000000002</v>
      </c>
      <c r="F1975" s="4" t="str">
        <f>VLOOKUP(C1975,[2]Lookup!A:C,3,FALSE)</f>
        <v>Local Authority</v>
      </c>
      <c r="G1975" t="str">
        <f>IF(F1975="NHS England", "NHS England", IFERROR(VLOOKUP(B1975,[2]Lookup!E:F,2,FALSE),"Requires a Council Assigning"))</f>
        <v>North Yorkshire County Council</v>
      </c>
      <c r="H1975" t="str">
        <f>IFERROR(VLOOKUP(C1975,[2]Lookup!A:B,2,FALSE),"Requires Category")</f>
        <v>Nicotine Dependence</v>
      </c>
      <c r="I1975" t="str">
        <f t="shared" si="33"/>
        <v>Yes</v>
      </c>
    </row>
    <row r="1976" spans="1:9" hidden="1" x14ac:dyDescent="0.25">
      <c r="A1976" s="53">
        <v>42644</v>
      </c>
      <c r="B1976" t="s">
        <v>14</v>
      </c>
      <c r="C1976" t="s">
        <v>167</v>
      </c>
      <c r="D1976">
        <v>1</v>
      </c>
      <c r="E1976" s="4">
        <v>18.48</v>
      </c>
      <c r="F1976" s="4" t="str">
        <f>VLOOKUP(C1976,[2]Lookup!A:C,3,FALSE)</f>
        <v>Local Authority</v>
      </c>
      <c r="G1976" t="str">
        <f>IF(F1976="NHS England", "NHS England", IFERROR(VLOOKUP(B1976,[2]Lookup!E:F,2,FALSE),"Requires a Council Assigning"))</f>
        <v>North Yorkshire County Council</v>
      </c>
      <c r="H1976" t="str">
        <f>IFERROR(VLOOKUP(C1976,[2]Lookup!A:B,2,FALSE),"Requires Category")</f>
        <v>Nicotine Dependence</v>
      </c>
      <c r="I1976" t="str">
        <f t="shared" si="33"/>
        <v>Yes</v>
      </c>
    </row>
    <row r="1977" spans="1:9" hidden="1" x14ac:dyDescent="0.25">
      <c r="A1977" s="53">
        <v>42644</v>
      </c>
      <c r="B1977" t="s">
        <v>14</v>
      </c>
      <c r="C1977" t="s">
        <v>168</v>
      </c>
      <c r="D1977">
        <v>5</v>
      </c>
      <c r="E1977" s="4">
        <v>115.25</v>
      </c>
      <c r="F1977" s="4" t="str">
        <f>VLOOKUP(C1977,[2]Lookup!A:C,3,FALSE)</f>
        <v>Local Authority</v>
      </c>
      <c r="G1977" t="str">
        <f>IF(F1977="NHS England", "NHS England", IFERROR(VLOOKUP(B1977,[2]Lookup!E:F,2,FALSE),"Requires a Council Assigning"))</f>
        <v>North Yorkshire County Council</v>
      </c>
      <c r="H1977" t="str">
        <f>IFERROR(VLOOKUP(C1977,[2]Lookup!A:B,2,FALSE),"Requires Category")</f>
        <v>Nicotine Dependence</v>
      </c>
      <c r="I1977" t="str">
        <f t="shared" si="33"/>
        <v>Yes</v>
      </c>
    </row>
    <row r="1978" spans="1:9" hidden="1" x14ac:dyDescent="0.25">
      <c r="A1978" s="53">
        <v>42644</v>
      </c>
      <c r="B1978" t="s">
        <v>14</v>
      </c>
      <c r="C1978" t="s">
        <v>169</v>
      </c>
      <c r="D1978">
        <v>1</v>
      </c>
      <c r="E1978" s="4">
        <v>16.899999999999999</v>
      </c>
      <c r="F1978" s="4" t="str">
        <f>VLOOKUP(C1978,[2]Lookup!A:C,3,FALSE)</f>
        <v>Local Authority</v>
      </c>
      <c r="G1978" t="str">
        <f>IF(F1978="NHS England", "NHS England", IFERROR(VLOOKUP(B1978,[2]Lookup!E:F,2,FALSE),"Requires a Council Assigning"))</f>
        <v>North Yorkshire County Council</v>
      </c>
      <c r="H1978" t="str">
        <f>IFERROR(VLOOKUP(C1978,[2]Lookup!A:B,2,FALSE),"Requires Category")</f>
        <v>Nicotine Dependence</v>
      </c>
      <c r="I1978" t="str">
        <f t="shared" si="33"/>
        <v>Yes</v>
      </c>
    </row>
    <row r="1979" spans="1:9" hidden="1" x14ac:dyDescent="0.25">
      <c r="A1979" s="53">
        <v>42644</v>
      </c>
      <c r="B1979" t="s">
        <v>14</v>
      </c>
      <c r="C1979" t="s">
        <v>152</v>
      </c>
      <c r="D1979">
        <v>20</v>
      </c>
      <c r="E1979" s="4">
        <v>154.11000000000001</v>
      </c>
      <c r="F1979" s="4" t="str">
        <f>VLOOKUP(C1979,[2]Lookup!A:C,3,FALSE)</f>
        <v>NHS England</v>
      </c>
      <c r="G1979" t="str">
        <f>IF(F1979="NHS England", "NHS England", IFERROR(VLOOKUP(B1979,[2]Lookup!E:F,2,FALSE),"Requires a Council Assigning"))</f>
        <v>NHS England</v>
      </c>
      <c r="H1979" t="str">
        <f>IFERROR(VLOOKUP(C1979,[2]Lookup!A:B,2,FALSE),"Requires Category")</f>
        <v>Pneumococcal</v>
      </c>
      <c r="I1979" t="str">
        <f t="shared" si="33"/>
        <v>Yes</v>
      </c>
    </row>
    <row r="1980" spans="1:9" hidden="1" x14ac:dyDescent="0.25">
      <c r="A1980" s="53">
        <v>42644</v>
      </c>
      <c r="B1980" t="s">
        <v>14</v>
      </c>
      <c r="C1980" t="s">
        <v>145</v>
      </c>
      <c r="D1980">
        <v>1</v>
      </c>
      <c r="E1980" s="4">
        <v>25.28</v>
      </c>
      <c r="F1980" s="4" t="str">
        <f>VLOOKUP(C1980,[2]Lookup!A:C,3,FALSE)</f>
        <v>Local Authority</v>
      </c>
      <c r="G1980" t="str">
        <f>IF(F1980="NHS England", "NHS England", IFERROR(VLOOKUP(B1980,[2]Lookup!E:F,2,FALSE),"Requires a Council Assigning"))</f>
        <v>North Yorkshire County Council</v>
      </c>
      <c r="H1980" t="str">
        <f>IFERROR(VLOOKUP(C1980,[2]Lookup!A:B,2,FALSE),"Requires Category")</f>
        <v>Nicotine Dependence</v>
      </c>
      <c r="I1980" t="str">
        <f t="shared" si="33"/>
        <v>Yes</v>
      </c>
    </row>
    <row r="1981" spans="1:9" hidden="1" x14ac:dyDescent="0.25">
      <c r="A1981" s="53">
        <v>42644</v>
      </c>
      <c r="B1981" t="s">
        <v>14</v>
      </c>
      <c r="C1981" t="s">
        <v>146</v>
      </c>
      <c r="D1981">
        <v>1</v>
      </c>
      <c r="E1981" s="4">
        <v>50.57</v>
      </c>
      <c r="F1981" s="4" t="str">
        <f>VLOOKUP(C1981,[2]Lookup!A:C,3,FALSE)</f>
        <v>Local Authority</v>
      </c>
      <c r="G1981" t="str">
        <f>IF(F1981="NHS England", "NHS England", IFERROR(VLOOKUP(B1981,[2]Lookup!E:F,2,FALSE),"Requires a Council Assigning"))</f>
        <v>North Yorkshire County Council</v>
      </c>
      <c r="H1981" t="str">
        <f>IFERROR(VLOOKUP(C1981,[2]Lookup!A:B,2,FALSE),"Requires Category")</f>
        <v>Nicotine Dependence</v>
      </c>
      <c r="I1981" t="str">
        <f t="shared" si="33"/>
        <v>Yes</v>
      </c>
    </row>
    <row r="1982" spans="1:9" hidden="1" x14ac:dyDescent="0.25">
      <c r="A1982" s="53">
        <v>42644</v>
      </c>
      <c r="B1982" t="s">
        <v>44</v>
      </c>
      <c r="C1982" t="s">
        <v>133</v>
      </c>
      <c r="D1982">
        <v>2</v>
      </c>
      <c r="E1982" s="4">
        <v>13.54</v>
      </c>
      <c r="F1982" s="4" t="str">
        <f>VLOOKUP(C1982,[2]Lookup!A:C,3,FALSE)</f>
        <v>Local Authority</v>
      </c>
      <c r="G1982" t="str">
        <f>IF(F1982="NHS England", "NHS England", IFERROR(VLOOKUP(B1982,[2]Lookup!E:F,2,FALSE),"Requires a Council Assigning"))</f>
        <v>North Yorkshire County Council</v>
      </c>
      <c r="H1982" t="str">
        <f>IFERROR(VLOOKUP(C1982,[2]Lookup!A:B,2,FALSE),"Requires Category")</f>
        <v>Opioid Dependence</v>
      </c>
      <c r="I1982" t="str">
        <f t="shared" si="33"/>
        <v>Yes</v>
      </c>
    </row>
    <row r="1983" spans="1:9" hidden="1" x14ac:dyDescent="0.25">
      <c r="A1983" s="53">
        <v>42644</v>
      </c>
      <c r="B1983" t="s">
        <v>44</v>
      </c>
      <c r="C1983" t="s">
        <v>135</v>
      </c>
      <c r="D1983">
        <v>2</v>
      </c>
      <c r="E1983" s="4">
        <v>132.65</v>
      </c>
      <c r="F1983" s="4" t="str">
        <f>VLOOKUP(C1983,[2]Lookup!A:C,3,FALSE)</f>
        <v>Local Authority</v>
      </c>
      <c r="G1983" t="str">
        <f>IF(F1983="NHS England", "NHS England", IFERROR(VLOOKUP(B1983,[2]Lookup!E:F,2,FALSE),"Requires a Council Assigning"))</f>
        <v>North Yorkshire County Council</v>
      </c>
      <c r="H1983" t="str">
        <f>IFERROR(VLOOKUP(C1983,[2]Lookup!A:B,2,FALSE),"Requires Category")</f>
        <v>Alcohol dependence</v>
      </c>
      <c r="I1983" t="str">
        <f t="shared" si="33"/>
        <v>Yes</v>
      </c>
    </row>
    <row r="1984" spans="1:9" hidden="1" x14ac:dyDescent="0.25">
      <c r="A1984" s="53">
        <v>42644</v>
      </c>
      <c r="B1984" t="s">
        <v>44</v>
      </c>
      <c r="C1984" t="s">
        <v>204</v>
      </c>
      <c r="D1984">
        <v>824</v>
      </c>
      <c r="E1984" s="4">
        <v>5028.96</v>
      </c>
      <c r="F1984" s="4" t="str">
        <f>VLOOKUP(C1984,[2]Lookup!A:C,3,FALSE)</f>
        <v>NHS England</v>
      </c>
      <c r="G1984" t="str">
        <f>IF(F1984="NHS England", "NHS England", IFERROR(VLOOKUP(B1984,[2]Lookup!E:F,2,FALSE),"Requires a Council Assigning"))</f>
        <v>NHS England</v>
      </c>
      <c r="H1984" t="str">
        <f>IFERROR(VLOOKUP(C1984,[2]Lookup!A:B,2,FALSE),"Requires Category")</f>
        <v>Influenza</v>
      </c>
      <c r="I1984" t="str">
        <f t="shared" si="33"/>
        <v>Yes</v>
      </c>
    </row>
    <row r="1985" spans="1:9" hidden="1" x14ac:dyDescent="0.25">
      <c r="A1985" s="53">
        <v>42644</v>
      </c>
      <c r="B1985" t="s">
        <v>44</v>
      </c>
      <c r="C1985" t="s">
        <v>137</v>
      </c>
      <c r="D1985">
        <v>954</v>
      </c>
      <c r="E1985" s="4">
        <v>4611.95</v>
      </c>
      <c r="F1985" s="4" t="str">
        <f>VLOOKUP(C1985,[2]Lookup!A:C,3,FALSE)</f>
        <v>NHS England</v>
      </c>
      <c r="G1985" t="str">
        <f>IF(F1985="NHS England", "NHS England", IFERROR(VLOOKUP(B1985,[2]Lookup!E:F,2,FALSE),"Requires a Council Assigning"))</f>
        <v>NHS England</v>
      </c>
      <c r="H1985" t="str">
        <f>IFERROR(VLOOKUP(C1985,[2]Lookup!A:B,2,FALSE),"Requires Category")</f>
        <v>Influenza</v>
      </c>
      <c r="I1985" t="str">
        <f t="shared" si="33"/>
        <v>Yes</v>
      </c>
    </row>
    <row r="1986" spans="1:9" hidden="1" x14ac:dyDescent="0.25">
      <c r="A1986" s="53">
        <v>42644</v>
      </c>
      <c r="B1986" t="s">
        <v>44</v>
      </c>
      <c r="C1986" t="s">
        <v>138</v>
      </c>
      <c r="D1986">
        <v>17</v>
      </c>
      <c r="E1986" s="4">
        <v>119.47</v>
      </c>
      <c r="F1986" s="4" t="str">
        <f>VLOOKUP(C1986,[2]Lookup!A:C,3,FALSE)</f>
        <v>Local Authority</v>
      </c>
      <c r="G1986" t="str">
        <f>IF(F1986="NHS England", "NHS England", IFERROR(VLOOKUP(B1986,[2]Lookup!E:F,2,FALSE),"Requires a Council Assigning"))</f>
        <v>North Yorkshire County Council</v>
      </c>
      <c r="H1986" t="str">
        <f>IFERROR(VLOOKUP(C1986,[2]Lookup!A:B,2,FALSE),"Requires Category")</f>
        <v>Opioid Dependence</v>
      </c>
      <c r="I1986" t="str">
        <f t="shared" si="33"/>
        <v>Yes</v>
      </c>
    </row>
    <row r="1987" spans="1:9" hidden="1" x14ac:dyDescent="0.25">
      <c r="A1987" s="53">
        <v>42644</v>
      </c>
      <c r="B1987" t="s">
        <v>44</v>
      </c>
      <c r="C1987" t="s">
        <v>128</v>
      </c>
      <c r="D1987">
        <v>2</v>
      </c>
      <c r="E1987" s="4">
        <v>163</v>
      </c>
      <c r="F1987" s="4" t="str">
        <f>VLOOKUP(C1987,[2]Lookup!A:C,3,FALSE)</f>
        <v>Local Authority</v>
      </c>
      <c r="G1987" t="str">
        <f>IF(F1987="NHS England", "NHS England", IFERROR(VLOOKUP(B1987,[2]Lookup!E:F,2,FALSE),"Requires a Council Assigning"))</f>
        <v>North Yorkshire County Council</v>
      </c>
      <c r="H1987" t="str">
        <f>IFERROR(VLOOKUP(C1987,[2]Lookup!A:B,2,FALSE),"Requires Category")</f>
        <v>IUD Progestogen-only Device</v>
      </c>
      <c r="I1987" t="str">
        <f t="shared" si="33"/>
        <v>Yes</v>
      </c>
    </row>
    <row r="1988" spans="1:9" hidden="1" x14ac:dyDescent="0.25">
      <c r="A1988" s="53">
        <v>42644</v>
      </c>
      <c r="B1988" t="s">
        <v>44</v>
      </c>
      <c r="C1988" t="s">
        <v>129</v>
      </c>
      <c r="D1988">
        <v>5</v>
      </c>
      <c r="E1988" s="4">
        <v>386.33</v>
      </c>
      <c r="F1988" s="4" t="str">
        <f>VLOOKUP(C1988,[2]Lookup!A:C,3,FALSE)</f>
        <v>Local Authority</v>
      </c>
      <c r="G1988" t="str">
        <f>IF(F1988="NHS England", "NHS England", IFERROR(VLOOKUP(B1988,[2]Lookup!E:F,2,FALSE),"Requires a Council Assigning"))</f>
        <v>North Yorkshire County Council</v>
      </c>
      <c r="H1988" t="str">
        <f>IFERROR(VLOOKUP(C1988,[2]Lookup!A:B,2,FALSE),"Requires Category")</f>
        <v>Etonogestrel</v>
      </c>
      <c r="I1988" t="str">
        <f t="shared" si="33"/>
        <v>Yes</v>
      </c>
    </row>
    <row r="1989" spans="1:9" hidden="1" x14ac:dyDescent="0.25">
      <c r="A1989" s="53">
        <v>42644</v>
      </c>
      <c r="B1989" t="s">
        <v>44</v>
      </c>
      <c r="C1989" t="s">
        <v>153</v>
      </c>
      <c r="D1989">
        <v>1</v>
      </c>
      <c r="E1989" s="4">
        <v>22.27</v>
      </c>
      <c r="F1989" s="4" t="str">
        <f>VLOOKUP(C1989,[2]Lookup!A:C,3,FALSE)</f>
        <v>Local Authority</v>
      </c>
      <c r="G1989" t="str">
        <f>IF(F1989="NHS England", "NHS England", IFERROR(VLOOKUP(B1989,[2]Lookup!E:F,2,FALSE),"Requires a Council Assigning"))</f>
        <v>North Yorkshire County Council</v>
      </c>
      <c r="H1989" t="str">
        <f>IFERROR(VLOOKUP(C1989,[2]Lookup!A:B,2,FALSE),"Requires Category")</f>
        <v>Nicotine Dependence</v>
      </c>
      <c r="I1989" t="str">
        <f t="shared" si="33"/>
        <v>Yes</v>
      </c>
    </row>
    <row r="1990" spans="1:9" hidden="1" x14ac:dyDescent="0.25">
      <c r="A1990" s="53">
        <v>42644</v>
      </c>
      <c r="B1990" t="s">
        <v>44</v>
      </c>
      <c r="C1990" t="s">
        <v>157</v>
      </c>
      <c r="D1990">
        <v>1</v>
      </c>
      <c r="E1990" s="4">
        <v>9.25</v>
      </c>
      <c r="F1990" s="4" t="str">
        <f>VLOOKUP(C1990,[2]Lookup!A:C,3,FALSE)</f>
        <v>Local Authority</v>
      </c>
      <c r="G1990" t="str">
        <f>IF(F1990="NHS England", "NHS England", IFERROR(VLOOKUP(B1990,[2]Lookup!E:F,2,FALSE),"Requires a Council Assigning"))</f>
        <v>North Yorkshire County Council</v>
      </c>
      <c r="H1990" t="str">
        <f>IFERROR(VLOOKUP(C1990,[2]Lookup!A:B,2,FALSE),"Requires Category")</f>
        <v>Nicotine Dependence</v>
      </c>
      <c r="I1990" t="str">
        <f t="shared" si="33"/>
        <v>Yes</v>
      </c>
    </row>
    <row r="1991" spans="1:9" hidden="1" x14ac:dyDescent="0.25">
      <c r="A1991" s="53">
        <v>42644</v>
      </c>
      <c r="B1991" t="s">
        <v>44</v>
      </c>
      <c r="C1991" t="s">
        <v>161</v>
      </c>
      <c r="D1991">
        <v>1</v>
      </c>
      <c r="E1991" s="4">
        <v>22.46</v>
      </c>
      <c r="F1991" s="4" t="str">
        <f>VLOOKUP(C1991,[2]Lookup!A:C,3,FALSE)</f>
        <v>Local Authority</v>
      </c>
      <c r="G1991" t="str">
        <f>IF(F1991="NHS England", "NHS England", IFERROR(VLOOKUP(B1991,[2]Lookup!E:F,2,FALSE),"Requires a Council Assigning"))</f>
        <v>North Yorkshire County Council</v>
      </c>
      <c r="H1991" t="str">
        <f>IFERROR(VLOOKUP(C1991,[2]Lookup!A:B,2,FALSE),"Requires Category")</f>
        <v>Nicotine Dependence</v>
      </c>
      <c r="I1991" t="str">
        <f t="shared" si="33"/>
        <v>Yes</v>
      </c>
    </row>
    <row r="1992" spans="1:9" hidden="1" x14ac:dyDescent="0.25">
      <c r="A1992" s="53">
        <v>42644</v>
      </c>
      <c r="B1992" t="s">
        <v>44</v>
      </c>
      <c r="C1992" t="s">
        <v>162</v>
      </c>
      <c r="D1992">
        <v>1</v>
      </c>
      <c r="E1992" s="4">
        <v>38.43</v>
      </c>
      <c r="F1992" s="4" t="str">
        <f>VLOOKUP(C1992,[2]Lookup!A:C,3,FALSE)</f>
        <v>Local Authority</v>
      </c>
      <c r="G1992" t="str">
        <f>IF(F1992="NHS England", "NHS England", IFERROR(VLOOKUP(B1992,[2]Lookup!E:F,2,FALSE),"Requires a Council Assigning"))</f>
        <v>North Yorkshire County Council</v>
      </c>
      <c r="H1992" t="str">
        <f>IFERROR(VLOOKUP(C1992,[2]Lookup!A:B,2,FALSE),"Requires Category")</f>
        <v>Nicotine Dependence</v>
      </c>
      <c r="I1992" t="str">
        <f t="shared" si="33"/>
        <v>Yes</v>
      </c>
    </row>
    <row r="1993" spans="1:9" hidden="1" x14ac:dyDescent="0.25">
      <c r="A1993" s="53">
        <v>42644</v>
      </c>
      <c r="B1993" t="s">
        <v>44</v>
      </c>
      <c r="C1993" t="s">
        <v>165</v>
      </c>
      <c r="D1993">
        <v>1</v>
      </c>
      <c r="E1993" s="4">
        <v>19.22</v>
      </c>
      <c r="F1993" s="4" t="str">
        <f>VLOOKUP(C1993,[2]Lookup!A:C,3,FALSE)</f>
        <v>Local Authority</v>
      </c>
      <c r="G1993" t="str">
        <f>IF(F1993="NHS England", "NHS England", IFERROR(VLOOKUP(B1993,[2]Lookup!E:F,2,FALSE),"Requires a Council Assigning"))</f>
        <v>North Yorkshire County Council</v>
      </c>
      <c r="H1993" t="str">
        <f>IFERROR(VLOOKUP(C1993,[2]Lookup!A:B,2,FALSE),"Requires Category")</f>
        <v>Nicotine Dependence</v>
      </c>
      <c r="I1993" t="str">
        <f t="shared" si="33"/>
        <v>Yes</v>
      </c>
    </row>
    <row r="1994" spans="1:9" hidden="1" x14ac:dyDescent="0.25">
      <c r="A1994" s="53">
        <v>42644</v>
      </c>
      <c r="B1994" t="s">
        <v>44</v>
      </c>
      <c r="C1994" t="s">
        <v>168</v>
      </c>
      <c r="D1994">
        <v>3</v>
      </c>
      <c r="E1994" s="4">
        <v>57.66</v>
      </c>
      <c r="F1994" s="4" t="str">
        <f>VLOOKUP(C1994,[2]Lookup!A:C,3,FALSE)</f>
        <v>Local Authority</v>
      </c>
      <c r="G1994" t="str">
        <f>IF(F1994="NHS England", "NHS England", IFERROR(VLOOKUP(B1994,[2]Lookup!E:F,2,FALSE),"Requires a Council Assigning"))</f>
        <v>North Yorkshire County Council</v>
      </c>
      <c r="H1994" t="str">
        <f>IFERROR(VLOOKUP(C1994,[2]Lookup!A:B,2,FALSE),"Requires Category")</f>
        <v>Nicotine Dependence</v>
      </c>
      <c r="I1994" t="str">
        <f t="shared" si="33"/>
        <v>Yes</v>
      </c>
    </row>
    <row r="1995" spans="1:9" hidden="1" x14ac:dyDescent="0.25">
      <c r="A1995" s="53">
        <v>42644</v>
      </c>
      <c r="B1995" t="s">
        <v>44</v>
      </c>
      <c r="C1995" t="s">
        <v>152</v>
      </c>
      <c r="D1995">
        <v>16</v>
      </c>
      <c r="E1995" s="4">
        <v>123.28</v>
      </c>
      <c r="F1995" s="4" t="str">
        <f>VLOOKUP(C1995,[2]Lookup!A:C,3,FALSE)</f>
        <v>NHS England</v>
      </c>
      <c r="G1995" t="str">
        <f>IF(F1995="NHS England", "NHS England", IFERROR(VLOOKUP(B1995,[2]Lookup!E:F,2,FALSE),"Requires a Council Assigning"))</f>
        <v>NHS England</v>
      </c>
      <c r="H1995" t="str">
        <f>IFERROR(VLOOKUP(C1995,[2]Lookup!A:B,2,FALSE),"Requires Category")</f>
        <v>Pneumococcal</v>
      </c>
      <c r="I1995" t="str">
        <f t="shared" si="33"/>
        <v>Yes</v>
      </c>
    </row>
    <row r="1996" spans="1:9" hidden="1" x14ac:dyDescent="0.25">
      <c r="A1996" s="53">
        <v>42644</v>
      </c>
      <c r="B1996" t="s">
        <v>44</v>
      </c>
      <c r="C1996" t="s">
        <v>155</v>
      </c>
      <c r="D1996">
        <v>3</v>
      </c>
      <c r="E1996" s="4">
        <v>35.43</v>
      </c>
      <c r="F1996" s="4" t="str">
        <f>VLOOKUP(C1996,[2]Lookup!A:C,3,FALSE)</f>
        <v>Local Authority</v>
      </c>
      <c r="G1996" t="str">
        <f>IF(F1996="NHS England", "NHS England", IFERROR(VLOOKUP(B1996,[2]Lookup!E:F,2,FALSE),"Requires a Council Assigning"))</f>
        <v>North Yorkshire County Council</v>
      </c>
      <c r="H1996" t="str">
        <f>IFERROR(VLOOKUP(C1996,[2]Lookup!A:B,2,FALSE),"Requires Category")</f>
        <v>Opioid Dependence</v>
      </c>
      <c r="I1996" t="str">
        <f t="shared" si="33"/>
        <v>Yes</v>
      </c>
    </row>
    <row r="1997" spans="1:9" hidden="1" x14ac:dyDescent="0.25">
      <c r="A1997" s="53">
        <v>42644</v>
      </c>
      <c r="B1997" t="s">
        <v>44</v>
      </c>
      <c r="C1997" t="s">
        <v>174</v>
      </c>
      <c r="D1997">
        <v>5</v>
      </c>
      <c r="E1997" s="4">
        <v>353.02</v>
      </c>
      <c r="F1997" s="4" t="str">
        <f>VLOOKUP(C1997,[2]Lookup!A:C,3,FALSE)</f>
        <v>Local Authority</v>
      </c>
      <c r="G1997" t="str">
        <f>IF(F1997="NHS England", "NHS England", IFERROR(VLOOKUP(B1997,[2]Lookup!E:F,2,FALSE),"Requires a Council Assigning"))</f>
        <v>North Yorkshire County Council</v>
      </c>
      <c r="H1997" t="str">
        <f>IFERROR(VLOOKUP(C1997,[2]Lookup!A:B,2,FALSE),"Requires Category")</f>
        <v>Opioid Dependence</v>
      </c>
      <c r="I1997" t="str">
        <f t="shared" si="33"/>
        <v>Yes</v>
      </c>
    </row>
    <row r="1998" spans="1:9" hidden="1" x14ac:dyDescent="0.25">
      <c r="A1998" s="53">
        <v>42644</v>
      </c>
      <c r="B1998" t="s">
        <v>44</v>
      </c>
      <c r="C1998" t="s">
        <v>146</v>
      </c>
      <c r="D1998">
        <v>3</v>
      </c>
      <c r="E1998" s="4">
        <v>75.89</v>
      </c>
      <c r="F1998" s="4" t="str">
        <f>VLOOKUP(C1998,[2]Lookup!A:C,3,FALSE)</f>
        <v>Local Authority</v>
      </c>
      <c r="G1998" t="str">
        <f>IF(F1998="NHS England", "NHS England", IFERROR(VLOOKUP(B1998,[2]Lookup!E:F,2,FALSE),"Requires a Council Assigning"))</f>
        <v>North Yorkshire County Council</v>
      </c>
      <c r="H1998" t="str">
        <f>IFERROR(VLOOKUP(C1998,[2]Lookup!A:B,2,FALSE),"Requires Category")</f>
        <v>Nicotine Dependence</v>
      </c>
      <c r="I1998" t="str">
        <f t="shared" si="33"/>
        <v>Yes</v>
      </c>
    </row>
    <row r="1999" spans="1:9" hidden="1" x14ac:dyDescent="0.25">
      <c r="A1999" s="53">
        <v>42644</v>
      </c>
      <c r="B1999" t="s">
        <v>10</v>
      </c>
      <c r="C1999" t="s">
        <v>137</v>
      </c>
      <c r="D1999">
        <v>130</v>
      </c>
      <c r="E1999" s="4">
        <v>628.46</v>
      </c>
      <c r="F1999" s="4" t="str">
        <f>VLOOKUP(C1999,[2]Lookup!A:C,3,FALSE)</f>
        <v>NHS England</v>
      </c>
      <c r="G1999" t="str">
        <f>IF(F1999="NHS England", "NHS England", IFERROR(VLOOKUP(B1999,[2]Lookup!E:F,2,FALSE),"Requires a Council Assigning"))</f>
        <v>NHS England</v>
      </c>
      <c r="H1999" t="str">
        <f>IFERROR(VLOOKUP(C1999,[2]Lookup!A:B,2,FALSE),"Requires Category")</f>
        <v>Influenza</v>
      </c>
      <c r="I1999" t="str">
        <f t="shared" si="33"/>
        <v>Yes</v>
      </c>
    </row>
    <row r="2000" spans="1:9" hidden="1" x14ac:dyDescent="0.25">
      <c r="A2000" s="53">
        <v>42644</v>
      </c>
      <c r="B2000" t="s">
        <v>10</v>
      </c>
      <c r="C2000" t="s">
        <v>146</v>
      </c>
      <c r="D2000">
        <v>1</v>
      </c>
      <c r="E2000" s="4">
        <v>25.28</v>
      </c>
      <c r="F2000" s="4" t="str">
        <f>VLOOKUP(C2000,[2]Lookup!A:C,3,FALSE)</f>
        <v>Local Authority</v>
      </c>
      <c r="G2000" t="str">
        <f>IF(F2000="NHS England", "NHS England", IFERROR(VLOOKUP(B2000,[2]Lookup!E:F,2,FALSE),"Requires a Council Assigning"))</f>
        <v>North Yorkshire County Council</v>
      </c>
      <c r="H2000" t="str">
        <f>IFERROR(VLOOKUP(C2000,[2]Lookup!A:B,2,FALSE),"Requires Category")</f>
        <v>Nicotine Dependence</v>
      </c>
      <c r="I2000" t="str">
        <f t="shared" si="33"/>
        <v>Yes</v>
      </c>
    </row>
    <row r="2001" spans="1:9" hidden="1" x14ac:dyDescent="0.25">
      <c r="A2001" s="53">
        <v>42644</v>
      </c>
      <c r="B2001" t="s">
        <v>30</v>
      </c>
      <c r="C2001" t="s">
        <v>154</v>
      </c>
      <c r="D2001">
        <v>128</v>
      </c>
      <c r="E2001" s="4">
        <v>781.2</v>
      </c>
      <c r="F2001" s="4" t="str">
        <f>VLOOKUP(C2001,[2]Lookup!A:C,3,FALSE)</f>
        <v>NHS England</v>
      </c>
      <c r="G2001" t="str">
        <f>IF(F2001="NHS England", "NHS England", IFERROR(VLOOKUP(B2001,[2]Lookup!E:F,2,FALSE),"Requires a Council Assigning"))</f>
        <v>NHS England</v>
      </c>
      <c r="H2001" t="str">
        <f>IFERROR(VLOOKUP(C2001,[2]Lookup!A:B,2,FALSE),"Requires Category")</f>
        <v>Influenza</v>
      </c>
      <c r="I2001" t="str">
        <f t="shared" si="33"/>
        <v>Yes</v>
      </c>
    </row>
    <row r="2002" spans="1:9" hidden="1" x14ac:dyDescent="0.25">
      <c r="A2002" s="53">
        <v>42644</v>
      </c>
      <c r="B2002" t="s">
        <v>30</v>
      </c>
      <c r="C2002" t="s">
        <v>137</v>
      </c>
      <c r="D2002">
        <v>599</v>
      </c>
      <c r="E2002" s="4">
        <v>2895.76</v>
      </c>
      <c r="F2002" s="4" t="str">
        <f>VLOOKUP(C2002,[2]Lookup!A:C,3,FALSE)</f>
        <v>NHS England</v>
      </c>
      <c r="G2002" t="str">
        <f>IF(F2002="NHS England", "NHS England", IFERROR(VLOOKUP(B2002,[2]Lookup!E:F,2,FALSE),"Requires a Council Assigning"))</f>
        <v>NHS England</v>
      </c>
      <c r="H2002" t="str">
        <f>IFERROR(VLOOKUP(C2002,[2]Lookup!A:B,2,FALSE),"Requires Category")</f>
        <v>Influenza</v>
      </c>
      <c r="I2002" t="str">
        <f t="shared" si="33"/>
        <v>Yes</v>
      </c>
    </row>
    <row r="2003" spans="1:9" hidden="1" x14ac:dyDescent="0.25">
      <c r="A2003" s="53">
        <v>42644</v>
      </c>
      <c r="B2003" t="s">
        <v>30</v>
      </c>
      <c r="C2003" t="s">
        <v>129</v>
      </c>
      <c r="D2003">
        <v>1</v>
      </c>
      <c r="E2003" s="4">
        <v>77.27</v>
      </c>
      <c r="F2003" s="4" t="str">
        <f>VLOOKUP(C2003,[2]Lookup!A:C,3,FALSE)</f>
        <v>Local Authority</v>
      </c>
      <c r="G2003" t="str">
        <f>IF(F2003="NHS England", "NHS England", IFERROR(VLOOKUP(B2003,[2]Lookup!E:F,2,FALSE),"Requires a Council Assigning"))</f>
        <v>City of York</v>
      </c>
      <c r="H2003" t="str">
        <f>IFERROR(VLOOKUP(C2003,[2]Lookup!A:B,2,FALSE),"Requires Category")</f>
        <v>Etonogestrel</v>
      </c>
      <c r="I2003" t="str">
        <f t="shared" si="33"/>
        <v>No</v>
      </c>
    </row>
    <row r="2004" spans="1:9" hidden="1" x14ac:dyDescent="0.25">
      <c r="A2004" s="53">
        <v>42644</v>
      </c>
      <c r="B2004" t="s">
        <v>30</v>
      </c>
      <c r="C2004" t="s">
        <v>165</v>
      </c>
      <c r="D2004">
        <v>1</v>
      </c>
      <c r="E2004" s="4">
        <v>19.22</v>
      </c>
      <c r="F2004" s="4" t="str">
        <f>VLOOKUP(C2004,[2]Lookup!A:C,3,FALSE)</f>
        <v>Local Authority</v>
      </c>
      <c r="G2004" t="str">
        <f>IF(F2004="NHS England", "NHS England", IFERROR(VLOOKUP(B2004,[2]Lookup!E:F,2,FALSE),"Requires a Council Assigning"))</f>
        <v>City of York</v>
      </c>
      <c r="H2004" t="str">
        <f>IFERROR(VLOOKUP(C2004,[2]Lookup!A:B,2,FALSE),"Requires Category")</f>
        <v>Nicotine Dependence</v>
      </c>
      <c r="I2004" t="str">
        <f t="shared" si="33"/>
        <v>No</v>
      </c>
    </row>
    <row r="2005" spans="1:9" hidden="1" x14ac:dyDescent="0.25">
      <c r="A2005" s="53">
        <v>42644</v>
      </c>
      <c r="B2005" t="s">
        <v>30</v>
      </c>
      <c r="C2005" t="s">
        <v>152</v>
      </c>
      <c r="D2005">
        <v>4</v>
      </c>
      <c r="E2005" s="4">
        <v>30.82</v>
      </c>
      <c r="F2005" s="4" t="str">
        <f>VLOOKUP(C2005,[2]Lookup!A:C,3,FALSE)</f>
        <v>NHS England</v>
      </c>
      <c r="G2005" t="str">
        <f>IF(F2005="NHS England", "NHS England", IFERROR(VLOOKUP(B2005,[2]Lookup!E:F,2,FALSE),"Requires a Council Assigning"))</f>
        <v>NHS England</v>
      </c>
      <c r="H2005" t="str">
        <f>IFERROR(VLOOKUP(C2005,[2]Lookup!A:B,2,FALSE),"Requires Category")</f>
        <v>Pneumococcal</v>
      </c>
      <c r="I2005" t="str">
        <f t="shared" si="33"/>
        <v>Yes</v>
      </c>
    </row>
    <row r="2006" spans="1:9" hidden="1" x14ac:dyDescent="0.25">
      <c r="A2006" s="53">
        <v>42644</v>
      </c>
      <c r="B2006" t="s">
        <v>30</v>
      </c>
      <c r="C2006" t="s">
        <v>243</v>
      </c>
      <c r="D2006">
        <v>1</v>
      </c>
      <c r="E2006" s="4">
        <v>11.54</v>
      </c>
      <c r="F2006" s="4" t="str">
        <f>VLOOKUP(C2006,[2]Lookup!A:C,3,FALSE)</f>
        <v>Local Authority</v>
      </c>
      <c r="G2006" t="str">
        <f>IF(F2006="NHS England", "NHS England", IFERROR(VLOOKUP(B2006,[2]Lookup!E:F,2,FALSE),"Requires a Council Assigning"))</f>
        <v>City of York</v>
      </c>
      <c r="H2006" t="str">
        <f>IFERROR(VLOOKUP(C2006,[2]Lookup!A:B,2,FALSE),"Requires Category")</f>
        <v>Non Medicated Coils</v>
      </c>
      <c r="I2006" t="str">
        <f t="shared" si="33"/>
        <v>No</v>
      </c>
    </row>
    <row r="2007" spans="1:9" hidden="1" x14ac:dyDescent="0.25">
      <c r="A2007" s="53">
        <v>42644</v>
      </c>
      <c r="B2007" t="s">
        <v>18</v>
      </c>
      <c r="C2007" t="s">
        <v>166</v>
      </c>
      <c r="D2007">
        <v>2</v>
      </c>
      <c r="E2007" s="4">
        <v>45.4</v>
      </c>
      <c r="F2007" s="4" t="str">
        <f>VLOOKUP(C2007,[2]Lookup!A:C,3,FALSE)</f>
        <v>Local Authority</v>
      </c>
      <c r="G2007" t="str">
        <f>IF(F2007="NHS England", "NHS England", IFERROR(VLOOKUP(B2007,[2]Lookup!E:F,2,FALSE),"Requires a Council Assigning"))</f>
        <v>North Yorkshire County Council</v>
      </c>
      <c r="H2007" t="str">
        <f>IFERROR(VLOOKUP(C2007,[2]Lookup!A:B,2,FALSE),"Requires Category")</f>
        <v>Alcohol dependence</v>
      </c>
      <c r="I2007" t="str">
        <f t="shared" si="33"/>
        <v>Yes</v>
      </c>
    </row>
    <row r="2008" spans="1:9" hidden="1" x14ac:dyDescent="0.25">
      <c r="A2008" s="53">
        <v>42644</v>
      </c>
      <c r="B2008" t="s">
        <v>18</v>
      </c>
      <c r="C2008" t="s">
        <v>239</v>
      </c>
      <c r="D2008">
        <v>2</v>
      </c>
      <c r="E2008" s="4">
        <v>18.41</v>
      </c>
      <c r="F2008" s="4" t="str">
        <f>VLOOKUP(C2008,[2]Lookup!A:C,3,FALSE)</f>
        <v>NHS England</v>
      </c>
      <c r="G2008" t="str">
        <f>IF(F2008="NHS England", "NHS England", IFERROR(VLOOKUP(B2008,[2]Lookup!E:F,2,FALSE),"Requires a Council Assigning"))</f>
        <v>NHS England</v>
      </c>
      <c r="H2008" t="str">
        <f>IFERROR(VLOOKUP(C2008,[2]Lookup!A:B,2,FALSE),"Requires Category")</f>
        <v>Human Papillomavirus (Type 6,11,16,18)</v>
      </c>
      <c r="I2008" t="str">
        <f t="shared" si="33"/>
        <v>Yes</v>
      </c>
    </row>
    <row r="2009" spans="1:9" hidden="1" x14ac:dyDescent="0.25">
      <c r="A2009" s="53">
        <v>42644</v>
      </c>
      <c r="B2009" t="s">
        <v>18</v>
      </c>
      <c r="C2009" t="s">
        <v>154</v>
      </c>
      <c r="D2009">
        <v>267</v>
      </c>
      <c r="E2009" s="4">
        <v>1629.53</v>
      </c>
      <c r="F2009" s="4" t="str">
        <f>VLOOKUP(C2009,[2]Lookup!A:C,3,FALSE)</f>
        <v>NHS England</v>
      </c>
      <c r="G2009" t="str">
        <f>IF(F2009="NHS England", "NHS England", IFERROR(VLOOKUP(B2009,[2]Lookup!E:F,2,FALSE),"Requires a Council Assigning"))</f>
        <v>NHS England</v>
      </c>
      <c r="H2009" t="str">
        <f>IFERROR(VLOOKUP(C2009,[2]Lookup!A:B,2,FALSE),"Requires Category")</f>
        <v>Influenza</v>
      </c>
      <c r="I2009" t="str">
        <f t="shared" si="33"/>
        <v>Yes</v>
      </c>
    </row>
    <row r="2010" spans="1:9" hidden="1" x14ac:dyDescent="0.25">
      <c r="A2010" s="53">
        <v>42644</v>
      </c>
      <c r="B2010" t="s">
        <v>18</v>
      </c>
      <c r="C2010" t="s">
        <v>137</v>
      </c>
      <c r="D2010">
        <v>101</v>
      </c>
      <c r="E2010" s="4">
        <v>488.27</v>
      </c>
      <c r="F2010" s="4" t="str">
        <f>VLOOKUP(C2010,[2]Lookup!A:C,3,FALSE)</f>
        <v>NHS England</v>
      </c>
      <c r="G2010" t="str">
        <f>IF(F2010="NHS England", "NHS England", IFERROR(VLOOKUP(B2010,[2]Lookup!E:F,2,FALSE),"Requires a Council Assigning"))</f>
        <v>NHS England</v>
      </c>
      <c r="H2010" t="str">
        <f>IFERROR(VLOOKUP(C2010,[2]Lookup!A:B,2,FALSE),"Requires Category")</f>
        <v>Influenza</v>
      </c>
      <c r="I2010" t="str">
        <f t="shared" si="33"/>
        <v>Yes</v>
      </c>
    </row>
    <row r="2011" spans="1:9" hidden="1" x14ac:dyDescent="0.25">
      <c r="A2011" s="53">
        <v>42644</v>
      </c>
      <c r="B2011" t="s">
        <v>18</v>
      </c>
      <c r="C2011" t="s">
        <v>148</v>
      </c>
      <c r="D2011">
        <v>1</v>
      </c>
      <c r="E2011" s="4">
        <v>19.22</v>
      </c>
      <c r="F2011" s="4" t="str">
        <f>VLOOKUP(C2011,[2]Lookup!A:C,3,FALSE)</f>
        <v>Local Authority</v>
      </c>
      <c r="G2011" t="str">
        <f>IF(F2011="NHS England", "NHS England", IFERROR(VLOOKUP(B2011,[2]Lookup!E:F,2,FALSE),"Requires a Council Assigning"))</f>
        <v>North Yorkshire County Council</v>
      </c>
      <c r="H2011" t="str">
        <f>IFERROR(VLOOKUP(C2011,[2]Lookup!A:B,2,FALSE),"Requires Category")</f>
        <v>Nicotine Dependence</v>
      </c>
      <c r="I2011" t="str">
        <f t="shared" si="33"/>
        <v>Yes</v>
      </c>
    </row>
    <row r="2012" spans="1:9" hidden="1" x14ac:dyDescent="0.25">
      <c r="A2012" s="53">
        <v>42644</v>
      </c>
      <c r="B2012" t="s">
        <v>18</v>
      </c>
      <c r="C2012" t="s">
        <v>153</v>
      </c>
      <c r="D2012">
        <v>1</v>
      </c>
      <c r="E2012" s="4">
        <v>22.27</v>
      </c>
      <c r="F2012" s="4" t="str">
        <f>VLOOKUP(C2012,[2]Lookup!A:C,3,FALSE)</f>
        <v>Local Authority</v>
      </c>
      <c r="G2012" t="str">
        <f>IF(F2012="NHS England", "NHS England", IFERROR(VLOOKUP(B2012,[2]Lookup!E:F,2,FALSE),"Requires a Council Assigning"))</f>
        <v>North Yorkshire County Council</v>
      </c>
      <c r="H2012" t="str">
        <f>IFERROR(VLOOKUP(C2012,[2]Lookup!A:B,2,FALSE),"Requires Category")</f>
        <v>Nicotine Dependence</v>
      </c>
      <c r="I2012" t="str">
        <f t="shared" si="33"/>
        <v>Yes</v>
      </c>
    </row>
    <row r="2013" spans="1:9" hidden="1" x14ac:dyDescent="0.25">
      <c r="A2013" s="53">
        <v>42644</v>
      </c>
      <c r="B2013" t="s">
        <v>18</v>
      </c>
      <c r="C2013" t="s">
        <v>152</v>
      </c>
      <c r="D2013">
        <v>6</v>
      </c>
      <c r="E2013" s="4">
        <v>46.23</v>
      </c>
      <c r="F2013" s="4" t="str">
        <f>VLOOKUP(C2013,[2]Lookup!A:C,3,FALSE)</f>
        <v>NHS England</v>
      </c>
      <c r="G2013" t="str">
        <f>IF(F2013="NHS England", "NHS England", IFERROR(VLOOKUP(B2013,[2]Lookup!E:F,2,FALSE),"Requires a Council Assigning"))</f>
        <v>NHS England</v>
      </c>
      <c r="H2013" t="str">
        <f>IFERROR(VLOOKUP(C2013,[2]Lookup!A:B,2,FALSE),"Requires Category")</f>
        <v>Pneumococcal</v>
      </c>
      <c r="I2013" t="str">
        <f t="shared" si="33"/>
        <v>Yes</v>
      </c>
    </row>
    <row r="2014" spans="1:9" hidden="1" x14ac:dyDescent="0.25">
      <c r="A2014" s="53">
        <v>42644</v>
      </c>
      <c r="B2014" t="s">
        <v>18</v>
      </c>
      <c r="C2014" t="s">
        <v>145</v>
      </c>
      <c r="D2014">
        <v>1</v>
      </c>
      <c r="E2014" s="4">
        <v>25.28</v>
      </c>
      <c r="F2014" s="4" t="str">
        <f>VLOOKUP(C2014,[2]Lookup!A:C,3,FALSE)</f>
        <v>Local Authority</v>
      </c>
      <c r="G2014" t="str">
        <f>IF(F2014="NHS England", "NHS England", IFERROR(VLOOKUP(B2014,[2]Lookup!E:F,2,FALSE),"Requires a Council Assigning"))</f>
        <v>North Yorkshire County Council</v>
      </c>
      <c r="H2014" t="str">
        <f>IFERROR(VLOOKUP(C2014,[2]Lookup!A:B,2,FALSE),"Requires Category")</f>
        <v>Nicotine Dependence</v>
      </c>
      <c r="I2014" t="str">
        <f t="shared" si="33"/>
        <v>Yes</v>
      </c>
    </row>
    <row r="2015" spans="1:9" hidden="1" x14ac:dyDescent="0.25">
      <c r="A2015" s="53">
        <v>42644</v>
      </c>
      <c r="B2015" t="s">
        <v>73</v>
      </c>
      <c r="C2015" t="s">
        <v>159</v>
      </c>
      <c r="D2015">
        <v>2</v>
      </c>
      <c r="E2015" s="4">
        <v>9.66</v>
      </c>
      <c r="F2015" s="4" t="str">
        <f>VLOOKUP(C2015,[2]Lookup!A:C,3,FALSE)</f>
        <v>Local Authority</v>
      </c>
      <c r="G2015" t="str">
        <f>IF(F2015="NHS England", "NHS England", IFERROR(VLOOKUP(B2015,[2]Lookup!E:F,2,FALSE),"Requires a Council Assigning"))</f>
        <v>EXCLUDE</v>
      </c>
      <c r="H2015" t="str">
        <f>IFERROR(VLOOKUP(C2015,[2]Lookup!A:B,2,FALSE),"Requires Category")</f>
        <v>Emergency Contraception</v>
      </c>
      <c r="I2015" t="str">
        <f t="shared" si="33"/>
        <v>No</v>
      </c>
    </row>
    <row r="2016" spans="1:9" hidden="1" x14ac:dyDescent="0.25">
      <c r="A2016" s="53">
        <v>42644</v>
      </c>
      <c r="B2016" t="s">
        <v>38</v>
      </c>
      <c r="C2016" t="s">
        <v>130</v>
      </c>
      <c r="D2016">
        <v>2</v>
      </c>
      <c r="E2016" s="4">
        <v>92.94</v>
      </c>
      <c r="F2016" s="4" t="str">
        <f>VLOOKUP(C2016,[2]Lookup!A:C,3,FALSE)</f>
        <v>Local Authority</v>
      </c>
      <c r="G2016" t="str">
        <f>IF(F2016="NHS England", "NHS England", IFERROR(VLOOKUP(B2016,[2]Lookup!E:F,2,FALSE),"Requires a Council Assigning"))</f>
        <v>City of York</v>
      </c>
      <c r="H2016" t="str">
        <f>IFERROR(VLOOKUP(C2016,[2]Lookup!A:B,2,FALSE),"Requires Category")</f>
        <v>Nicotine Dependence</v>
      </c>
      <c r="I2016" t="str">
        <f t="shared" si="33"/>
        <v>No</v>
      </c>
    </row>
    <row r="2017" spans="1:9" hidden="1" x14ac:dyDescent="0.25">
      <c r="A2017" s="53">
        <v>42644</v>
      </c>
      <c r="B2017" t="s">
        <v>38</v>
      </c>
      <c r="C2017" t="s">
        <v>127</v>
      </c>
      <c r="D2017">
        <v>2</v>
      </c>
      <c r="E2017" s="4">
        <v>26.05</v>
      </c>
      <c r="F2017" s="4" t="str">
        <f>VLOOKUP(C2017,[2]Lookup!A:C,3,FALSE)</f>
        <v>Local Authority</v>
      </c>
      <c r="G2017" t="str">
        <f>IF(F2017="NHS England", "NHS England", IFERROR(VLOOKUP(B2017,[2]Lookup!E:F,2,FALSE),"Requires a Council Assigning"))</f>
        <v>City of York</v>
      </c>
      <c r="H2017" t="str">
        <f>IFERROR(VLOOKUP(C2017,[2]Lookup!A:B,2,FALSE),"Requires Category")</f>
        <v>Emergency Contraception</v>
      </c>
      <c r="I2017" t="str">
        <f t="shared" si="33"/>
        <v>No</v>
      </c>
    </row>
    <row r="2018" spans="1:9" hidden="1" x14ac:dyDescent="0.25">
      <c r="A2018" s="53">
        <v>42644</v>
      </c>
      <c r="B2018" t="s">
        <v>38</v>
      </c>
      <c r="C2018" t="s">
        <v>136</v>
      </c>
      <c r="D2018">
        <v>8</v>
      </c>
      <c r="E2018" s="4">
        <v>618.23</v>
      </c>
      <c r="F2018" s="4" t="str">
        <f>VLOOKUP(C2018,[2]Lookup!A:C,3,FALSE)</f>
        <v>Local Authority</v>
      </c>
      <c r="G2018" t="str">
        <f>IF(F2018="NHS England", "NHS England", IFERROR(VLOOKUP(B2018,[2]Lookup!E:F,2,FALSE),"Requires a Council Assigning"))</f>
        <v>City of York</v>
      </c>
      <c r="H2018" t="str">
        <f>IFERROR(VLOOKUP(C2018,[2]Lookup!A:B,2,FALSE),"Requires Category")</f>
        <v>Etonogestrel</v>
      </c>
      <c r="I2018" t="str">
        <f t="shared" si="33"/>
        <v>No</v>
      </c>
    </row>
    <row r="2019" spans="1:9" hidden="1" x14ac:dyDescent="0.25">
      <c r="A2019" s="53">
        <v>42644</v>
      </c>
      <c r="B2019" t="s">
        <v>38</v>
      </c>
      <c r="C2019" t="s">
        <v>154</v>
      </c>
      <c r="D2019">
        <v>19</v>
      </c>
      <c r="E2019" s="4">
        <v>115.96</v>
      </c>
      <c r="F2019" s="4" t="str">
        <f>VLOOKUP(C2019,[2]Lookup!A:C,3,FALSE)</f>
        <v>NHS England</v>
      </c>
      <c r="G2019" t="str">
        <f>IF(F2019="NHS England", "NHS England", IFERROR(VLOOKUP(B2019,[2]Lookup!E:F,2,FALSE),"Requires a Council Assigning"))</f>
        <v>NHS England</v>
      </c>
      <c r="H2019" t="str">
        <f>IFERROR(VLOOKUP(C2019,[2]Lookup!A:B,2,FALSE),"Requires Category")</f>
        <v>Influenza</v>
      </c>
      <c r="I2019" t="str">
        <f t="shared" si="33"/>
        <v>Yes</v>
      </c>
    </row>
    <row r="2020" spans="1:9" hidden="1" x14ac:dyDescent="0.25">
      <c r="A2020" s="53">
        <v>42644</v>
      </c>
      <c r="B2020" t="s">
        <v>38</v>
      </c>
      <c r="C2020" t="s">
        <v>164</v>
      </c>
      <c r="D2020">
        <v>2</v>
      </c>
      <c r="E2020" s="4">
        <v>9.66</v>
      </c>
      <c r="F2020" s="4" t="str">
        <f>VLOOKUP(C2020,[2]Lookup!A:C,3,FALSE)</f>
        <v>Local Authority</v>
      </c>
      <c r="G2020" t="str">
        <f>IF(F2020="NHS England", "NHS England", IFERROR(VLOOKUP(B2020,[2]Lookup!E:F,2,FALSE),"Requires a Council Assigning"))</f>
        <v>City of York</v>
      </c>
      <c r="H2020" t="str">
        <f>IFERROR(VLOOKUP(C2020,[2]Lookup!A:B,2,FALSE),"Requires Category")</f>
        <v>Emergency Contraception</v>
      </c>
      <c r="I2020" t="str">
        <f t="shared" si="33"/>
        <v>No</v>
      </c>
    </row>
    <row r="2021" spans="1:9" hidden="1" x14ac:dyDescent="0.25">
      <c r="A2021" s="53">
        <v>42644</v>
      </c>
      <c r="B2021" t="s">
        <v>38</v>
      </c>
      <c r="C2021" t="s">
        <v>159</v>
      </c>
      <c r="D2021">
        <v>16</v>
      </c>
      <c r="E2021" s="4">
        <v>77.25</v>
      </c>
      <c r="F2021" s="4" t="str">
        <f>VLOOKUP(C2021,[2]Lookup!A:C,3,FALSE)</f>
        <v>Local Authority</v>
      </c>
      <c r="G2021" t="str">
        <f>IF(F2021="NHS England", "NHS England", IFERROR(VLOOKUP(B2021,[2]Lookup!E:F,2,FALSE),"Requires a Council Assigning"))</f>
        <v>City of York</v>
      </c>
      <c r="H2021" t="str">
        <f>IFERROR(VLOOKUP(C2021,[2]Lookup!A:B,2,FALSE),"Requires Category")</f>
        <v>Emergency Contraception</v>
      </c>
      <c r="I2021" t="str">
        <f t="shared" si="33"/>
        <v>No</v>
      </c>
    </row>
    <row r="2022" spans="1:9" hidden="1" x14ac:dyDescent="0.25">
      <c r="A2022" s="53">
        <v>42644</v>
      </c>
      <c r="B2022" t="s">
        <v>38</v>
      </c>
      <c r="C2022" t="s">
        <v>128</v>
      </c>
      <c r="D2022">
        <v>9</v>
      </c>
      <c r="E2022" s="4">
        <v>733.48</v>
      </c>
      <c r="F2022" s="4" t="str">
        <f>VLOOKUP(C2022,[2]Lookup!A:C,3,FALSE)</f>
        <v>Local Authority</v>
      </c>
      <c r="G2022" t="str">
        <f>IF(F2022="NHS England", "NHS England", IFERROR(VLOOKUP(B2022,[2]Lookup!E:F,2,FALSE),"Requires a Council Assigning"))</f>
        <v>City of York</v>
      </c>
      <c r="H2022" t="str">
        <f>IFERROR(VLOOKUP(C2022,[2]Lookup!A:B,2,FALSE),"Requires Category")</f>
        <v>IUD Progestogen-only Device</v>
      </c>
      <c r="I2022" t="str">
        <f t="shared" si="33"/>
        <v>No</v>
      </c>
    </row>
    <row r="2023" spans="1:9" hidden="1" x14ac:dyDescent="0.25">
      <c r="A2023" s="53">
        <v>42644</v>
      </c>
      <c r="B2023" t="s">
        <v>38</v>
      </c>
      <c r="C2023" t="s">
        <v>129</v>
      </c>
      <c r="D2023">
        <v>3</v>
      </c>
      <c r="E2023" s="4">
        <v>231.83</v>
      </c>
      <c r="F2023" s="4" t="str">
        <f>VLOOKUP(C2023,[2]Lookup!A:C,3,FALSE)</f>
        <v>Local Authority</v>
      </c>
      <c r="G2023" t="str">
        <f>IF(F2023="NHS England", "NHS England", IFERROR(VLOOKUP(B2023,[2]Lookup!E:F,2,FALSE),"Requires a Council Assigning"))</f>
        <v>City of York</v>
      </c>
      <c r="H2023" t="str">
        <f>IFERROR(VLOOKUP(C2023,[2]Lookup!A:B,2,FALSE),"Requires Category")</f>
        <v>Etonogestrel</v>
      </c>
      <c r="I2023" t="str">
        <f t="shared" si="33"/>
        <v>No</v>
      </c>
    </row>
    <row r="2024" spans="1:9" hidden="1" x14ac:dyDescent="0.25">
      <c r="A2024" s="53">
        <v>42644</v>
      </c>
      <c r="B2024" t="s">
        <v>38</v>
      </c>
      <c r="C2024" t="s">
        <v>167</v>
      </c>
      <c r="D2024">
        <v>1</v>
      </c>
      <c r="E2024" s="4">
        <v>36.950000000000003</v>
      </c>
      <c r="F2024" s="4" t="str">
        <f>VLOOKUP(C2024,[2]Lookup!A:C,3,FALSE)</f>
        <v>Local Authority</v>
      </c>
      <c r="G2024" t="str">
        <f>IF(F2024="NHS England", "NHS England", IFERROR(VLOOKUP(B2024,[2]Lookup!E:F,2,FALSE),"Requires a Council Assigning"))</f>
        <v>City of York</v>
      </c>
      <c r="H2024" t="str">
        <f>IFERROR(VLOOKUP(C2024,[2]Lookup!A:B,2,FALSE),"Requires Category")</f>
        <v>Nicotine Dependence</v>
      </c>
      <c r="I2024" t="str">
        <f t="shared" si="33"/>
        <v>No</v>
      </c>
    </row>
    <row r="2025" spans="1:9" hidden="1" x14ac:dyDescent="0.25">
      <c r="A2025" s="53">
        <v>42644</v>
      </c>
      <c r="B2025" t="s">
        <v>38</v>
      </c>
      <c r="C2025" t="s">
        <v>238</v>
      </c>
      <c r="D2025">
        <v>7</v>
      </c>
      <c r="E2025" s="4">
        <v>67.88</v>
      </c>
      <c r="F2025" s="4" t="str">
        <f>VLOOKUP(C2025,[2]Lookup!A:C,3,FALSE)</f>
        <v>Local Authority</v>
      </c>
      <c r="G2025" t="str">
        <f>IF(F2025="NHS England", "NHS England", IFERROR(VLOOKUP(B2025,[2]Lookup!E:F,2,FALSE),"Requires a Council Assigning"))</f>
        <v>City of York</v>
      </c>
      <c r="H2025" t="str">
        <f>IFERROR(VLOOKUP(C2025,[2]Lookup!A:B,2,FALSE),"Requires Category")</f>
        <v>Non Medicated Coils</v>
      </c>
      <c r="I2025" t="str">
        <f t="shared" si="33"/>
        <v>No</v>
      </c>
    </row>
    <row r="2026" spans="1:9" hidden="1" x14ac:dyDescent="0.25">
      <c r="A2026" s="53">
        <v>42644</v>
      </c>
      <c r="B2026" t="s">
        <v>38</v>
      </c>
      <c r="C2026" t="s">
        <v>144</v>
      </c>
      <c r="D2026">
        <v>2</v>
      </c>
      <c r="E2026" s="4">
        <v>26.05</v>
      </c>
      <c r="F2026" s="4" t="str">
        <f>VLOOKUP(C2026,[2]Lookup!A:C,3,FALSE)</f>
        <v>Local Authority</v>
      </c>
      <c r="G2026" t="str">
        <f>IF(F2026="NHS England", "NHS England", IFERROR(VLOOKUP(B2026,[2]Lookup!E:F,2,FALSE),"Requires a Council Assigning"))</f>
        <v>City of York</v>
      </c>
      <c r="H2026" t="str">
        <f>IFERROR(VLOOKUP(C2026,[2]Lookup!A:B,2,FALSE),"Requires Category")</f>
        <v>Emergency Contraception</v>
      </c>
      <c r="I2026" t="str">
        <f t="shared" si="33"/>
        <v>No</v>
      </c>
    </row>
    <row r="2027" spans="1:9" hidden="1" x14ac:dyDescent="0.25">
      <c r="A2027" s="53">
        <v>42644</v>
      </c>
      <c r="B2027" t="s">
        <v>54</v>
      </c>
      <c r="C2027" t="s">
        <v>166</v>
      </c>
      <c r="D2027">
        <v>4</v>
      </c>
      <c r="E2027" s="4">
        <v>120.78</v>
      </c>
      <c r="F2027" s="4" t="str">
        <f>VLOOKUP(C2027,[2]Lookup!A:C,3,FALSE)</f>
        <v>Local Authority</v>
      </c>
      <c r="G2027" t="str">
        <f>IF(F2027="NHS England", "NHS England", IFERROR(VLOOKUP(B2027,[2]Lookup!E:F,2,FALSE),"Requires a Council Assigning"))</f>
        <v>City of York</v>
      </c>
      <c r="H2027" t="str">
        <f>IFERROR(VLOOKUP(C2027,[2]Lookup!A:B,2,FALSE),"Requires Category")</f>
        <v>Alcohol dependence</v>
      </c>
      <c r="I2027" t="str">
        <f t="shared" ref="I2027:I2090" si="34">INDEX($R$7:$AB$11,MATCH(G2027,$Q$7:$Q$11,0),MATCH(H2027,$R$6:$AB$6,0))</f>
        <v>No</v>
      </c>
    </row>
    <row r="2028" spans="1:9" hidden="1" x14ac:dyDescent="0.25">
      <c r="A2028" s="53">
        <v>42644</v>
      </c>
      <c r="B2028" t="s">
        <v>54</v>
      </c>
      <c r="C2028" t="s">
        <v>182</v>
      </c>
      <c r="D2028">
        <v>1</v>
      </c>
      <c r="E2028" s="4">
        <v>17.79</v>
      </c>
      <c r="F2028" s="4" t="str">
        <f>VLOOKUP(C2028,[2]Lookup!A:C,3,FALSE)</f>
        <v>Local Authority</v>
      </c>
      <c r="G2028" t="str">
        <f>IF(F2028="NHS England", "NHS England", IFERROR(VLOOKUP(B2028,[2]Lookup!E:F,2,FALSE),"Requires a Council Assigning"))</f>
        <v>City of York</v>
      </c>
      <c r="H2028" t="str">
        <f>IFERROR(VLOOKUP(C2028,[2]Lookup!A:B,2,FALSE),"Requires Category")</f>
        <v>Opioid Dependence</v>
      </c>
      <c r="I2028" t="str">
        <f t="shared" si="34"/>
        <v>Yes</v>
      </c>
    </row>
    <row r="2029" spans="1:9" hidden="1" x14ac:dyDescent="0.25">
      <c r="A2029" s="53">
        <v>42644</v>
      </c>
      <c r="B2029" t="s">
        <v>54</v>
      </c>
      <c r="C2029" t="s">
        <v>134</v>
      </c>
      <c r="D2029">
        <v>2</v>
      </c>
      <c r="E2029" s="4">
        <v>13.22</v>
      </c>
      <c r="F2029" s="4" t="str">
        <f>VLOOKUP(C2029,[2]Lookup!A:C,3,FALSE)</f>
        <v>Local Authority</v>
      </c>
      <c r="G2029" t="str">
        <f>IF(F2029="NHS England", "NHS England", IFERROR(VLOOKUP(B2029,[2]Lookup!E:F,2,FALSE),"Requires a Council Assigning"))</f>
        <v>City of York</v>
      </c>
      <c r="H2029" t="str">
        <f>IFERROR(VLOOKUP(C2029,[2]Lookup!A:B,2,FALSE),"Requires Category")</f>
        <v>Opioid Dependence</v>
      </c>
      <c r="I2029" t="str">
        <f t="shared" si="34"/>
        <v>Yes</v>
      </c>
    </row>
    <row r="2030" spans="1:9" hidden="1" x14ac:dyDescent="0.25">
      <c r="A2030" s="53">
        <v>42644</v>
      </c>
      <c r="B2030" t="s">
        <v>54</v>
      </c>
      <c r="C2030" t="s">
        <v>135</v>
      </c>
      <c r="D2030">
        <v>2</v>
      </c>
      <c r="E2030" s="4">
        <v>132.65</v>
      </c>
      <c r="F2030" s="4" t="str">
        <f>VLOOKUP(C2030,[2]Lookup!A:C,3,FALSE)</f>
        <v>Local Authority</v>
      </c>
      <c r="G2030" t="str">
        <f>IF(F2030="NHS England", "NHS England", IFERROR(VLOOKUP(B2030,[2]Lookup!E:F,2,FALSE),"Requires a Council Assigning"))</f>
        <v>City of York</v>
      </c>
      <c r="H2030" t="str">
        <f>IFERROR(VLOOKUP(C2030,[2]Lookup!A:B,2,FALSE),"Requires Category")</f>
        <v>Alcohol dependence</v>
      </c>
      <c r="I2030" t="str">
        <f t="shared" si="34"/>
        <v>No</v>
      </c>
    </row>
    <row r="2031" spans="1:9" hidden="1" x14ac:dyDescent="0.25">
      <c r="A2031" s="53">
        <v>42644</v>
      </c>
      <c r="B2031" t="s">
        <v>54</v>
      </c>
      <c r="C2031" t="s">
        <v>127</v>
      </c>
      <c r="D2031">
        <v>1</v>
      </c>
      <c r="E2031" s="4">
        <v>13.02</v>
      </c>
      <c r="F2031" s="4" t="str">
        <f>VLOOKUP(C2031,[2]Lookup!A:C,3,FALSE)</f>
        <v>Local Authority</v>
      </c>
      <c r="G2031" t="str">
        <f>IF(F2031="NHS England", "NHS England", IFERROR(VLOOKUP(B2031,[2]Lookup!E:F,2,FALSE),"Requires a Council Assigning"))</f>
        <v>City of York</v>
      </c>
      <c r="H2031" t="str">
        <f>IFERROR(VLOOKUP(C2031,[2]Lookup!A:B,2,FALSE),"Requires Category")</f>
        <v>Emergency Contraception</v>
      </c>
      <c r="I2031" t="str">
        <f t="shared" si="34"/>
        <v>No</v>
      </c>
    </row>
    <row r="2032" spans="1:9" hidden="1" x14ac:dyDescent="0.25">
      <c r="A2032" s="53">
        <v>42644</v>
      </c>
      <c r="B2032" t="s">
        <v>54</v>
      </c>
      <c r="C2032" t="s">
        <v>136</v>
      </c>
      <c r="D2032">
        <v>5</v>
      </c>
      <c r="E2032" s="4">
        <v>386.39</v>
      </c>
      <c r="F2032" s="4" t="str">
        <f>VLOOKUP(C2032,[2]Lookup!A:C,3,FALSE)</f>
        <v>Local Authority</v>
      </c>
      <c r="G2032" t="str">
        <f>IF(F2032="NHS England", "NHS England", IFERROR(VLOOKUP(B2032,[2]Lookup!E:F,2,FALSE),"Requires a Council Assigning"))</f>
        <v>City of York</v>
      </c>
      <c r="H2032" t="str">
        <f>IFERROR(VLOOKUP(C2032,[2]Lookup!A:B,2,FALSE),"Requires Category")</f>
        <v>Etonogestrel</v>
      </c>
      <c r="I2032" t="str">
        <f t="shared" si="34"/>
        <v>No</v>
      </c>
    </row>
    <row r="2033" spans="1:9" hidden="1" x14ac:dyDescent="0.25">
      <c r="A2033" s="53">
        <v>42644</v>
      </c>
      <c r="B2033" t="s">
        <v>54</v>
      </c>
      <c r="C2033" t="s">
        <v>239</v>
      </c>
      <c r="D2033">
        <v>7</v>
      </c>
      <c r="E2033" s="4">
        <v>64.44</v>
      </c>
      <c r="F2033" s="4" t="str">
        <f>VLOOKUP(C2033,[2]Lookup!A:C,3,FALSE)</f>
        <v>NHS England</v>
      </c>
      <c r="G2033" t="str">
        <f>IF(F2033="NHS England", "NHS England", IFERROR(VLOOKUP(B2033,[2]Lookup!E:F,2,FALSE),"Requires a Council Assigning"))</f>
        <v>NHS England</v>
      </c>
      <c r="H2033" t="str">
        <f>IFERROR(VLOOKUP(C2033,[2]Lookup!A:B,2,FALSE),"Requires Category")</f>
        <v>Human Papillomavirus (Type 6,11,16,18)</v>
      </c>
      <c r="I2033" t="str">
        <f t="shared" si="34"/>
        <v>Yes</v>
      </c>
    </row>
    <row r="2034" spans="1:9" hidden="1" x14ac:dyDescent="0.25">
      <c r="A2034" s="53">
        <v>42644</v>
      </c>
      <c r="B2034" t="s">
        <v>54</v>
      </c>
      <c r="C2034" t="s">
        <v>244</v>
      </c>
      <c r="D2034">
        <v>84</v>
      </c>
      <c r="E2034" s="4">
        <v>431.76</v>
      </c>
      <c r="F2034" s="4" t="str">
        <f>VLOOKUP(C2034,[2]Lookup!A:C,3,FALSE)</f>
        <v>NHS England</v>
      </c>
      <c r="G2034" t="str">
        <f>IF(F2034="NHS England", "NHS England", IFERROR(VLOOKUP(B2034,[2]Lookup!E:F,2,FALSE),"Requires a Council Assigning"))</f>
        <v>NHS England</v>
      </c>
      <c r="H2034" t="str">
        <f>IFERROR(VLOOKUP(C2034,[2]Lookup!A:B,2,FALSE),"Requires Category")</f>
        <v>Pneumococcal</v>
      </c>
      <c r="I2034" t="str">
        <f t="shared" si="34"/>
        <v>Yes</v>
      </c>
    </row>
    <row r="2035" spans="1:9" hidden="1" x14ac:dyDescent="0.25">
      <c r="A2035" s="53">
        <v>42644</v>
      </c>
      <c r="B2035" t="s">
        <v>54</v>
      </c>
      <c r="C2035" t="s">
        <v>204</v>
      </c>
      <c r="D2035">
        <v>4</v>
      </c>
      <c r="E2035" s="4">
        <v>24.41</v>
      </c>
      <c r="F2035" s="4" t="str">
        <f>VLOOKUP(C2035,[2]Lookup!A:C,3,FALSE)</f>
        <v>NHS England</v>
      </c>
      <c r="G2035" t="str">
        <f>IF(F2035="NHS England", "NHS England", IFERROR(VLOOKUP(B2035,[2]Lookup!E:F,2,FALSE),"Requires a Council Assigning"))</f>
        <v>NHS England</v>
      </c>
      <c r="H2035" t="str">
        <f>IFERROR(VLOOKUP(C2035,[2]Lookup!A:B,2,FALSE),"Requires Category")</f>
        <v>Influenza</v>
      </c>
      <c r="I2035" t="str">
        <f t="shared" si="34"/>
        <v>Yes</v>
      </c>
    </row>
    <row r="2036" spans="1:9" hidden="1" x14ac:dyDescent="0.25">
      <c r="A2036" s="53">
        <v>42644</v>
      </c>
      <c r="B2036" t="s">
        <v>54</v>
      </c>
      <c r="C2036" t="s">
        <v>154</v>
      </c>
      <c r="D2036" s="18">
        <v>1418</v>
      </c>
      <c r="E2036" s="4">
        <v>8654.2000000000007</v>
      </c>
      <c r="F2036" s="4" t="str">
        <f>VLOOKUP(C2036,[2]Lookup!A:C,3,FALSE)</f>
        <v>NHS England</v>
      </c>
      <c r="G2036" t="str">
        <f>IF(F2036="NHS England", "NHS England", IFERROR(VLOOKUP(B2036,[2]Lookup!E:F,2,FALSE),"Requires a Council Assigning"))</f>
        <v>NHS England</v>
      </c>
      <c r="H2036" t="str">
        <f>IFERROR(VLOOKUP(C2036,[2]Lookup!A:B,2,FALSE),"Requires Category")</f>
        <v>Influenza</v>
      </c>
      <c r="I2036" t="str">
        <f t="shared" si="34"/>
        <v>Yes</v>
      </c>
    </row>
    <row r="2037" spans="1:9" hidden="1" x14ac:dyDescent="0.25">
      <c r="A2037" s="53">
        <v>42644</v>
      </c>
      <c r="B2037" t="s">
        <v>54</v>
      </c>
      <c r="C2037" t="s">
        <v>137</v>
      </c>
      <c r="D2037" s="18">
        <v>1301</v>
      </c>
      <c r="E2037" s="4">
        <v>6289.46</v>
      </c>
      <c r="F2037" s="4" t="str">
        <f>VLOOKUP(C2037,[2]Lookup!A:C,3,FALSE)</f>
        <v>NHS England</v>
      </c>
      <c r="G2037" t="str">
        <f>IF(F2037="NHS England", "NHS England", IFERROR(VLOOKUP(B2037,[2]Lookup!E:F,2,FALSE),"Requires a Council Assigning"))</f>
        <v>NHS England</v>
      </c>
      <c r="H2037" t="str">
        <f>IFERROR(VLOOKUP(C2037,[2]Lookup!A:B,2,FALSE),"Requires Category")</f>
        <v>Influenza</v>
      </c>
      <c r="I2037" t="str">
        <f t="shared" si="34"/>
        <v>Yes</v>
      </c>
    </row>
    <row r="2038" spans="1:9" hidden="1" x14ac:dyDescent="0.25">
      <c r="A2038" s="53">
        <v>42644</v>
      </c>
      <c r="B2038" t="s">
        <v>54</v>
      </c>
      <c r="C2038" t="s">
        <v>159</v>
      </c>
      <c r="D2038">
        <v>7</v>
      </c>
      <c r="E2038" s="4">
        <v>33.799999999999997</v>
      </c>
      <c r="F2038" s="4" t="str">
        <f>VLOOKUP(C2038,[2]Lookup!A:C,3,FALSE)</f>
        <v>Local Authority</v>
      </c>
      <c r="G2038" t="str">
        <f>IF(F2038="NHS England", "NHS England", IFERROR(VLOOKUP(B2038,[2]Lookup!E:F,2,FALSE),"Requires a Council Assigning"))</f>
        <v>City of York</v>
      </c>
      <c r="H2038" t="str">
        <f>IFERROR(VLOOKUP(C2038,[2]Lookup!A:B,2,FALSE),"Requires Category")</f>
        <v>Emergency Contraception</v>
      </c>
      <c r="I2038" t="str">
        <f t="shared" si="34"/>
        <v>No</v>
      </c>
    </row>
    <row r="2039" spans="1:9" hidden="1" x14ac:dyDescent="0.25">
      <c r="A2039" s="53">
        <v>42644</v>
      </c>
      <c r="B2039" t="s">
        <v>54</v>
      </c>
      <c r="C2039" t="s">
        <v>138</v>
      </c>
      <c r="D2039">
        <v>18</v>
      </c>
      <c r="E2039" s="4">
        <v>102.34</v>
      </c>
      <c r="F2039" s="4" t="str">
        <f>VLOOKUP(C2039,[2]Lookup!A:C,3,FALSE)</f>
        <v>Local Authority</v>
      </c>
      <c r="G2039" t="str">
        <f>IF(F2039="NHS England", "NHS England", IFERROR(VLOOKUP(B2039,[2]Lookup!E:F,2,FALSE),"Requires a Council Assigning"))</f>
        <v>City of York</v>
      </c>
      <c r="H2039" t="str">
        <f>IFERROR(VLOOKUP(C2039,[2]Lookup!A:B,2,FALSE),"Requires Category")</f>
        <v>Opioid Dependence</v>
      </c>
      <c r="I2039" t="str">
        <f t="shared" si="34"/>
        <v>Yes</v>
      </c>
    </row>
    <row r="2040" spans="1:9" hidden="1" x14ac:dyDescent="0.25">
      <c r="A2040" s="53">
        <v>42644</v>
      </c>
      <c r="B2040" t="s">
        <v>54</v>
      </c>
      <c r="C2040" t="s">
        <v>128</v>
      </c>
      <c r="D2040">
        <v>14</v>
      </c>
      <c r="E2040" s="4">
        <v>1141.1500000000001</v>
      </c>
      <c r="F2040" s="4" t="str">
        <f>VLOOKUP(C2040,[2]Lookup!A:C,3,FALSE)</f>
        <v>Local Authority</v>
      </c>
      <c r="G2040" t="str">
        <f>IF(F2040="NHS England", "NHS England", IFERROR(VLOOKUP(B2040,[2]Lookup!E:F,2,FALSE),"Requires a Council Assigning"))</f>
        <v>City of York</v>
      </c>
      <c r="H2040" t="str">
        <f>IFERROR(VLOOKUP(C2040,[2]Lookup!A:B,2,FALSE),"Requires Category")</f>
        <v>IUD Progestogen-only Device</v>
      </c>
      <c r="I2040" t="str">
        <f t="shared" si="34"/>
        <v>No</v>
      </c>
    </row>
    <row r="2041" spans="1:9" hidden="1" x14ac:dyDescent="0.25">
      <c r="A2041" s="53">
        <v>42644</v>
      </c>
      <c r="B2041" t="s">
        <v>54</v>
      </c>
      <c r="C2041" t="s">
        <v>129</v>
      </c>
      <c r="D2041">
        <v>3</v>
      </c>
      <c r="E2041" s="4">
        <v>231.83</v>
      </c>
      <c r="F2041" s="4" t="str">
        <f>VLOOKUP(C2041,[2]Lookup!A:C,3,FALSE)</f>
        <v>Local Authority</v>
      </c>
      <c r="G2041" t="str">
        <f>IF(F2041="NHS England", "NHS England", IFERROR(VLOOKUP(B2041,[2]Lookup!E:F,2,FALSE),"Requires a Council Assigning"))</f>
        <v>City of York</v>
      </c>
      <c r="H2041" t="str">
        <f>IFERROR(VLOOKUP(C2041,[2]Lookup!A:B,2,FALSE),"Requires Category")</f>
        <v>Etonogestrel</v>
      </c>
      <c r="I2041" t="str">
        <f t="shared" si="34"/>
        <v>No</v>
      </c>
    </row>
    <row r="2042" spans="1:9" hidden="1" x14ac:dyDescent="0.25">
      <c r="A2042" s="53">
        <v>42644</v>
      </c>
      <c r="B2042" t="s">
        <v>54</v>
      </c>
      <c r="C2042" t="s">
        <v>153</v>
      </c>
      <c r="D2042">
        <v>1</v>
      </c>
      <c r="E2042" s="4">
        <v>44.52</v>
      </c>
      <c r="F2042" s="4" t="str">
        <f>VLOOKUP(C2042,[2]Lookup!A:C,3,FALSE)</f>
        <v>Local Authority</v>
      </c>
      <c r="G2042" t="str">
        <f>IF(F2042="NHS England", "NHS England", IFERROR(VLOOKUP(B2042,[2]Lookup!E:F,2,FALSE),"Requires a Council Assigning"))</f>
        <v>City of York</v>
      </c>
      <c r="H2042" t="str">
        <f>IFERROR(VLOOKUP(C2042,[2]Lookup!A:B,2,FALSE),"Requires Category")</f>
        <v>Nicotine Dependence</v>
      </c>
      <c r="I2042" t="str">
        <f t="shared" si="34"/>
        <v>No</v>
      </c>
    </row>
    <row r="2043" spans="1:9" hidden="1" x14ac:dyDescent="0.25">
      <c r="A2043" s="53">
        <v>42644</v>
      </c>
      <c r="B2043" t="s">
        <v>54</v>
      </c>
      <c r="C2043" t="s">
        <v>157</v>
      </c>
      <c r="D2043">
        <v>1</v>
      </c>
      <c r="E2043" s="4">
        <v>9.25</v>
      </c>
      <c r="F2043" s="4" t="str">
        <f>VLOOKUP(C2043,[2]Lookup!A:C,3,FALSE)</f>
        <v>Local Authority</v>
      </c>
      <c r="G2043" t="str">
        <f>IF(F2043="NHS England", "NHS England", IFERROR(VLOOKUP(B2043,[2]Lookup!E:F,2,FALSE),"Requires a Council Assigning"))</f>
        <v>City of York</v>
      </c>
      <c r="H2043" t="str">
        <f>IFERROR(VLOOKUP(C2043,[2]Lookup!A:B,2,FALSE),"Requires Category")</f>
        <v>Nicotine Dependence</v>
      </c>
      <c r="I2043" t="str">
        <f t="shared" si="34"/>
        <v>No</v>
      </c>
    </row>
    <row r="2044" spans="1:9" hidden="1" x14ac:dyDescent="0.25">
      <c r="A2044" s="53">
        <v>42644</v>
      </c>
      <c r="B2044" t="s">
        <v>54</v>
      </c>
      <c r="C2044" t="s">
        <v>168</v>
      </c>
      <c r="D2044">
        <v>1</v>
      </c>
      <c r="E2044" s="4">
        <v>38.43</v>
      </c>
      <c r="F2044" s="4" t="str">
        <f>VLOOKUP(C2044,[2]Lookup!A:C,3,FALSE)</f>
        <v>Local Authority</v>
      </c>
      <c r="G2044" t="str">
        <f>IF(F2044="NHS England", "NHS England", IFERROR(VLOOKUP(B2044,[2]Lookup!E:F,2,FALSE),"Requires a Council Assigning"))</f>
        <v>City of York</v>
      </c>
      <c r="H2044" t="str">
        <f>IFERROR(VLOOKUP(C2044,[2]Lookup!A:B,2,FALSE),"Requires Category")</f>
        <v>Nicotine Dependence</v>
      </c>
      <c r="I2044" t="str">
        <f t="shared" si="34"/>
        <v>No</v>
      </c>
    </row>
    <row r="2045" spans="1:9" hidden="1" x14ac:dyDescent="0.25">
      <c r="A2045" s="53">
        <v>42644</v>
      </c>
      <c r="B2045" t="s">
        <v>54</v>
      </c>
      <c r="C2045" t="s">
        <v>152</v>
      </c>
      <c r="D2045">
        <v>81</v>
      </c>
      <c r="E2045" s="4">
        <v>624.13</v>
      </c>
      <c r="F2045" s="4" t="str">
        <f>VLOOKUP(C2045,[2]Lookup!A:C,3,FALSE)</f>
        <v>NHS England</v>
      </c>
      <c r="G2045" t="str">
        <f>IF(F2045="NHS England", "NHS England", IFERROR(VLOOKUP(B2045,[2]Lookup!E:F,2,FALSE),"Requires a Council Assigning"))</f>
        <v>NHS England</v>
      </c>
      <c r="H2045" t="str">
        <f>IFERROR(VLOOKUP(C2045,[2]Lookup!A:B,2,FALSE),"Requires Category")</f>
        <v>Pneumococcal</v>
      </c>
      <c r="I2045" t="str">
        <f t="shared" si="34"/>
        <v>Yes</v>
      </c>
    </row>
    <row r="2046" spans="1:9" hidden="1" x14ac:dyDescent="0.25">
      <c r="A2046" s="53">
        <v>42644</v>
      </c>
      <c r="B2046" t="s">
        <v>54</v>
      </c>
      <c r="C2046" t="s">
        <v>238</v>
      </c>
      <c r="D2046">
        <v>2</v>
      </c>
      <c r="E2046" s="4">
        <v>19.420000000000002</v>
      </c>
      <c r="F2046" s="4" t="str">
        <f>VLOOKUP(C2046,[2]Lookup!A:C,3,FALSE)</f>
        <v>Local Authority</v>
      </c>
      <c r="G2046" t="str">
        <f>IF(F2046="NHS England", "NHS England", IFERROR(VLOOKUP(B2046,[2]Lookup!E:F,2,FALSE),"Requires a Council Assigning"))</f>
        <v>City of York</v>
      </c>
      <c r="H2046" t="str">
        <f>IFERROR(VLOOKUP(C2046,[2]Lookup!A:B,2,FALSE),"Requires Category")</f>
        <v>Non Medicated Coils</v>
      </c>
      <c r="I2046" t="str">
        <f t="shared" si="34"/>
        <v>No</v>
      </c>
    </row>
    <row r="2047" spans="1:9" hidden="1" x14ac:dyDescent="0.25">
      <c r="A2047" s="53">
        <v>42644</v>
      </c>
      <c r="B2047" t="s">
        <v>54</v>
      </c>
      <c r="C2047" t="s">
        <v>202</v>
      </c>
      <c r="D2047">
        <v>1</v>
      </c>
      <c r="E2047" s="4">
        <v>50.58</v>
      </c>
      <c r="F2047" s="4" t="str">
        <f>VLOOKUP(C2047,[2]Lookup!A:C,3,FALSE)</f>
        <v>Local Authority</v>
      </c>
      <c r="G2047" t="str">
        <f>IF(F2047="NHS England", "NHS England", IFERROR(VLOOKUP(B2047,[2]Lookup!E:F,2,FALSE),"Requires a Council Assigning"))</f>
        <v>City of York</v>
      </c>
      <c r="H2047" t="str">
        <f>IFERROR(VLOOKUP(C2047,[2]Lookup!A:B,2,FALSE),"Requires Category")</f>
        <v>Nicotine Dependence</v>
      </c>
      <c r="I2047" t="str">
        <f t="shared" si="34"/>
        <v>No</v>
      </c>
    </row>
    <row r="2048" spans="1:9" hidden="1" x14ac:dyDescent="0.25">
      <c r="A2048" s="53">
        <v>42644</v>
      </c>
      <c r="B2048" t="s">
        <v>54</v>
      </c>
      <c r="C2048" t="s">
        <v>146</v>
      </c>
      <c r="D2048">
        <v>1</v>
      </c>
      <c r="E2048" s="4">
        <v>50.58</v>
      </c>
      <c r="F2048" s="4" t="str">
        <f>VLOOKUP(C2048,[2]Lookup!A:C,3,FALSE)</f>
        <v>Local Authority</v>
      </c>
      <c r="G2048" t="str">
        <f>IF(F2048="NHS England", "NHS England", IFERROR(VLOOKUP(B2048,[2]Lookup!E:F,2,FALSE),"Requires a Council Assigning"))</f>
        <v>City of York</v>
      </c>
      <c r="H2048" t="str">
        <f>IFERROR(VLOOKUP(C2048,[2]Lookup!A:B,2,FALSE),"Requires Category")</f>
        <v>Nicotine Dependence</v>
      </c>
      <c r="I2048" t="str">
        <f t="shared" si="34"/>
        <v>No</v>
      </c>
    </row>
    <row r="2049" spans="1:9" hidden="1" x14ac:dyDescent="0.25">
      <c r="A2049" s="53">
        <v>42644</v>
      </c>
      <c r="B2049" t="s">
        <v>72</v>
      </c>
      <c r="C2049" t="s">
        <v>159</v>
      </c>
      <c r="D2049">
        <v>4</v>
      </c>
      <c r="E2049" s="4">
        <v>24.13</v>
      </c>
      <c r="F2049" s="4" t="str">
        <f>VLOOKUP(C2049,[2]Lookup!A:C,3,FALSE)</f>
        <v>Local Authority</v>
      </c>
      <c r="G2049" t="str">
        <f>IF(F2049="NHS England", "NHS England", IFERROR(VLOOKUP(B2049,[2]Lookup!E:F,2,FALSE),"Requires a Council Assigning"))</f>
        <v>EXCLUDE</v>
      </c>
      <c r="H2049" t="str">
        <f>IFERROR(VLOOKUP(C2049,[2]Lookup!A:B,2,FALSE),"Requires Category")</f>
        <v>Emergency Contraception</v>
      </c>
      <c r="I2049" t="str">
        <f t="shared" si="34"/>
        <v>No</v>
      </c>
    </row>
    <row r="2050" spans="1:9" x14ac:dyDescent="0.25">
      <c r="A2050" s="53">
        <v>42675</v>
      </c>
      <c r="B2050" t="s">
        <v>58</v>
      </c>
      <c r="C2050" t="s">
        <v>166</v>
      </c>
      <c r="D2050">
        <v>1</v>
      </c>
      <c r="E2050" s="4">
        <v>30.72</v>
      </c>
      <c r="F2050" s="4" t="str">
        <f>VLOOKUP(C2050,[3]Lookup!A:C,3,FALSE)</f>
        <v>Local Authority</v>
      </c>
      <c r="G2050" t="str">
        <f>IF(F2050="NHS England", "NHS England", IFERROR(VLOOKUP(B2050,[3]Lookup!E:F,2,FALSE),"Requires a Council Assigning"))</f>
        <v>North Yorkshire County Council</v>
      </c>
      <c r="H2050" t="str">
        <f>IFERROR(VLOOKUP(C2050,[3]Lookup!A:B,2,FALSE),"Requires Category")</f>
        <v>Alcohol dependence</v>
      </c>
      <c r="I2050" t="str">
        <f t="shared" si="34"/>
        <v>Yes</v>
      </c>
    </row>
    <row r="2051" spans="1:9" x14ac:dyDescent="0.25">
      <c r="A2051" s="53">
        <v>42675</v>
      </c>
      <c r="B2051" t="s">
        <v>58</v>
      </c>
      <c r="C2051" t="s">
        <v>134</v>
      </c>
      <c r="D2051">
        <v>3</v>
      </c>
      <c r="E2051" s="4">
        <v>10.24</v>
      </c>
      <c r="F2051" s="4" t="str">
        <f>VLOOKUP(C2051,[3]Lookup!A:C,3,FALSE)</f>
        <v>Local Authority</v>
      </c>
      <c r="G2051" t="str">
        <f>IF(F2051="NHS England", "NHS England", IFERROR(VLOOKUP(B2051,[3]Lookup!E:F,2,FALSE),"Requires a Council Assigning"))</f>
        <v>North Yorkshire County Council</v>
      </c>
      <c r="H2051" t="str">
        <f>IFERROR(VLOOKUP(C2051,[3]Lookup!A:B,2,FALSE),"Requires Category")</f>
        <v>Opioid Dependence</v>
      </c>
      <c r="I2051" t="str">
        <f t="shared" si="34"/>
        <v>Yes</v>
      </c>
    </row>
    <row r="2052" spans="1:9" x14ac:dyDescent="0.25">
      <c r="A2052" s="53">
        <v>42675</v>
      </c>
      <c r="B2052" t="s">
        <v>58</v>
      </c>
      <c r="C2052" t="s">
        <v>137</v>
      </c>
      <c r="D2052">
        <v>992</v>
      </c>
      <c r="E2052" s="4">
        <v>4793.17</v>
      </c>
      <c r="F2052" s="4" t="str">
        <f>VLOOKUP(C2052,[3]Lookup!A:C,3,FALSE)</f>
        <v>NHS England</v>
      </c>
      <c r="G2052" t="str">
        <f>IF(F2052="NHS England", "NHS England", IFERROR(VLOOKUP(B2052,[3]Lookup!E:F,2,FALSE),"Requires a Council Assigning"))</f>
        <v>NHS England</v>
      </c>
      <c r="H2052" t="str">
        <f>IFERROR(VLOOKUP(C2052,[3]Lookup!A:B,2,FALSE),"Requires Category")</f>
        <v>Influenza</v>
      </c>
      <c r="I2052" t="str">
        <f t="shared" si="34"/>
        <v>Yes</v>
      </c>
    </row>
    <row r="2053" spans="1:9" hidden="1" x14ac:dyDescent="0.25">
      <c r="A2053" s="53">
        <v>42675</v>
      </c>
      <c r="B2053" t="s">
        <v>58</v>
      </c>
      <c r="C2053" t="s">
        <v>159</v>
      </c>
      <c r="D2053">
        <v>3</v>
      </c>
      <c r="E2053" s="4">
        <v>14.48</v>
      </c>
      <c r="F2053" s="4" t="str">
        <f>VLOOKUP(C2053,[3]Lookup!A:C,3,FALSE)</f>
        <v>Local Authority</v>
      </c>
      <c r="G2053" t="str">
        <f>IF(F2053="NHS England", "NHS England", IFERROR(VLOOKUP(B2053,[3]Lookup!E:F,2,FALSE),"Requires a Council Assigning"))</f>
        <v>North Yorkshire County Council</v>
      </c>
      <c r="H2053" t="str">
        <f>IFERROR(VLOOKUP(C2053,[3]Lookup!A:B,2,FALSE),"Requires Category")</f>
        <v>Emergency Contraception</v>
      </c>
      <c r="I2053" t="str">
        <f t="shared" si="34"/>
        <v>No</v>
      </c>
    </row>
    <row r="2054" spans="1:9" x14ac:dyDescent="0.25">
      <c r="A2054" s="53">
        <v>42675</v>
      </c>
      <c r="B2054" t="s">
        <v>58</v>
      </c>
      <c r="C2054" t="s">
        <v>138</v>
      </c>
      <c r="D2054">
        <v>4</v>
      </c>
      <c r="E2054" s="4">
        <v>19.89</v>
      </c>
      <c r="F2054" s="4" t="str">
        <f>VLOOKUP(C2054,[3]Lookup!A:C,3,FALSE)</f>
        <v>Local Authority</v>
      </c>
      <c r="G2054" t="str">
        <f>IF(F2054="NHS England", "NHS England", IFERROR(VLOOKUP(B2054,[3]Lookup!E:F,2,FALSE),"Requires a Council Assigning"))</f>
        <v>North Yorkshire County Council</v>
      </c>
      <c r="H2054" t="str">
        <f>IFERROR(VLOOKUP(C2054,[3]Lookup!A:B,2,FALSE),"Requires Category")</f>
        <v>Opioid Dependence</v>
      </c>
      <c r="I2054" t="str">
        <f t="shared" si="34"/>
        <v>Yes</v>
      </c>
    </row>
    <row r="2055" spans="1:9" x14ac:dyDescent="0.25">
      <c r="A2055" s="53">
        <v>42675</v>
      </c>
      <c r="B2055" t="s">
        <v>58</v>
      </c>
      <c r="C2055" t="s">
        <v>129</v>
      </c>
      <c r="D2055">
        <v>1</v>
      </c>
      <c r="E2055" s="4">
        <v>77.23</v>
      </c>
      <c r="F2055" s="4" t="str">
        <f>VLOOKUP(C2055,[3]Lookup!A:C,3,FALSE)</f>
        <v>Local Authority</v>
      </c>
      <c r="G2055" t="str">
        <f>IF(F2055="NHS England", "NHS England", IFERROR(VLOOKUP(B2055,[3]Lookup!E:F,2,FALSE),"Requires a Council Assigning"))</f>
        <v>North Yorkshire County Council</v>
      </c>
      <c r="H2055" t="str">
        <f>IFERROR(VLOOKUP(C2055,[3]Lookup!A:B,2,FALSE),"Requires Category")</f>
        <v>Etonogestrel</v>
      </c>
      <c r="I2055" t="str">
        <f t="shared" si="34"/>
        <v>Yes</v>
      </c>
    </row>
    <row r="2056" spans="1:9" x14ac:dyDescent="0.25">
      <c r="A2056" s="53">
        <v>42675</v>
      </c>
      <c r="B2056" t="s">
        <v>58</v>
      </c>
      <c r="C2056" t="s">
        <v>193</v>
      </c>
      <c r="D2056">
        <v>1</v>
      </c>
      <c r="E2056" s="4">
        <v>18.47</v>
      </c>
      <c r="F2056" s="4" t="str">
        <f>VLOOKUP(C2056,[3]Lookup!A:C,3,FALSE)</f>
        <v>Local Authority</v>
      </c>
      <c r="G2056" t="str">
        <f>IF(F2056="NHS England", "NHS England", IFERROR(VLOOKUP(B2056,[3]Lookup!E:F,2,FALSE),"Requires a Council Assigning"))</f>
        <v>North Yorkshire County Council</v>
      </c>
      <c r="H2056" t="str">
        <f>IFERROR(VLOOKUP(C2056,[3]Lookup!A:B,2,FALSE),"Requires Category")</f>
        <v>Nicotine Dependence</v>
      </c>
      <c r="I2056" t="str">
        <f t="shared" si="34"/>
        <v>Yes</v>
      </c>
    </row>
    <row r="2057" spans="1:9" x14ac:dyDescent="0.25">
      <c r="A2057" s="53">
        <v>42675</v>
      </c>
      <c r="B2057" t="s">
        <v>58</v>
      </c>
      <c r="C2057" t="s">
        <v>167</v>
      </c>
      <c r="D2057">
        <v>1</v>
      </c>
      <c r="E2057" s="4">
        <v>36.93</v>
      </c>
      <c r="F2057" s="4" t="str">
        <f>VLOOKUP(C2057,[3]Lookup!A:C,3,FALSE)</f>
        <v>Local Authority</v>
      </c>
      <c r="G2057" t="str">
        <f>IF(F2057="NHS England", "NHS England", IFERROR(VLOOKUP(B2057,[3]Lookup!E:F,2,FALSE),"Requires a Council Assigning"))</f>
        <v>North Yorkshire County Council</v>
      </c>
      <c r="H2057" t="str">
        <f>IFERROR(VLOOKUP(C2057,[3]Lookup!A:B,2,FALSE),"Requires Category")</f>
        <v>Nicotine Dependence</v>
      </c>
      <c r="I2057" t="str">
        <f t="shared" si="34"/>
        <v>Yes</v>
      </c>
    </row>
    <row r="2058" spans="1:9" x14ac:dyDescent="0.25">
      <c r="A2058" s="53">
        <v>42675</v>
      </c>
      <c r="B2058" t="s">
        <v>58</v>
      </c>
      <c r="C2058" t="s">
        <v>169</v>
      </c>
      <c r="D2058">
        <v>1</v>
      </c>
      <c r="E2058" s="4">
        <v>33.78</v>
      </c>
      <c r="F2058" s="4" t="str">
        <f>VLOOKUP(C2058,[3]Lookup!A:C,3,FALSE)</f>
        <v>Local Authority</v>
      </c>
      <c r="G2058" t="str">
        <f>IF(F2058="NHS England", "NHS England", IFERROR(VLOOKUP(B2058,[3]Lookup!E:F,2,FALSE),"Requires a Council Assigning"))</f>
        <v>North Yorkshire County Council</v>
      </c>
      <c r="H2058" t="str">
        <f>IFERROR(VLOOKUP(C2058,[3]Lookup!A:B,2,FALSE),"Requires Category")</f>
        <v>Nicotine Dependence</v>
      </c>
      <c r="I2058" t="str">
        <f t="shared" si="34"/>
        <v>Yes</v>
      </c>
    </row>
    <row r="2059" spans="1:9" x14ac:dyDescent="0.25">
      <c r="A2059" s="53">
        <v>42675</v>
      </c>
      <c r="B2059" t="s">
        <v>58</v>
      </c>
      <c r="C2059" t="s">
        <v>143</v>
      </c>
      <c r="D2059">
        <v>2</v>
      </c>
      <c r="E2059" s="4">
        <v>45.39</v>
      </c>
      <c r="F2059" s="4" t="str">
        <f>VLOOKUP(C2059,[3]Lookup!A:C,3,FALSE)</f>
        <v>Local Authority</v>
      </c>
      <c r="G2059" t="str">
        <f>IF(F2059="NHS England", "NHS England", IFERROR(VLOOKUP(B2059,[3]Lookup!E:F,2,FALSE),"Requires a Council Assigning"))</f>
        <v>North Yorkshire County Council</v>
      </c>
      <c r="H2059" t="str">
        <f>IFERROR(VLOOKUP(C2059,[3]Lookup!A:B,2,FALSE),"Requires Category")</f>
        <v>Nicotine Dependence</v>
      </c>
      <c r="I2059" t="str">
        <f t="shared" si="34"/>
        <v>Yes</v>
      </c>
    </row>
    <row r="2060" spans="1:9" x14ac:dyDescent="0.25">
      <c r="A2060" s="53">
        <v>42675</v>
      </c>
      <c r="B2060" t="s">
        <v>58</v>
      </c>
      <c r="C2060" t="s">
        <v>152</v>
      </c>
      <c r="D2060">
        <v>23</v>
      </c>
      <c r="E2060" s="4">
        <v>177.13</v>
      </c>
      <c r="F2060" s="4" t="str">
        <f>VLOOKUP(C2060,[3]Lookup!A:C,3,FALSE)</f>
        <v>NHS England</v>
      </c>
      <c r="G2060" t="str">
        <f>IF(F2060="NHS England", "NHS England", IFERROR(VLOOKUP(B2060,[3]Lookup!E:F,2,FALSE),"Requires a Council Assigning"))</f>
        <v>NHS England</v>
      </c>
      <c r="H2060" t="str">
        <f>IFERROR(VLOOKUP(C2060,[3]Lookup!A:B,2,FALSE),"Requires Category")</f>
        <v>Pneumococcal</v>
      </c>
      <c r="I2060" t="str">
        <f t="shared" si="34"/>
        <v>Yes</v>
      </c>
    </row>
    <row r="2061" spans="1:9" x14ac:dyDescent="0.25">
      <c r="A2061" s="53">
        <v>42675</v>
      </c>
      <c r="B2061" t="s">
        <v>58</v>
      </c>
      <c r="C2061" t="s">
        <v>145</v>
      </c>
      <c r="D2061">
        <v>3</v>
      </c>
      <c r="E2061" s="4">
        <v>75.86</v>
      </c>
      <c r="F2061" s="4" t="str">
        <f>VLOOKUP(C2061,[3]Lookup!A:C,3,FALSE)</f>
        <v>Local Authority</v>
      </c>
      <c r="G2061" t="str">
        <f>IF(F2061="NHS England", "NHS England", IFERROR(VLOOKUP(B2061,[3]Lookup!E:F,2,FALSE),"Requires a Council Assigning"))</f>
        <v>North Yorkshire County Council</v>
      </c>
      <c r="H2061" t="str">
        <f>IFERROR(VLOOKUP(C2061,[3]Lookup!A:B,2,FALSE),"Requires Category")</f>
        <v>Nicotine Dependence</v>
      </c>
      <c r="I2061" t="str">
        <f t="shared" si="34"/>
        <v>Yes</v>
      </c>
    </row>
    <row r="2062" spans="1:9" x14ac:dyDescent="0.25">
      <c r="A2062" s="53">
        <v>42675</v>
      </c>
      <c r="B2062" t="s">
        <v>58</v>
      </c>
      <c r="C2062" t="s">
        <v>146</v>
      </c>
      <c r="D2062">
        <v>3</v>
      </c>
      <c r="E2062" s="4">
        <v>126.36</v>
      </c>
      <c r="F2062" s="4" t="str">
        <f>VLOOKUP(C2062,[3]Lookup!A:C,3,FALSE)</f>
        <v>Local Authority</v>
      </c>
      <c r="G2062" t="str">
        <f>IF(F2062="NHS England", "NHS England", IFERROR(VLOOKUP(B2062,[3]Lookup!E:F,2,FALSE),"Requires a Council Assigning"))</f>
        <v>North Yorkshire County Council</v>
      </c>
      <c r="H2062" t="str">
        <f>IFERROR(VLOOKUP(C2062,[3]Lookup!A:B,2,FALSE),"Requires Category")</f>
        <v>Nicotine Dependence</v>
      </c>
      <c r="I2062" t="str">
        <f t="shared" si="34"/>
        <v>Yes</v>
      </c>
    </row>
    <row r="2063" spans="1:9" hidden="1" x14ac:dyDescent="0.25">
      <c r="A2063" s="53">
        <v>42675</v>
      </c>
      <c r="B2063" t="s">
        <v>40</v>
      </c>
      <c r="C2063" t="s">
        <v>135</v>
      </c>
      <c r="D2063">
        <v>1</v>
      </c>
      <c r="E2063" s="4">
        <v>47.66</v>
      </c>
      <c r="F2063" s="4" t="str">
        <f>VLOOKUP(C2063,[3]Lookup!A:C,3,FALSE)</f>
        <v>Local Authority</v>
      </c>
      <c r="G2063" t="str">
        <f>IF(F2063="NHS England", "NHS England", IFERROR(VLOOKUP(B2063,[3]Lookup!E:F,2,FALSE),"Requires a Council Assigning"))</f>
        <v>City of York</v>
      </c>
      <c r="H2063" t="str">
        <f>IFERROR(VLOOKUP(C2063,[3]Lookup!A:B,2,FALSE),"Requires Category")</f>
        <v>Alcohol dependence</v>
      </c>
      <c r="I2063" t="str">
        <f t="shared" si="34"/>
        <v>No</v>
      </c>
    </row>
    <row r="2064" spans="1:9" hidden="1" x14ac:dyDescent="0.25">
      <c r="A2064" s="53">
        <v>42675</v>
      </c>
      <c r="B2064" t="s">
        <v>40</v>
      </c>
      <c r="C2064" t="s">
        <v>154</v>
      </c>
      <c r="D2064">
        <v>306</v>
      </c>
      <c r="E2064" s="4">
        <v>1866.59</v>
      </c>
      <c r="F2064" s="4" t="str">
        <f>VLOOKUP(C2064,[3]Lookup!A:C,3,FALSE)</f>
        <v>NHS England</v>
      </c>
      <c r="G2064" t="str">
        <f>IF(F2064="NHS England", "NHS England", IFERROR(VLOOKUP(B2064,[3]Lookup!E:F,2,FALSE),"Requires a Council Assigning"))</f>
        <v>NHS England</v>
      </c>
      <c r="H2064" t="str">
        <f>IFERROR(VLOOKUP(C2064,[3]Lookup!A:B,2,FALSE),"Requires Category")</f>
        <v>Influenza</v>
      </c>
      <c r="I2064" t="str">
        <f t="shared" si="34"/>
        <v>Yes</v>
      </c>
    </row>
    <row r="2065" spans="1:9" hidden="1" x14ac:dyDescent="0.25">
      <c r="A2065" s="53">
        <v>42675</v>
      </c>
      <c r="B2065" t="s">
        <v>40</v>
      </c>
      <c r="C2065" t="s">
        <v>159</v>
      </c>
      <c r="D2065">
        <v>2</v>
      </c>
      <c r="E2065" s="4">
        <v>9.65</v>
      </c>
      <c r="F2065" s="4" t="str">
        <f>VLOOKUP(C2065,[3]Lookup!A:C,3,FALSE)</f>
        <v>Local Authority</v>
      </c>
      <c r="G2065" t="str">
        <f>IF(F2065="NHS England", "NHS England", IFERROR(VLOOKUP(B2065,[3]Lookup!E:F,2,FALSE),"Requires a Council Assigning"))</f>
        <v>City of York</v>
      </c>
      <c r="H2065" t="str">
        <f>IFERROR(VLOOKUP(C2065,[3]Lookup!A:B,2,FALSE),"Requires Category")</f>
        <v>Emergency Contraception</v>
      </c>
      <c r="I2065" t="str">
        <f t="shared" si="34"/>
        <v>No</v>
      </c>
    </row>
    <row r="2066" spans="1:9" hidden="1" x14ac:dyDescent="0.25">
      <c r="A2066" s="53">
        <v>42675</v>
      </c>
      <c r="B2066" t="s">
        <v>40</v>
      </c>
      <c r="C2066" t="s">
        <v>189</v>
      </c>
      <c r="D2066">
        <v>1</v>
      </c>
      <c r="E2066" s="4">
        <v>0.67</v>
      </c>
      <c r="F2066" s="4" t="str">
        <f>VLOOKUP(C2066,[3]Lookup!A:C,3,FALSE)</f>
        <v>Local Authority</v>
      </c>
      <c r="G2066" t="str">
        <f>IF(F2066="NHS England", "NHS England", IFERROR(VLOOKUP(B2066,[3]Lookup!E:F,2,FALSE),"Requires a Council Assigning"))</f>
        <v>City of York</v>
      </c>
      <c r="H2066" t="str">
        <f>IFERROR(VLOOKUP(C2066,[3]Lookup!A:B,2,FALSE),"Requires Category")</f>
        <v>Opioid Dependence</v>
      </c>
      <c r="I2066" t="str">
        <f t="shared" si="34"/>
        <v>Yes</v>
      </c>
    </row>
    <row r="2067" spans="1:9" hidden="1" x14ac:dyDescent="0.25">
      <c r="A2067" s="53">
        <v>42675</v>
      </c>
      <c r="B2067" t="s">
        <v>40</v>
      </c>
      <c r="C2067" t="s">
        <v>138</v>
      </c>
      <c r="D2067">
        <v>8</v>
      </c>
      <c r="E2067" s="4">
        <v>47.12</v>
      </c>
      <c r="F2067" s="4" t="str">
        <f>VLOOKUP(C2067,[3]Lookup!A:C,3,FALSE)</f>
        <v>Local Authority</v>
      </c>
      <c r="G2067" t="str">
        <f>IF(F2067="NHS England", "NHS England", IFERROR(VLOOKUP(B2067,[3]Lookup!E:F,2,FALSE),"Requires a Council Assigning"))</f>
        <v>City of York</v>
      </c>
      <c r="H2067" t="str">
        <f>IFERROR(VLOOKUP(C2067,[3]Lookup!A:B,2,FALSE),"Requires Category")</f>
        <v>Opioid Dependence</v>
      </c>
      <c r="I2067" t="str">
        <f t="shared" si="34"/>
        <v>Yes</v>
      </c>
    </row>
    <row r="2068" spans="1:9" hidden="1" x14ac:dyDescent="0.25">
      <c r="A2068" s="53">
        <v>42675</v>
      </c>
      <c r="B2068" t="s">
        <v>40</v>
      </c>
      <c r="C2068" t="s">
        <v>128</v>
      </c>
      <c r="D2068">
        <v>1</v>
      </c>
      <c r="E2068" s="4">
        <v>81.47</v>
      </c>
      <c r="F2068" s="4" t="str">
        <f>VLOOKUP(C2068,[3]Lookup!A:C,3,FALSE)</f>
        <v>Local Authority</v>
      </c>
      <c r="G2068" t="str">
        <f>IF(F2068="NHS England", "NHS England", IFERROR(VLOOKUP(B2068,[3]Lookup!E:F,2,FALSE),"Requires a Council Assigning"))</f>
        <v>City of York</v>
      </c>
      <c r="H2068" t="str">
        <f>IFERROR(VLOOKUP(C2068,[3]Lookup!A:B,2,FALSE),"Requires Category")</f>
        <v>IUD Progestogen-only Device</v>
      </c>
      <c r="I2068" t="str">
        <f t="shared" si="34"/>
        <v>No</v>
      </c>
    </row>
    <row r="2069" spans="1:9" hidden="1" x14ac:dyDescent="0.25">
      <c r="A2069" s="53">
        <v>42675</v>
      </c>
      <c r="B2069" t="s">
        <v>40</v>
      </c>
      <c r="C2069" t="s">
        <v>129</v>
      </c>
      <c r="D2069">
        <v>1</v>
      </c>
      <c r="E2069" s="4">
        <v>77.239999999999995</v>
      </c>
      <c r="F2069" s="4" t="str">
        <f>VLOOKUP(C2069,[3]Lookup!A:C,3,FALSE)</f>
        <v>Local Authority</v>
      </c>
      <c r="G2069" t="str">
        <f>IF(F2069="NHS England", "NHS England", IFERROR(VLOOKUP(B2069,[3]Lookup!E:F,2,FALSE),"Requires a Council Assigning"))</f>
        <v>City of York</v>
      </c>
      <c r="H2069" t="str">
        <f>IFERROR(VLOOKUP(C2069,[3]Lookup!A:B,2,FALSE),"Requires Category")</f>
        <v>Etonogestrel</v>
      </c>
      <c r="I2069" t="str">
        <f t="shared" si="34"/>
        <v>No</v>
      </c>
    </row>
    <row r="2070" spans="1:9" hidden="1" x14ac:dyDescent="0.25">
      <c r="A2070" s="53">
        <v>42675</v>
      </c>
      <c r="B2070" t="s">
        <v>40</v>
      </c>
      <c r="C2070" t="s">
        <v>152</v>
      </c>
      <c r="D2070">
        <v>1</v>
      </c>
      <c r="E2070" s="4">
        <v>7.7</v>
      </c>
      <c r="F2070" s="4" t="str">
        <f>VLOOKUP(C2070,[3]Lookup!A:C,3,FALSE)</f>
        <v>NHS England</v>
      </c>
      <c r="G2070" t="str">
        <f>IF(F2070="NHS England", "NHS England", IFERROR(VLOOKUP(B2070,[3]Lookup!E:F,2,FALSE),"Requires a Council Assigning"))</f>
        <v>NHS England</v>
      </c>
      <c r="H2070" t="str">
        <f>IFERROR(VLOOKUP(C2070,[3]Lookup!A:B,2,FALSE),"Requires Category")</f>
        <v>Pneumococcal</v>
      </c>
      <c r="I2070" t="str">
        <f t="shared" si="34"/>
        <v>Yes</v>
      </c>
    </row>
    <row r="2071" spans="1:9" hidden="1" x14ac:dyDescent="0.25">
      <c r="A2071" s="53">
        <v>42675</v>
      </c>
      <c r="B2071" t="s">
        <v>40</v>
      </c>
      <c r="C2071" t="s">
        <v>155</v>
      </c>
      <c r="D2071">
        <v>3</v>
      </c>
      <c r="E2071" s="4">
        <v>70.680000000000007</v>
      </c>
      <c r="F2071" s="4" t="str">
        <f>VLOOKUP(C2071,[3]Lookup!A:C,3,FALSE)</f>
        <v>Local Authority</v>
      </c>
      <c r="G2071" t="str">
        <f>IF(F2071="NHS England", "NHS England", IFERROR(VLOOKUP(B2071,[3]Lookup!E:F,2,FALSE),"Requires a Council Assigning"))</f>
        <v>City of York</v>
      </c>
      <c r="H2071" t="str">
        <f>IFERROR(VLOOKUP(C2071,[3]Lookup!A:B,2,FALSE),"Requires Category")</f>
        <v>Opioid Dependence</v>
      </c>
      <c r="I2071" t="str">
        <f t="shared" si="34"/>
        <v>Yes</v>
      </c>
    </row>
    <row r="2072" spans="1:9" hidden="1" x14ac:dyDescent="0.25">
      <c r="A2072" s="53">
        <v>42675</v>
      </c>
      <c r="B2072" t="s">
        <v>40</v>
      </c>
      <c r="C2072" t="s">
        <v>156</v>
      </c>
      <c r="D2072">
        <v>3</v>
      </c>
      <c r="E2072" s="4">
        <v>9.0299999999999994</v>
      </c>
      <c r="F2072" s="4" t="str">
        <f>VLOOKUP(C2072,[3]Lookup!A:C,3,FALSE)</f>
        <v>Local Authority</v>
      </c>
      <c r="G2072" t="str">
        <f>IF(F2072="NHS England", "NHS England", IFERROR(VLOOKUP(B2072,[3]Lookup!E:F,2,FALSE),"Requires a Council Assigning"))</f>
        <v>City of York</v>
      </c>
      <c r="H2072" t="str">
        <f>IFERROR(VLOOKUP(C2072,[3]Lookup!A:B,2,FALSE),"Requires Category")</f>
        <v>Opioid Dependence</v>
      </c>
      <c r="I2072" t="str">
        <f t="shared" si="34"/>
        <v>Yes</v>
      </c>
    </row>
    <row r="2073" spans="1:9" hidden="1" x14ac:dyDescent="0.25">
      <c r="A2073" s="53">
        <v>42675</v>
      </c>
      <c r="B2073" t="s">
        <v>12</v>
      </c>
      <c r="C2073" t="s">
        <v>159</v>
      </c>
      <c r="D2073">
        <v>1</v>
      </c>
      <c r="E2073" s="4">
        <v>4.83</v>
      </c>
      <c r="F2073" s="4" t="str">
        <f>VLOOKUP(C2073,[3]Lookup!A:C,3,FALSE)</f>
        <v>Local Authority</v>
      </c>
      <c r="G2073" t="str">
        <f>IF(F2073="NHS England", "NHS England", IFERROR(VLOOKUP(B2073,[3]Lookup!E:F,2,FALSE),"Requires a Council Assigning"))</f>
        <v>City of York</v>
      </c>
      <c r="H2073" t="str">
        <f>IFERROR(VLOOKUP(C2073,[3]Lookup!A:B,2,FALSE),"Requires Category")</f>
        <v>Emergency Contraception</v>
      </c>
      <c r="I2073" t="str">
        <f t="shared" si="34"/>
        <v>No</v>
      </c>
    </row>
    <row r="2074" spans="1:9" hidden="1" x14ac:dyDescent="0.25">
      <c r="A2074" s="53">
        <v>42675</v>
      </c>
      <c r="B2074" t="s">
        <v>12</v>
      </c>
      <c r="C2074" t="s">
        <v>152</v>
      </c>
      <c r="D2074">
        <v>9</v>
      </c>
      <c r="E2074" s="4">
        <v>69.31</v>
      </c>
      <c r="F2074" s="4" t="str">
        <f>VLOOKUP(C2074,[3]Lookup!A:C,3,FALSE)</f>
        <v>NHS England</v>
      </c>
      <c r="G2074" t="str">
        <f>IF(F2074="NHS England", "NHS England", IFERROR(VLOOKUP(B2074,[3]Lookup!E:F,2,FALSE),"Requires a Council Assigning"))</f>
        <v>NHS England</v>
      </c>
      <c r="H2074" t="str">
        <f>IFERROR(VLOOKUP(C2074,[3]Lookup!A:B,2,FALSE),"Requires Category")</f>
        <v>Pneumococcal</v>
      </c>
      <c r="I2074" t="str">
        <f t="shared" si="34"/>
        <v>Yes</v>
      </c>
    </row>
    <row r="2075" spans="1:9" hidden="1" x14ac:dyDescent="0.25">
      <c r="A2075" s="53">
        <v>42675</v>
      </c>
      <c r="B2075" t="s">
        <v>34</v>
      </c>
      <c r="C2075" t="s">
        <v>127</v>
      </c>
      <c r="D2075">
        <v>1</v>
      </c>
      <c r="E2075" s="4">
        <v>13.01</v>
      </c>
      <c r="F2075" s="4" t="str">
        <f>VLOOKUP(C2075,[3]Lookup!A:C,3,FALSE)</f>
        <v>Local Authority</v>
      </c>
      <c r="G2075" t="str">
        <f>IF(F2075="NHS England", "NHS England", IFERROR(VLOOKUP(B2075,[3]Lookup!E:F,2,FALSE),"Requires a Council Assigning"))</f>
        <v>City of York</v>
      </c>
      <c r="H2075" t="str">
        <f>IFERROR(VLOOKUP(C2075,[3]Lookup!A:B,2,FALSE),"Requires Category")</f>
        <v>Emergency Contraception</v>
      </c>
      <c r="I2075" t="str">
        <f t="shared" si="34"/>
        <v>No</v>
      </c>
    </row>
    <row r="2076" spans="1:9" hidden="1" x14ac:dyDescent="0.25">
      <c r="A2076" s="53">
        <v>42675</v>
      </c>
      <c r="B2076" t="s">
        <v>34</v>
      </c>
      <c r="C2076" t="s">
        <v>128</v>
      </c>
      <c r="D2076">
        <v>2</v>
      </c>
      <c r="E2076" s="4">
        <v>162.91</v>
      </c>
      <c r="F2076" s="4" t="str">
        <f>VLOOKUP(C2076,[3]Lookup!A:C,3,FALSE)</f>
        <v>Local Authority</v>
      </c>
      <c r="G2076" t="str">
        <f>IF(F2076="NHS England", "NHS England", IFERROR(VLOOKUP(B2076,[3]Lookup!E:F,2,FALSE),"Requires a Council Assigning"))</f>
        <v>City of York</v>
      </c>
      <c r="H2076" t="str">
        <f>IFERROR(VLOOKUP(C2076,[3]Lookup!A:B,2,FALSE),"Requires Category")</f>
        <v>IUD Progestogen-only Device</v>
      </c>
      <c r="I2076" t="str">
        <f t="shared" si="34"/>
        <v>No</v>
      </c>
    </row>
    <row r="2077" spans="1:9" hidden="1" x14ac:dyDescent="0.25">
      <c r="A2077" s="53">
        <v>42675</v>
      </c>
      <c r="B2077" t="s">
        <v>34</v>
      </c>
      <c r="C2077" t="s">
        <v>129</v>
      </c>
      <c r="D2077">
        <v>5</v>
      </c>
      <c r="E2077" s="4">
        <v>386.13</v>
      </c>
      <c r="F2077" s="4" t="str">
        <f>VLOOKUP(C2077,[3]Lookup!A:C,3,FALSE)</f>
        <v>Local Authority</v>
      </c>
      <c r="G2077" t="str">
        <f>IF(F2077="NHS England", "NHS England", IFERROR(VLOOKUP(B2077,[3]Lookup!E:F,2,FALSE),"Requires a Council Assigning"))</f>
        <v>City of York</v>
      </c>
      <c r="H2077" t="str">
        <f>IFERROR(VLOOKUP(C2077,[3]Lookup!A:B,2,FALSE),"Requires Category")</f>
        <v>Etonogestrel</v>
      </c>
      <c r="I2077" t="str">
        <f t="shared" si="34"/>
        <v>No</v>
      </c>
    </row>
    <row r="2078" spans="1:9" hidden="1" x14ac:dyDescent="0.25">
      <c r="A2078" s="53">
        <v>42675</v>
      </c>
      <c r="B2078" t="s">
        <v>34</v>
      </c>
      <c r="C2078" t="s">
        <v>152</v>
      </c>
      <c r="D2078">
        <v>2</v>
      </c>
      <c r="E2078" s="4">
        <v>15.4</v>
      </c>
      <c r="F2078" s="4" t="str">
        <f>VLOOKUP(C2078,[3]Lookup!A:C,3,FALSE)</f>
        <v>NHS England</v>
      </c>
      <c r="G2078" t="str">
        <f>IF(F2078="NHS England", "NHS England", IFERROR(VLOOKUP(B2078,[3]Lookup!E:F,2,FALSE),"Requires a Council Assigning"))</f>
        <v>NHS England</v>
      </c>
      <c r="H2078" t="str">
        <f>IFERROR(VLOOKUP(C2078,[3]Lookup!A:B,2,FALSE),"Requires Category")</f>
        <v>Pneumococcal</v>
      </c>
      <c r="I2078" t="str">
        <f t="shared" si="34"/>
        <v>Yes</v>
      </c>
    </row>
    <row r="2079" spans="1:9" hidden="1" x14ac:dyDescent="0.25">
      <c r="A2079" s="53">
        <v>42675</v>
      </c>
      <c r="B2079" t="s">
        <v>34</v>
      </c>
      <c r="C2079" t="s">
        <v>238</v>
      </c>
      <c r="D2079">
        <v>1</v>
      </c>
      <c r="E2079" s="4">
        <v>9.69</v>
      </c>
      <c r="F2079" s="4" t="str">
        <f>VLOOKUP(C2079,[3]Lookup!A:C,3,FALSE)</f>
        <v>Local Authority</v>
      </c>
      <c r="G2079" t="str">
        <f>IF(F2079="NHS England", "NHS England", IFERROR(VLOOKUP(B2079,[3]Lookup!E:F,2,FALSE),"Requires a Council Assigning"))</f>
        <v>City of York</v>
      </c>
      <c r="H2079" t="str">
        <f>IFERROR(VLOOKUP(C2079,[3]Lookup!A:B,2,FALSE),"Requires Category")</f>
        <v>Non Medicated Coils</v>
      </c>
      <c r="I2079" t="str">
        <f t="shared" si="34"/>
        <v>No</v>
      </c>
    </row>
    <row r="2080" spans="1:9" hidden="1" x14ac:dyDescent="0.25">
      <c r="A2080" s="53">
        <v>42675</v>
      </c>
      <c r="B2080" t="s">
        <v>34</v>
      </c>
      <c r="C2080" t="s">
        <v>146</v>
      </c>
      <c r="D2080">
        <v>2</v>
      </c>
      <c r="E2080" s="4">
        <v>50.54</v>
      </c>
      <c r="F2080" s="4" t="str">
        <f>VLOOKUP(C2080,[3]Lookup!A:C,3,FALSE)</f>
        <v>Local Authority</v>
      </c>
      <c r="G2080" t="str">
        <f>IF(F2080="NHS England", "NHS England", IFERROR(VLOOKUP(B2080,[3]Lookup!E:F,2,FALSE),"Requires a Council Assigning"))</f>
        <v>City of York</v>
      </c>
      <c r="H2080" t="str">
        <f>IFERROR(VLOOKUP(C2080,[3]Lookup!A:B,2,FALSE),"Requires Category")</f>
        <v>Nicotine Dependence</v>
      </c>
      <c r="I2080" t="str">
        <f t="shared" si="34"/>
        <v>No</v>
      </c>
    </row>
    <row r="2081" spans="1:9" hidden="1" x14ac:dyDescent="0.25">
      <c r="A2081" s="53">
        <v>42675</v>
      </c>
      <c r="B2081" t="s">
        <v>26</v>
      </c>
      <c r="C2081" t="s">
        <v>154</v>
      </c>
      <c r="D2081">
        <v>1</v>
      </c>
      <c r="E2081" s="4">
        <v>6.1</v>
      </c>
      <c r="F2081" s="4" t="str">
        <f>VLOOKUP(C2081,[3]Lookup!A:C,3,FALSE)</f>
        <v>NHS England</v>
      </c>
      <c r="G2081" t="str">
        <f>IF(F2081="NHS England", "NHS England", IFERROR(VLOOKUP(B2081,[3]Lookup!E:F,2,FALSE),"Requires a Council Assigning"))</f>
        <v>NHS England</v>
      </c>
      <c r="H2081" t="str">
        <f>IFERROR(VLOOKUP(C2081,[3]Lookup!A:B,2,FALSE),"Requires Category")</f>
        <v>Influenza</v>
      </c>
      <c r="I2081" t="str">
        <f t="shared" si="34"/>
        <v>Yes</v>
      </c>
    </row>
    <row r="2082" spans="1:9" hidden="1" x14ac:dyDescent="0.25">
      <c r="A2082" s="53">
        <v>42675</v>
      </c>
      <c r="B2082" t="s">
        <v>26</v>
      </c>
      <c r="C2082" t="s">
        <v>137</v>
      </c>
      <c r="D2082">
        <v>50</v>
      </c>
      <c r="E2082" s="4">
        <v>241.59</v>
      </c>
      <c r="F2082" s="4" t="str">
        <f>VLOOKUP(C2082,[3]Lookup!A:C,3,FALSE)</f>
        <v>NHS England</v>
      </c>
      <c r="G2082" t="str">
        <f>IF(F2082="NHS England", "NHS England", IFERROR(VLOOKUP(B2082,[3]Lookup!E:F,2,FALSE),"Requires a Council Assigning"))</f>
        <v>NHS England</v>
      </c>
      <c r="H2082" t="str">
        <f>IFERROR(VLOOKUP(C2082,[3]Lookup!A:B,2,FALSE),"Requires Category")</f>
        <v>Influenza</v>
      </c>
      <c r="I2082" t="str">
        <f t="shared" si="34"/>
        <v>Yes</v>
      </c>
    </row>
    <row r="2083" spans="1:9" hidden="1" x14ac:dyDescent="0.25">
      <c r="A2083" s="53">
        <v>42675</v>
      </c>
      <c r="B2083" t="s">
        <v>26</v>
      </c>
      <c r="C2083" t="s">
        <v>164</v>
      </c>
      <c r="D2083">
        <v>1</v>
      </c>
      <c r="E2083" s="4">
        <v>4.8099999999999996</v>
      </c>
      <c r="F2083" s="4" t="str">
        <f>VLOOKUP(C2083,[3]Lookup!A:C,3,FALSE)</f>
        <v>Local Authority</v>
      </c>
      <c r="G2083" t="str">
        <f>IF(F2083="NHS England", "NHS England", IFERROR(VLOOKUP(B2083,[3]Lookup!E:F,2,FALSE),"Requires a Council Assigning"))</f>
        <v>North Yorkshire County Council</v>
      </c>
      <c r="H2083" t="str">
        <f>IFERROR(VLOOKUP(C2083,[3]Lookup!A:B,2,FALSE),"Requires Category")</f>
        <v>Emergency Contraception</v>
      </c>
      <c r="I2083" t="str">
        <f t="shared" si="34"/>
        <v>No</v>
      </c>
    </row>
    <row r="2084" spans="1:9" hidden="1" x14ac:dyDescent="0.25">
      <c r="A2084" s="53">
        <v>42675</v>
      </c>
      <c r="B2084" t="s">
        <v>26</v>
      </c>
      <c r="C2084" t="s">
        <v>128</v>
      </c>
      <c r="D2084">
        <v>3</v>
      </c>
      <c r="E2084" s="4">
        <v>244.37</v>
      </c>
      <c r="F2084" s="4" t="str">
        <f>VLOOKUP(C2084,[3]Lookup!A:C,3,FALSE)</f>
        <v>Local Authority</v>
      </c>
      <c r="G2084" t="str">
        <f>IF(F2084="NHS England", "NHS England", IFERROR(VLOOKUP(B2084,[3]Lookup!E:F,2,FALSE),"Requires a Council Assigning"))</f>
        <v>North Yorkshire County Council</v>
      </c>
      <c r="H2084" t="str">
        <f>IFERROR(VLOOKUP(C2084,[3]Lookup!A:B,2,FALSE),"Requires Category")</f>
        <v>IUD Progestogen-only Device</v>
      </c>
      <c r="I2084" t="str">
        <f t="shared" si="34"/>
        <v>Yes</v>
      </c>
    </row>
    <row r="2085" spans="1:9" hidden="1" x14ac:dyDescent="0.25">
      <c r="A2085" s="53">
        <v>42675</v>
      </c>
      <c r="B2085" t="s">
        <v>26</v>
      </c>
      <c r="C2085" t="s">
        <v>129</v>
      </c>
      <c r="D2085">
        <v>3</v>
      </c>
      <c r="E2085" s="4">
        <v>231.68</v>
      </c>
      <c r="F2085" s="4" t="str">
        <f>VLOOKUP(C2085,[3]Lookup!A:C,3,FALSE)</f>
        <v>Local Authority</v>
      </c>
      <c r="G2085" t="str">
        <f>IF(F2085="NHS England", "NHS England", IFERROR(VLOOKUP(B2085,[3]Lookup!E:F,2,FALSE),"Requires a Council Assigning"))</f>
        <v>North Yorkshire County Council</v>
      </c>
      <c r="H2085" t="str">
        <f>IFERROR(VLOOKUP(C2085,[3]Lookup!A:B,2,FALSE),"Requires Category")</f>
        <v>Etonogestrel</v>
      </c>
      <c r="I2085" t="str">
        <f t="shared" si="34"/>
        <v>Yes</v>
      </c>
    </row>
    <row r="2086" spans="1:9" hidden="1" x14ac:dyDescent="0.25">
      <c r="A2086" s="53">
        <v>42675</v>
      </c>
      <c r="B2086" t="s">
        <v>26</v>
      </c>
      <c r="C2086" t="s">
        <v>162</v>
      </c>
      <c r="D2086">
        <v>1</v>
      </c>
      <c r="E2086" s="4">
        <v>38.409999999999997</v>
      </c>
      <c r="F2086" s="4" t="str">
        <f>VLOOKUP(C2086,[3]Lookup!A:C,3,FALSE)</f>
        <v>Local Authority</v>
      </c>
      <c r="G2086" t="str">
        <f>IF(F2086="NHS England", "NHS England", IFERROR(VLOOKUP(B2086,[3]Lookup!E:F,2,FALSE),"Requires a Council Assigning"))</f>
        <v>North Yorkshire County Council</v>
      </c>
      <c r="H2086" t="str">
        <f>IFERROR(VLOOKUP(C2086,[3]Lookup!A:B,2,FALSE),"Requires Category")</f>
        <v>Nicotine Dependence</v>
      </c>
      <c r="I2086" t="str">
        <f t="shared" si="34"/>
        <v>Yes</v>
      </c>
    </row>
    <row r="2087" spans="1:9" hidden="1" x14ac:dyDescent="0.25">
      <c r="A2087" s="53">
        <v>42675</v>
      </c>
      <c r="B2087" t="s">
        <v>26</v>
      </c>
      <c r="C2087" t="s">
        <v>152</v>
      </c>
      <c r="D2087">
        <v>7</v>
      </c>
      <c r="E2087" s="4">
        <v>53.91</v>
      </c>
      <c r="F2087" s="4" t="str">
        <f>VLOOKUP(C2087,[3]Lookup!A:C,3,FALSE)</f>
        <v>NHS England</v>
      </c>
      <c r="G2087" t="str">
        <f>IF(F2087="NHS England", "NHS England", IFERROR(VLOOKUP(B2087,[3]Lookup!E:F,2,FALSE),"Requires a Council Assigning"))</f>
        <v>NHS England</v>
      </c>
      <c r="H2087" t="str">
        <f>IFERROR(VLOOKUP(C2087,[3]Lookup!A:B,2,FALSE),"Requires Category")</f>
        <v>Pneumococcal</v>
      </c>
      <c r="I2087" t="str">
        <f t="shared" si="34"/>
        <v>Yes</v>
      </c>
    </row>
    <row r="2088" spans="1:9" hidden="1" x14ac:dyDescent="0.25">
      <c r="A2088" s="53">
        <v>42675</v>
      </c>
      <c r="B2088" t="s">
        <v>22</v>
      </c>
      <c r="C2088" t="s">
        <v>133</v>
      </c>
      <c r="D2088">
        <v>1</v>
      </c>
      <c r="E2088" s="4">
        <v>6.91</v>
      </c>
      <c r="F2088" s="4" t="str">
        <f>VLOOKUP(C2088,[3]Lookup!A:C,3,FALSE)</f>
        <v>Local Authority</v>
      </c>
      <c r="G2088" t="str">
        <f>IF(F2088="NHS England", "NHS England", IFERROR(VLOOKUP(B2088,[3]Lookup!E:F,2,FALSE),"Requires a Council Assigning"))</f>
        <v>City of York</v>
      </c>
      <c r="H2088" t="str">
        <f>IFERROR(VLOOKUP(C2088,[3]Lookup!A:B,2,FALSE),"Requires Category")</f>
        <v>Opioid Dependence</v>
      </c>
      <c r="I2088" t="str">
        <f t="shared" si="34"/>
        <v>Yes</v>
      </c>
    </row>
    <row r="2089" spans="1:9" hidden="1" x14ac:dyDescent="0.25">
      <c r="A2089" s="53">
        <v>42675</v>
      </c>
      <c r="B2089" t="s">
        <v>22</v>
      </c>
      <c r="C2089" t="s">
        <v>154</v>
      </c>
      <c r="D2089">
        <v>301</v>
      </c>
      <c r="E2089" s="4">
        <v>1836.09</v>
      </c>
      <c r="F2089" s="4" t="str">
        <f>VLOOKUP(C2089,[3]Lookup!A:C,3,FALSE)</f>
        <v>NHS England</v>
      </c>
      <c r="G2089" t="str">
        <f>IF(F2089="NHS England", "NHS England", IFERROR(VLOOKUP(B2089,[3]Lookup!E:F,2,FALSE),"Requires a Council Assigning"))</f>
        <v>NHS England</v>
      </c>
      <c r="H2089" t="str">
        <f>IFERROR(VLOOKUP(C2089,[3]Lookup!A:B,2,FALSE),"Requires Category")</f>
        <v>Influenza</v>
      </c>
      <c r="I2089" t="str">
        <f t="shared" si="34"/>
        <v>Yes</v>
      </c>
    </row>
    <row r="2090" spans="1:9" hidden="1" x14ac:dyDescent="0.25">
      <c r="A2090" s="53">
        <v>42675</v>
      </c>
      <c r="B2090" t="s">
        <v>22</v>
      </c>
      <c r="C2090" t="s">
        <v>137</v>
      </c>
      <c r="D2090">
        <v>127</v>
      </c>
      <c r="E2090" s="4">
        <v>613.64</v>
      </c>
      <c r="F2090" s="4" t="str">
        <f>VLOOKUP(C2090,[3]Lookup!A:C,3,FALSE)</f>
        <v>NHS England</v>
      </c>
      <c r="G2090" t="str">
        <f>IF(F2090="NHS England", "NHS England", IFERROR(VLOOKUP(B2090,[3]Lookup!E:F,2,FALSE),"Requires a Council Assigning"))</f>
        <v>NHS England</v>
      </c>
      <c r="H2090" t="str">
        <f>IFERROR(VLOOKUP(C2090,[3]Lookup!A:B,2,FALSE),"Requires Category")</f>
        <v>Influenza</v>
      </c>
      <c r="I2090" t="str">
        <f t="shared" si="34"/>
        <v>Yes</v>
      </c>
    </row>
    <row r="2091" spans="1:9" hidden="1" x14ac:dyDescent="0.25">
      <c r="A2091" s="53">
        <v>42675</v>
      </c>
      <c r="B2091" t="s">
        <v>22</v>
      </c>
      <c r="C2091" t="s">
        <v>128</v>
      </c>
      <c r="D2091">
        <v>2</v>
      </c>
      <c r="E2091" s="4">
        <v>162.91</v>
      </c>
      <c r="F2091" s="4" t="str">
        <f>VLOOKUP(C2091,[3]Lookup!A:C,3,FALSE)</f>
        <v>Local Authority</v>
      </c>
      <c r="G2091" t="str">
        <f>IF(F2091="NHS England", "NHS England", IFERROR(VLOOKUP(B2091,[3]Lookup!E:F,2,FALSE),"Requires a Council Assigning"))</f>
        <v>City of York</v>
      </c>
      <c r="H2091" t="str">
        <f>IFERROR(VLOOKUP(C2091,[3]Lookup!A:B,2,FALSE),"Requires Category")</f>
        <v>IUD Progestogen-only Device</v>
      </c>
      <c r="I2091" t="str">
        <f t="shared" ref="I2091:I2154" si="35">INDEX($R$7:$AB$11,MATCH(G2091,$Q$7:$Q$11,0),MATCH(H2091,$R$6:$AB$6,0))</f>
        <v>No</v>
      </c>
    </row>
    <row r="2092" spans="1:9" hidden="1" x14ac:dyDescent="0.25">
      <c r="A2092" s="53">
        <v>42675</v>
      </c>
      <c r="B2092" t="s">
        <v>22</v>
      </c>
      <c r="C2092" t="s">
        <v>129</v>
      </c>
      <c r="D2092">
        <v>3</v>
      </c>
      <c r="E2092" s="4">
        <v>231.72</v>
      </c>
      <c r="F2092" s="4" t="str">
        <f>VLOOKUP(C2092,[3]Lookup!A:C,3,FALSE)</f>
        <v>Local Authority</v>
      </c>
      <c r="G2092" t="str">
        <f>IF(F2092="NHS England", "NHS England", IFERROR(VLOOKUP(B2092,[3]Lookup!E:F,2,FALSE),"Requires a Council Assigning"))</f>
        <v>City of York</v>
      </c>
      <c r="H2092" t="str">
        <f>IFERROR(VLOOKUP(C2092,[3]Lookup!A:B,2,FALSE),"Requires Category")</f>
        <v>Etonogestrel</v>
      </c>
      <c r="I2092" t="str">
        <f t="shared" si="35"/>
        <v>No</v>
      </c>
    </row>
    <row r="2093" spans="1:9" hidden="1" x14ac:dyDescent="0.25">
      <c r="A2093" s="53">
        <v>42675</v>
      </c>
      <c r="B2093" t="s">
        <v>22</v>
      </c>
      <c r="C2093" t="s">
        <v>143</v>
      </c>
      <c r="D2093">
        <v>1</v>
      </c>
      <c r="E2093" s="4">
        <v>18.47</v>
      </c>
      <c r="F2093" s="4" t="str">
        <f>VLOOKUP(C2093,[3]Lookup!A:C,3,FALSE)</f>
        <v>Local Authority</v>
      </c>
      <c r="G2093" t="str">
        <f>IF(F2093="NHS England", "NHS England", IFERROR(VLOOKUP(B2093,[3]Lookup!E:F,2,FALSE),"Requires a Council Assigning"))</f>
        <v>City of York</v>
      </c>
      <c r="H2093" t="str">
        <f>IFERROR(VLOOKUP(C2093,[3]Lookup!A:B,2,FALSE),"Requires Category")</f>
        <v>Nicotine Dependence</v>
      </c>
      <c r="I2093" t="str">
        <f t="shared" si="35"/>
        <v>No</v>
      </c>
    </row>
    <row r="2094" spans="1:9" hidden="1" x14ac:dyDescent="0.25">
      <c r="A2094" s="53">
        <v>42675</v>
      </c>
      <c r="B2094" t="s">
        <v>22</v>
      </c>
      <c r="C2094" t="s">
        <v>152</v>
      </c>
      <c r="D2094">
        <v>13</v>
      </c>
      <c r="E2094" s="4">
        <v>100.12</v>
      </c>
      <c r="F2094" s="4" t="str">
        <f>VLOOKUP(C2094,[3]Lookup!A:C,3,FALSE)</f>
        <v>NHS England</v>
      </c>
      <c r="G2094" t="str">
        <f>IF(F2094="NHS England", "NHS England", IFERROR(VLOOKUP(B2094,[3]Lookup!E:F,2,FALSE),"Requires a Council Assigning"))</f>
        <v>NHS England</v>
      </c>
      <c r="H2094" t="str">
        <f>IFERROR(VLOOKUP(C2094,[3]Lookup!A:B,2,FALSE),"Requires Category")</f>
        <v>Pneumococcal</v>
      </c>
      <c r="I2094" t="str">
        <f t="shared" si="35"/>
        <v>Yes</v>
      </c>
    </row>
    <row r="2095" spans="1:9" hidden="1" x14ac:dyDescent="0.25">
      <c r="A2095" s="53">
        <v>42675</v>
      </c>
      <c r="B2095" t="s">
        <v>64</v>
      </c>
      <c r="C2095" t="s">
        <v>166</v>
      </c>
      <c r="D2095">
        <v>1</v>
      </c>
      <c r="E2095" s="4">
        <v>30.72</v>
      </c>
      <c r="F2095" s="4" t="str">
        <f>VLOOKUP(C2095,[3]Lookup!A:C,3,FALSE)</f>
        <v>Local Authority</v>
      </c>
      <c r="G2095" t="str">
        <f>IF(F2095="NHS England", "NHS England", IFERROR(VLOOKUP(B2095,[3]Lookup!E:F,2,FALSE),"Requires a Council Assigning"))</f>
        <v>City of York</v>
      </c>
      <c r="H2095" t="str">
        <f>IFERROR(VLOOKUP(C2095,[3]Lookup!A:B,2,FALSE),"Requires Category")</f>
        <v>Alcohol dependence</v>
      </c>
      <c r="I2095" t="str">
        <f t="shared" si="35"/>
        <v>No</v>
      </c>
    </row>
    <row r="2096" spans="1:9" hidden="1" x14ac:dyDescent="0.25">
      <c r="A2096" s="53">
        <v>42675</v>
      </c>
      <c r="B2096" t="s">
        <v>64</v>
      </c>
      <c r="C2096" t="s">
        <v>134</v>
      </c>
      <c r="D2096">
        <v>3</v>
      </c>
      <c r="E2096" s="4">
        <v>10.24</v>
      </c>
      <c r="F2096" s="4" t="str">
        <f>VLOOKUP(C2096,[3]Lookup!A:C,3,FALSE)</f>
        <v>Local Authority</v>
      </c>
      <c r="G2096" t="str">
        <f>IF(F2096="NHS England", "NHS England", IFERROR(VLOOKUP(B2096,[3]Lookup!E:F,2,FALSE),"Requires a Council Assigning"))</f>
        <v>City of York</v>
      </c>
      <c r="H2096" t="str">
        <f>IFERROR(VLOOKUP(C2096,[3]Lookup!A:B,2,FALSE),"Requires Category")</f>
        <v>Opioid Dependence</v>
      </c>
      <c r="I2096" t="str">
        <f t="shared" si="35"/>
        <v>Yes</v>
      </c>
    </row>
    <row r="2097" spans="1:9" hidden="1" x14ac:dyDescent="0.25">
      <c r="A2097" s="53">
        <v>42675</v>
      </c>
      <c r="B2097" t="s">
        <v>64</v>
      </c>
      <c r="C2097" t="s">
        <v>242</v>
      </c>
      <c r="D2097">
        <v>1</v>
      </c>
      <c r="E2097" s="4">
        <v>8.2799999999999994</v>
      </c>
      <c r="F2097" s="4" t="str">
        <f>VLOOKUP(C2097,[3]Lookup!A:C,3,FALSE)</f>
        <v>Local Authority</v>
      </c>
      <c r="G2097" t="str">
        <f>IF(F2097="NHS England", "NHS England", IFERROR(VLOOKUP(B2097,[3]Lookup!E:F,2,FALSE),"Requires a Council Assigning"))</f>
        <v>City of York</v>
      </c>
      <c r="H2097" t="str">
        <f>IFERROR(VLOOKUP(C2097,[3]Lookup!A:B,2,FALSE),"Requires Category")</f>
        <v>Non Medicated Coils</v>
      </c>
      <c r="I2097" t="str">
        <f t="shared" si="35"/>
        <v>No</v>
      </c>
    </row>
    <row r="2098" spans="1:9" hidden="1" x14ac:dyDescent="0.25">
      <c r="A2098" s="53">
        <v>42675</v>
      </c>
      <c r="B2098" t="s">
        <v>64</v>
      </c>
      <c r="C2098" t="s">
        <v>136</v>
      </c>
      <c r="D2098">
        <v>2</v>
      </c>
      <c r="E2098" s="4">
        <v>154.44999999999999</v>
      </c>
      <c r="F2098" s="4" t="str">
        <f>VLOOKUP(C2098,[3]Lookup!A:C,3,FALSE)</f>
        <v>Local Authority</v>
      </c>
      <c r="G2098" t="str">
        <f>IF(F2098="NHS England", "NHS England", IFERROR(VLOOKUP(B2098,[3]Lookup!E:F,2,FALSE),"Requires a Council Assigning"))</f>
        <v>City of York</v>
      </c>
      <c r="H2098" t="str">
        <f>IFERROR(VLOOKUP(C2098,[3]Lookup!A:B,2,FALSE),"Requires Category")</f>
        <v>Etonogestrel</v>
      </c>
      <c r="I2098" t="str">
        <f t="shared" si="35"/>
        <v>No</v>
      </c>
    </row>
    <row r="2099" spans="1:9" hidden="1" x14ac:dyDescent="0.25">
      <c r="A2099" s="53">
        <v>42675</v>
      </c>
      <c r="B2099" t="s">
        <v>64</v>
      </c>
      <c r="C2099" t="s">
        <v>204</v>
      </c>
      <c r="D2099">
        <v>132</v>
      </c>
      <c r="E2099" s="4">
        <v>805.19</v>
      </c>
      <c r="F2099" s="4" t="str">
        <f>VLOOKUP(C2099,[3]Lookup!A:C,3,FALSE)</f>
        <v>NHS England</v>
      </c>
      <c r="G2099" t="str">
        <f>IF(F2099="NHS England", "NHS England", IFERROR(VLOOKUP(B2099,[3]Lookup!E:F,2,FALSE),"Requires a Council Assigning"))</f>
        <v>NHS England</v>
      </c>
      <c r="H2099" t="str">
        <f>IFERROR(VLOOKUP(C2099,[3]Lookup!A:B,2,FALSE),"Requires Category")</f>
        <v>Influenza</v>
      </c>
      <c r="I2099" t="str">
        <f t="shared" si="35"/>
        <v>Yes</v>
      </c>
    </row>
    <row r="2100" spans="1:9" hidden="1" x14ac:dyDescent="0.25">
      <c r="A2100" s="53">
        <v>42675</v>
      </c>
      <c r="B2100" t="s">
        <v>64</v>
      </c>
      <c r="C2100" t="s">
        <v>154</v>
      </c>
      <c r="D2100">
        <v>237</v>
      </c>
      <c r="E2100" s="4">
        <v>1445.69</v>
      </c>
      <c r="F2100" s="4" t="str">
        <f>VLOOKUP(C2100,[3]Lookup!A:C,3,FALSE)</f>
        <v>NHS England</v>
      </c>
      <c r="G2100" t="str">
        <f>IF(F2100="NHS England", "NHS England", IFERROR(VLOOKUP(B2100,[3]Lookup!E:F,2,FALSE),"Requires a Council Assigning"))</f>
        <v>NHS England</v>
      </c>
      <c r="H2100" t="str">
        <f>IFERROR(VLOOKUP(C2100,[3]Lookup!A:B,2,FALSE),"Requires Category")</f>
        <v>Influenza</v>
      </c>
      <c r="I2100" t="str">
        <f t="shared" si="35"/>
        <v>Yes</v>
      </c>
    </row>
    <row r="2101" spans="1:9" hidden="1" x14ac:dyDescent="0.25">
      <c r="A2101" s="53">
        <v>42675</v>
      </c>
      <c r="B2101" t="s">
        <v>64</v>
      </c>
      <c r="C2101" t="s">
        <v>187</v>
      </c>
      <c r="D2101">
        <v>1</v>
      </c>
      <c r="E2101" s="4">
        <v>12.81</v>
      </c>
      <c r="F2101" s="4" t="str">
        <f>VLOOKUP(C2101,[3]Lookup!A:C,3,FALSE)</f>
        <v>Local Authority</v>
      </c>
      <c r="G2101" t="str">
        <f>IF(F2101="NHS England", "NHS England", IFERROR(VLOOKUP(B2101,[3]Lookup!E:F,2,FALSE),"Requires a Council Assigning"))</f>
        <v>City of York</v>
      </c>
      <c r="H2101" t="str">
        <f>IFERROR(VLOOKUP(C2101,[3]Lookup!A:B,2,FALSE),"Requires Category")</f>
        <v>Emergency Contraception</v>
      </c>
      <c r="I2101" t="str">
        <f t="shared" si="35"/>
        <v>No</v>
      </c>
    </row>
    <row r="2102" spans="1:9" hidden="1" x14ac:dyDescent="0.25">
      <c r="A2102" s="53">
        <v>42675</v>
      </c>
      <c r="B2102" t="s">
        <v>64</v>
      </c>
      <c r="C2102" t="s">
        <v>159</v>
      </c>
      <c r="D2102">
        <v>4</v>
      </c>
      <c r="E2102" s="4">
        <v>19.3</v>
      </c>
      <c r="F2102" s="4" t="str">
        <f>VLOOKUP(C2102,[3]Lookup!A:C,3,FALSE)</f>
        <v>Local Authority</v>
      </c>
      <c r="G2102" t="str">
        <f>IF(F2102="NHS England", "NHS England", IFERROR(VLOOKUP(B2102,[3]Lookup!E:F,2,FALSE),"Requires a Council Assigning"))</f>
        <v>City of York</v>
      </c>
      <c r="H2102" t="str">
        <f>IFERROR(VLOOKUP(C2102,[3]Lookup!A:B,2,FALSE),"Requires Category")</f>
        <v>Emergency Contraception</v>
      </c>
      <c r="I2102" t="str">
        <f t="shared" si="35"/>
        <v>No</v>
      </c>
    </row>
    <row r="2103" spans="1:9" hidden="1" x14ac:dyDescent="0.25">
      <c r="A2103" s="53">
        <v>42675</v>
      </c>
      <c r="B2103" t="s">
        <v>64</v>
      </c>
      <c r="C2103" t="s">
        <v>138</v>
      </c>
      <c r="D2103">
        <v>10</v>
      </c>
      <c r="E2103" s="4">
        <v>87.56</v>
      </c>
      <c r="F2103" s="4" t="str">
        <f>VLOOKUP(C2103,[3]Lookup!A:C,3,FALSE)</f>
        <v>Local Authority</v>
      </c>
      <c r="G2103" t="str">
        <f>IF(F2103="NHS England", "NHS England", IFERROR(VLOOKUP(B2103,[3]Lookup!E:F,2,FALSE),"Requires a Council Assigning"))</f>
        <v>City of York</v>
      </c>
      <c r="H2103" t="str">
        <f>IFERROR(VLOOKUP(C2103,[3]Lookup!A:B,2,FALSE),"Requires Category")</f>
        <v>Opioid Dependence</v>
      </c>
      <c r="I2103" t="str">
        <f t="shared" si="35"/>
        <v>Yes</v>
      </c>
    </row>
    <row r="2104" spans="1:9" hidden="1" x14ac:dyDescent="0.25">
      <c r="A2104" s="53">
        <v>42675</v>
      </c>
      <c r="B2104" t="s">
        <v>64</v>
      </c>
      <c r="C2104" t="s">
        <v>128</v>
      </c>
      <c r="D2104">
        <v>17</v>
      </c>
      <c r="E2104" s="4">
        <v>1384.75</v>
      </c>
      <c r="F2104" s="4" t="str">
        <f>VLOOKUP(C2104,[3]Lookup!A:C,3,FALSE)</f>
        <v>Local Authority</v>
      </c>
      <c r="G2104" t="str">
        <f>IF(F2104="NHS England", "NHS England", IFERROR(VLOOKUP(B2104,[3]Lookup!E:F,2,FALSE),"Requires a Council Assigning"))</f>
        <v>City of York</v>
      </c>
      <c r="H2104" t="str">
        <f>IFERROR(VLOOKUP(C2104,[3]Lookup!A:B,2,FALSE),"Requires Category")</f>
        <v>IUD Progestogen-only Device</v>
      </c>
      <c r="I2104" t="str">
        <f t="shared" si="35"/>
        <v>No</v>
      </c>
    </row>
    <row r="2105" spans="1:9" hidden="1" x14ac:dyDescent="0.25">
      <c r="A2105" s="53">
        <v>42675</v>
      </c>
      <c r="B2105" t="s">
        <v>64</v>
      </c>
      <c r="C2105" t="s">
        <v>198</v>
      </c>
      <c r="D2105">
        <v>1</v>
      </c>
      <c r="E2105" s="4">
        <v>20.69</v>
      </c>
      <c r="F2105" s="4" t="str">
        <f>VLOOKUP(C2105,[3]Lookup!A:C,3,FALSE)</f>
        <v>Local Authority</v>
      </c>
      <c r="G2105" t="str">
        <f>IF(F2105="NHS England", "NHS England", IFERROR(VLOOKUP(B2105,[3]Lookup!E:F,2,FALSE),"Requires a Council Assigning"))</f>
        <v>City of York</v>
      </c>
      <c r="H2105" t="str">
        <f>IFERROR(VLOOKUP(C2105,[3]Lookup!A:B,2,FALSE),"Requires Category")</f>
        <v>Alcohol dependence</v>
      </c>
      <c r="I2105" t="str">
        <f t="shared" si="35"/>
        <v>No</v>
      </c>
    </row>
    <row r="2106" spans="1:9" hidden="1" x14ac:dyDescent="0.25">
      <c r="A2106" s="53">
        <v>42675</v>
      </c>
      <c r="B2106" t="s">
        <v>64</v>
      </c>
      <c r="C2106" t="s">
        <v>129</v>
      </c>
      <c r="D2106">
        <v>7</v>
      </c>
      <c r="E2106" s="4">
        <v>540.58000000000004</v>
      </c>
      <c r="F2106" s="4" t="str">
        <f>VLOOKUP(C2106,[3]Lookup!A:C,3,FALSE)</f>
        <v>Local Authority</v>
      </c>
      <c r="G2106" t="str">
        <f>IF(F2106="NHS England", "NHS England", IFERROR(VLOOKUP(B2106,[3]Lookup!E:F,2,FALSE),"Requires a Council Assigning"))</f>
        <v>City of York</v>
      </c>
      <c r="H2106" t="str">
        <f>IFERROR(VLOOKUP(C2106,[3]Lookup!A:B,2,FALSE),"Requires Category")</f>
        <v>Etonogestrel</v>
      </c>
      <c r="I2106" t="str">
        <f t="shared" si="35"/>
        <v>No</v>
      </c>
    </row>
    <row r="2107" spans="1:9" hidden="1" x14ac:dyDescent="0.25">
      <c r="A2107" s="53">
        <v>42675</v>
      </c>
      <c r="B2107" t="s">
        <v>64</v>
      </c>
      <c r="C2107" t="s">
        <v>175</v>
      </c>
      <c r="D2107">
        <v>1</v>
      </c>
      <c r="E2107" s="4">
        <v>12.97</v>
      </c>
      <c r="F2107" s="4" t="str">
        <f>VLOOKUP(C2107,[3]Lookup!A:C,3,FALSE)</f>
        <v>Local Authority</v>
      </c>
      <c r="G2107" t="str">
        <f>IF(F2107="NHS England", "NHS England", IFERROR(VLOOKUP(B2107,[3]Lookup!E:F,2,FALSE),"Requires a Council Assigning"))</f>
        <v>City of York</v>
      </c>
      <c r="H2107" t="str">
        <f>IFERROR(VLOOKUP(C2107,[3]Lookup!A:B,2,FALSE),"Requires Category")</f>
        <v>Nicotine Dependence</v>
      </c>
      <c r="I2107" t="str">
        <f t="shared" si="35"/>
        <v>No</v>
      </c>
    </row>
    <row r="2108" spans="1:9" hidden="1" x14ac:dyDescent="0.25">
      <c r="A2108" s="53">
        <v>42675</v>
      </c>
      <c r="B2108" t="s">
        <v>64</v>
      </c>
      <c r="C2108" t="s">
        <v>148</v>
      </c>
      <c r="D2108">
        <v>1</v>
      </c>
      <c r="E2108" s="4">
        <v>19.21</v>
      </c>
      <c r="F2108" s="4" t="str">
        <f>VLOOKUP(C2108,[3]Lookup!A:C,3,FALSE)</f>
        <v>Local Authority</v>
      </c>
      <c r="G2108" t="str">
        <f>IF(F2108="NHS England", "NHS England", IFERROR(VLOOKUP(B2108,[3]Lookup!E:F,2,FALSE),"Requires a Council Assigning"))</f>
        <v>City of York</v>
      </c>
      <c r="H2108" t="str">
        <f>IFERROR(VLOOKUP(C2108,[3]Lookup!A:B,2,FALSE),"Requires Category")</f>
        <v>Nicotine Dependence</v>
      </c>
      <c r="I2108" t="str">
        <f t="shared" si="35"/>
        <v>No</v>
      </c>
    </row>
    <row r="2109" spans="1:9" hidden="1" x14ac:dyDescent="0.25">
      <c r="A2109" s="53">
        <v>42675</v>
      </c>
      <c r="B2109" t="s">
        <v>64</v>
      </c>
      <c r="C2109" t="s">
        <v>152</v>
      </c>
      <c r="D2109">
        <v>17</v>
      </c>
      <c r="E2109" s="4">
        <v>130.91999999999999</v>
      </c>
      <c r="F2109" s="4" t="str">
        <f>VLOOKUP(C2109,[3]Lookup!A:C,3,FALSE)</f>
        <v>NHS England</v>
      </c>
      <c r="G2109" t="str">
        <f>IF(F2109="NHS England", "NHS England", IFERROR(VLOOKUP(B2109,[3]Lookup!E:F,2,FALSE),"Requires a Council Assigning"))</f>
        <v>NHS England</v>
      </c>
      <c r="H2109" t="str">
        <f>IFERROR(VLOOKUP(C2109,[3]Lookup!A:B,2,FALSE),"Requires Category")</f>
        <v>Pneumococcal</v>
      </c>
      <c r="I2109" t="str">
        <f t="shared" si="35"/>
        <v>Yes</v>
      </c>
    </row>
    <row r="2110" spans="1:9" hidden="1" x14ac:dyDescent="0.25">
      <c r="A2110" s="53">
        <v>42675</v>
      </c>
      <c r="B2110" t="s">
        <v>64</v>
      </c>
      <c r="C2110" t="s">
        <v>174</v>
      </c>
      <c r="D2110">
        <v>3</v>
      </c>
      <c r="E2110" s="4">
        <v>105.87</v>
      </c>
      <c r="F2110" s="4" t="str">
        <f>VLOOKUP(C2110,[3]Lookup!A:C,3,FALSE)</f>
        <v>Local Authority</v>
      </c>
      <c r="G2110" t="str">
        <f>IF(F2110="NHS England", "NHS England", IFERROR(VLOOKUP(B2110,[3]Lookup!E:F,2,FALSE),"Requires a Council Assigning"))</f>
        <v>City of York</v>
      </c>
      <c r="H2110" t="str">
        <f>IFERROR(VLOOKUP(C2110,[3]Lookup!A:B,2,FALSE),"Requires Category")</f>
        <v>Opioid Dependence</v>
      </c>
      <c r="I2110" t="str">
        <f t="shared" si="35"/>
        <v>Yes</v>
      </c>
    </row>
    <row r="2111" spans="1:9" hidden="1" x14ac:dyDescent="0.25">
      <c r="A2111" s="53">
        <v>42675</v>
      </c>
      <c r="B2111" t="s">
        <v>64</v>
      </c>
      <c r="C2111" t="s">
        <v>238</v>
      </c>
      <c r="D2111">
        <v>1</v>
      </c>
      <c r="E2111" s="4">
        <v>9.69</v>
      </c>
      <c r="F2111" s="4" t="str">
        <f>VLOOKUP(C2111,[3]Lookup!A:C,3,FALSE)</f>
        <v>Local Authority</v>
      </c>
      <c r="G2111" t="str">
        <f>IF(F2111="NHS England", "NHS England", IFERROR(VLOOKUP(B2111,[3]Lookup!E:F,2,FALSE),"Requires a Council Assigning"))</f>
        <v>City of York</v>
      </c>
      <c r="H2111" t="str">
        <f>IFERROR(VLOOKUP(C2111,[3]Lookup!A:B,2,FALSE),"Requires Category")</f>
        <v>Non Medicated Coils</v>
      </c>
      <c r="I2111" t="str">
        <f t="shared" si="35"/>
        <v>No</v>
      </c>
    </row>
    <row r="2112" spans="1:9" hidden="1" x14ac:dyDescent="0.25">
      <c r="A2112" s="53">
        <v>42675</v>
      </c>
      <c r="B2112" t="s">
        <v>20</v>
      </c>
      <c r="C2112" t="s">
        <v>177</v>
      </c>
      <c r="D2112">
        <v>1</v>
      </c>
      <c r="E2112" s="4">
        <v>25.29</v>
      </c>
      <c r="F2112" s="4" t="str">
        <f>VLOOKUP(C2112,[3]Lookup!A:C,3,FALSE)</f>
        <v>Local Authority</v>
      </c>
      <c r="G2112" t="str">
        <f>IF(F2112="NHS England", "NHS England", IFERROR(VLOOKUP(B2112,[3]Lookup!E:F,2,FALSE),"Requires a Council Assigning"))</f>
        <v>North Yorkshire County Council</v>
      </c>
      <c r="H2112" t="str">
        <f>IFERROR(VLOOKUP(C2112,[3]Lookup!A:B,2,FALSE),"Requires Category")</f>
        <v>Nicotine Dependence</v>
      </c>
      <c r="I2112" t="str">
        <f t="shared" si="35"/>
        <v>Yes</v>
      </c>
    </row>
    <row r="2113" spans="1:9" hidden="1" x14ac:dyDescent="0.25">
      <c r="A2113" s="53">
        <v>42675</v>
      </c>
      <c r="B2113" t="s">
        <v>20</v>
      </c>
      <c r="C2113" t="s">
        <v>132</v>
      </c>
      <c r="D2113">
        <v>1</v>
      </c>
      <c r="E2113" s="4">
        <v>25.28</v>
      </c>
      <c r="F2113" s="4" t="str">
        <f>VLOOKUP(C2113,[3]Lookup!A:C,3,FALSE)</f>
        <v>Local Authority</v>
      </c>
      <c r="G2113" t="str">
        <f>IF(F2113="NHS England", "NHS England", IFERROR(VLOOKUP(B2113,[3]Lookup!E:F,2,FALSE),"Requires a Council Assigning"))</f>
        <v>North Yorkshire County Council</v>
      </c>
      <c r="H2113" t="str">
        <f>IFERROR(VLOOKUP(C2113,[3]Lookup!A:B,2,FALSE),"Requires Category")</f>
        <v>Nicotine Dependence</v>
      </c>
      <c r="I2113" t="str">
        <f t="shared" si="35"/>
        <v>Yes</v>
      </c>
    </row>
    <row r="2114" spans="1:9" hidden="1" x14ac:dyDescent="0.25">
      <c r="A2114" s="53">
        <v>42675</v>
      </c>
      <c r="B2114" t="s">
        <v>20</v>
      </c>
      <c r="C2114" t="s">
        <v>154</v>
      </c>
      <c r="D2114">
        <v>64</v>
      </c>
      <c r="E2114" s="4">
        <v>390.4</v>
      </c>
      <c r="F2114" s="4" t="str">
        <f>VLOOKUP(C2114,[3]Lookup!A:C,3,FALSE)</f>
        <v>NHS England</v>
      </c>
      <c r="G2114" t="str">
        <f>IF(F2114="NHS England", "NHS England", IFERROR(VLOOKUP(B2114,[3]Lookup!E:F,2,FALSE),"Requires a Council Assigning"))</f>
        <v>NHS England</v>
      </c>
      <c r="H2114" t="str">
        <f>IFERROR(VLOOKUP(C2114,[3]Lookup!A:B,2,FALSE),"Requires Category")</f>
        <v>Influenza</v>
      </c>
      <c r="I2114" t="str">
        <f t="shared" si="35"/>
        <v>Yes</v>
      </c>
    </row>
    <row r="2115" spans="1:9" hidden="1" x14ac:dyDescent="0.25">
      <c r="A2115" s="53">
        <v>42675</v>
      </c>
      <c r="B2115" t="s">
        <v>20</v>
      </c>
      <c r="C2115" t="s">
        <v>137</v>
      </c>
      <c r="D2115">
        <v>66</v>
      </c>
      <c r="E2115" s="4">
        <v>318.89999999999998</v>
      </c>
      <c r="F2115" s="4" t="str">
        <f>VLOOKUP(C2115,[3]Lookup!A:C,3,FALSE)</f>
        <v>NHS England</v>
      </c>
      <c r="G2115" t="str">
        <f>IF(F2115="NHS England", "NHS England", IFERROR(VLOOKUP(B2115,[3]Lookup!E:F,2,FALSE),"Requires a Council Assigning"))</f>
        <v>NHS England</v>
      </c>
      <c r="H2115" t="str">
        <f>IFERROR(VLOOKUP(C2115,[3]Lookup!A:B,2,FALSE),"Requires Category")</f>
        <v>Influenza</v>
      </c>
      <c r="I2115" t="str">
        <f t="shared" si="35"/>
        <v>Yes</v>
      </c>
    </row>
    <row r="2116" spans="1:9" hidden="1" x14ac:dyDescent="0.25">
      <c r="A2116" s="53">
        <v>42675</v>
      </c>
      <c r="B2116" t="s">
        <v>20</v>
      </c>
      <c r="C2116" t="s">
        <v>148</v>
      </c>
      <c r="D2116">
        <v>1</v>
      </c>
      <c r="E2116" s="4">
        <v>19.21</v>
      </c>
      <c r="F2116" s="4" t="str">
        <f>VLOOKUP(C2116,[3]Lookup!A:C,3,FALSE)</f>
        <v>Local Authority</v>
      </c>
      <c r="G2116" t="str">
        <f>IF(F2116="NHS England", "NHS England", IFERROR(VLOOKUP(B2116,[3]Lookup!E:F,2,FALSE),"Requires a Council Assigning"))</f>
        <v>North Yorkshire County Council</v>
      </c>
      <c r="H2116" t="str">
        <f>IFERROR(VLOOKUP(C2116,[3]Lookup!A:B,2,FALSE),"Requires Category")</f>
        <v>Nicotine Dependence</v>
      </c>
      <c r="I2116" t="str">
        <f t="shared" si="35"/>
        <v>Yes</v>
      </c>
    </row>
    <row r="2117" spans="1:9" hidden="1" x14ac:dyDescent="0.25">
      <c r="A2117" s="53">
        <v>42675</v>
      </c>
      <c r="B2117" t="s">
        <v>20</v>
      </c>
      <c r="C2117" t="s">
        <v>179</v>
      </c>
      <c r="D2117">
        <v>3</v>
      </c>
      <c r="E2117" s="4">
        <v>32.33</v>
      </c>
      <c r="F2117" s="4" t="str">
        <f>VLOOKUP(C2117,[3]Lookup!A:C,3,FALSE)</f>
        <v>Local Authority</v>
      </c>
      <c r="G2117" t="str">
        <f>IF(F2117="NHS England", "NHS England", IFERROR(VLOOKUP(B2117,[3]Lookup!E:F,2,FALSE),"Requires a Council Assigning"))</f>
        <v>North Yorkshire County Council</v>
      </c>
      <c r="H2117" t="str">
        <f>IFERROR(VLOOKUP(C2117,[3]Lookup!A:B,2,FALSE),"Requires Category")</f>
        <v>Nicotine Dependence</v>
      </c>
      <c r="I2117" t="str">
        <f t="shared" si="35"/>
        <v>Yes</v>
      </c>
    </row>
    <row r="2118" spans="1:9" hidden="1" x14ac:dyDescent="0.25">
      <c r="A2118" s="53">
        <v>42675</v>
      </c>
      <c r="B2118" t="s">
        <v>20</v>
      </c>
      <c r="C2118" t="s">
        <v>165</v>
      </c>
      <c r="D2118">
        <v>1</v>
      </c>
      <c r="E2118" s="4">
        <v>9.61</v>
      </c>
      <c r="F2118" s="4" t="str">
        <f>VLOOKUP(C2118,[3]Lookup!A:C,3,FALSE)</f>
        <v>Local Authority</v>
      </c>
      <c r="G2118" t="str">
        <f>IF(F2118="NHS England", "NHS England", IFERROR(VLOOKUP(B2118,[3]Lookup!E:F,2,FALSE),"Requires a Council Assigning"))</f>
        <v>North Yorkshire County Council</v>
      </c>
      <c r="H2118" t="str">
        <f>IFERROR(VLOOKUP(C2118,[3]Lookup!A:B,2,FALSE),"Requires Category")</f>
        <v>Nicotine Dependence</v>
      </c>
      <c r="I2118" t="str">
        <f t="shared" si="35"/>
        <v>Yes</v>
      </c>
    </row>
    <row r="2119" spans="1:9" hidden="1" x14ac:dyDescent="0.25">
      <c r="A2119" s="53">
        <v>42675</v>
      </c>
      <c r="B2119" t="s">
        <v>20</v>
      </c>
      <c r="C2119" t="s">
        <v>186</v>
      </c>
      <c r="D2119">
        <v>1</v>
      </c>
      <c r="E2119" s="4">
        <v>9.51</v>
      </c>
      <c r="F2119" s="4" t="str">
        <f>VLOOKUP(C2119,[3]Lookup!A:C,3,FALSE)</f>
        <v>Local Authority</v>
      </c>
      <c r="G2119" t="str">
        <f>IF(F2119="NHS England", "NHS England", IFERROR(VLOOKUP(B2119,[3]Lookup!E:F,2,FALSE),"Requires a Council Assigning"))</f>
        <v>North Yorkshire County Council</v>
      </c>
      <c r="H2119" t="str">
        <f>IFERROR(VLOOKUP(C2119,[3]Lookup!A:B,2,FALSE),"Requires Category")</f>
        <v>Nicotine Dependence</v>
      </c>
      <c r="I2119" t="str">
        <f t="shared" si="35"/>
        <v>Yes</v>
      </c>
    </row>
    <row r="2120" spans="1:9" hidden="1" x14ac:dyDescent="0.25">
      <c r="A2120" s="53">
        <v>42675</v>
      </c>
      <c r="B2120" t="s">
        <v>20</v>
      </c>
      <c r="C2120" t="s">
        <v>152</v>
      </c>
      <c r="D2120">
        <v>6</v>
      </c>
      <c r="E2120" s="4">
        <v>46.21</v>
      </c>
      <c r="F2120" s="4" t="str">
        <f>VLOOKUP(C2120,[3]Lookup!A:C,3,FALSE)</f>
        <v>NHS England</v>
      </c>
      <c r="G2120" t="str">
        <f>IF(F2120="NHS England", "NHS England", IFERROR(VLOOKUP(B2120,[3]Lookup!E:F,2,FALSE),"Requires a Council Assigning"))</f>
        <v>NHS England</v>
      </c>
      <c r="H2120" t="str">
        <f>IFERROR(VLOOKUP(C2120,[3]Lookup!A:B,2,FALSE),"Requires Category")</f>
        <v>Pneumococcal</v>
      </c>
      <c r="I2120" t="str">
        <f t="shared" si="35"/>
        <v>Yes</v>
      </c>
    </row>
    <row r="2121" spans="1:9" hidden="1" x14ac:dyDescent="0.25">
      <c r="A2121" s="53">
        <v>42675</v>
      </c>
      <c r="B2121" t="s">
        <v>20</v>
      </c>
      <c r="C2121" t="s">
        <v>145</v>
      </c>
      <c r="D2121">
        <v>1</v>
      </c>
      <c r="E2121" s="4">
        <v>25.29</v>
      </c>
      <c r="F2121" s="4" t="str">
        <f>VLOOKUP(C2121,[3]Lookup!A:C,3,FALSE)</f>
        <v>Local Authority</v>
      </c>
      <c r="G2121" t="str">
        <f>IF(F2121="NHS England", "NHS England", IFERROR(VLOOKUP(B2121,[3]Lookup!E:F,2,FALSE),"Requires a Council Assigning"))</f>
        <v>North Yorkshire County Council</v>
      </c>
      <c r="H2121" t="str">
        <f>IFERROR(VLOOKUP(C2121,[3]Lookup!A:B,2,FALSE),"Requires Category")</f>
        <v>Nicotine Dependence</v>
      </c>
      <c r="I2121" t="str">
        <f t="shared" si="35"/>
        <v>Yes</v>
      </c>
    </row>
    <row r="2122" spans="1:9" hidden="1" x14ac:dyDescent="0.25">
      <c r="A2122" s="53">
        <v>42675</v>
      </c>
      <c r="B2122" t="s">
        <v>20</v>
      </c>
      <c r="C2122" t="s">
        <v>146</v>
      </c>
      <c r="D2122">
        <v>1</v>
      </c>
      <c r="E2122" s="4">
        <v>25.28</v>
      </c>
      <c r="F2122" s="4" t="str">
        <f>VLOOKUP(C2122,[3]Lookup!A:C,3,FALSE)</f>
        <v>Local Authority</v>
      </c>
      <c r="G2122" t="str">
        <f>IF(F2122="NHS England", "NHS England", IFERROR(VLOOKUP(B2122,[3]Lookup!E:F,2,FALSE),"Requires a Council Assigning"))</f>
        <v>North Yorkshire County Council</v>
      </c>
      <c r="H2122" t="str">
        <f>IFERROR(VLOOKUP(C2122,[3]Lookup!A:B,2,FALSE),"Requires Category")</f>
        <v>Nicotine Dependence</v>
      </c>
      <c r="I2122" t="str">
        <f t="shared" si="35"/>
        <v>Yes</v>
      </c>
    </row>
    <row r="2123" spans="1:9" hidden="1" x14ac:dyDescent="0.25">
      <c r="A2123" s="53">
        <v>42675</v>
      </c>
      <c r="B2123" t="s">
        <v>50</v>
      </c>
      <c r="C2123" t="s">
        <v>182</v>
      </c>
      <c r="D2123">
        <v>1</v>
      </c>
      <c r="E2123" s="4">
        <v>12.8</v>
      </c>
      <c r="F2123" s="4" t="str">
        <f>VLOOKUP(C2123,[3]Lookup!A:C,3,FALSE)</f>
        <v>Local Authority</v>
      </c>
      <c r="G2123" t="str">
        <f>IF(F2123="NHS England", "NHS England", IFERROR(VLOOKUP(B2123,[3]Lookup!E:F,2,FALSE),"Requires a Council Assigning"))</f>
        <v>City of York</v>
      </c>
      <c r="H2123" t="str">
        <f>IFERROR(VLOOKUP(C2123,[3]Lookup!A:B,2,FALSE),"Requires Category")</f>
        <v>Opioid Dependence</v>
      </c>
      <c r="I2123" t="str">
        <f t="shared" si="35"/>
        <v>Yes</v>
      </c>
    </row>
    <row r="2124" spans="1:9" hidden="1" x14ac:dyDescent="0.25">
      <c r="A2124" s="53">
        <v>42675</v>
      </c>
      <c r="B2124" t="s">
        <v>50</v>
      </c>
      <c r="C2124" t="s">
        <v>130</v>
      </c>
      <c r="D2124">
        <v>2</v>
      </c>
      <c r="E2124" s="4">
        <v>77.33</v>
      </c>
      <c r="F2124" s="4" t="str">
        <f>VLOOKUP(C2124,[3]Lookup!A:C,3,FALSE)</f>
        <v>Local Authority</v>
      </c>
      <c r="G2124" t="str">
        <f>IF(F2124="NHS England", "NHS England", IFERROR(VLOOKUP(B2124,[3]Lookup!E:F,2,FALSE),"Requires a Council Assigning"))</f>
        <v>City of York</v>
      </c>
      <c r="H2124" t="str">
        <f>IFERROR(VLOOKUP(C2124,[3]Lookup!A:B,2,FALSE),"Requires Category")</f>
        <v>Nicotine Dependence</v>
      </c>
      <c r="I2124" t="str">
        <f t="shared" si="35"/>
        <v>No</v>
      </c>
    </row>
    <row r="2125" spans="1:9" hidden="1" x14ac:dyDescent="0.25">
      <c r="A2125" s="53">
        <v>42675</v>
      </c>
      <c r="B2125" t="s">
        <v>50</v>
      </c>
      <c r="C2125" t="s">
        <v>127</v>
      </c>
      <c r="D2125">
        <v>1</v>
      </c>
      <c r="E2125" s="4">
        <v>13.02</v>
      </c>
      <c r="F2125" s="4" t="str">
        <f>VLOOKUP(C2125,[3]Lookup!A:C,3,FALSE)</f>
        <v>Local Authority</v>
      </c>
      <c r="G2125" t="str">
        <f>IF(F2125="NHS England", "NHS England", IFERROR(VLOOKUP(B2125,[3]Lookup!E:F,2,FALSE),"Requires a Council Assigning"))</f>
        <v>City of York</v>
      </c>
      <c r="H2125" t="str">
        <f>IFERROR(VLOOKUP(C2125,[3]Lookup!A:B,2,FALSE),"Requires Category")</f>
        <v>Emergency Contraception</v>
      </c>
      <c r="I2125" t="str">
        <f t="shared" si="35"/>
        <v>No</v>
      </c>
    </row>
    <row r="2126" spans="1:9" hidden="1" x14ac:dyDescent="0.25">
      <c r="A2126" s="53">
        <v>42675</v>
      </c>
      <c r="B2126" t="s">
        <v>50</v>
      </c>
      <c r="C2126" t="s">
        <v>154</v>
      </c>
      <c r="D2126">
        <v>353</v>
      </c>
      <c r="E2126" s="4">
        <v>2153.2800000000002</v>
      </c>
      <c r="F2126" s="4" t="str">
        <f>VLOOKUP(C2126,[3]Lookup!A:C,3,FALSE)</f>
        <v>NHS England</v>
      </c>
      <c r="G2126" t="str">
        <f>IF(F2126="NHS England", "NHS England", IFERROR(VLOOKUP(B2126,[3]Lookup!E:F,2,FALSE),"Requires a Council Assigning"))</f>
        <v>NHS England</v>
      </c>
      <c r="H2126" t="str">
        <f>IFERROR(VLOOKUP(C2126,[3]Lookup!A:B,2,FALSE),"Requires Category")</f>
        <v>Influenza</v>
      </c>
      <c r="I2126" t="str">
        <f t="shared" si="35"/>
        <v>Yes</v>
      </c>
    </row>
    <row r="2127" spans="1:9" hidden="1" x14ac:dyDescent="0.25">
      <c r="A2127" s="53">
        <v>42675</v>
      </c>
      <c r="B2127" t="s">
        <v>50</v>
      </c>
      <c r="C2127" t="s">
        <v>164</v>
      </c>
      <c r="D2127">
        <v>1</v>
      </c>
      <c r="E2127" s="4">
        <v>4.83</v>
      </c>
      <c r="F2127" s="4" t="str">
        <f>VLOOKUP(C2127,[3]Lookup!A:C,3,FALSE)</f>
        <v>Local Authority</v>
      </c>
      <c r="G2127" t="str">
        <f>IF(F2127="NHS England", "NHS England", IFERROR(VLOOKUP(B2127,[3]Lookup!E:F,2,FALSE),"Requires a Council Assigning"))</f>
        <v>City of York</v>
      </c>
      <c r="H2127" t="str">
        <f>IFERROR(VLOOKUP(C2127,[3]Lookup!A:B,2,FALSE),"Requires Category")</f>
        <v>Emergency Contraception</v>
      </c>
      <c r="I2127" t="str">
        <f t="shared" si="35"/>
        <v>No</v>
      </c>
    </row>
    <row r="2128" spans="1:9" hidden="1" x14ac:dyDescent="0.25">
      <c r="A2128" s="53">
        <v>42675</v>
      </c>
      <c r="B2128" t="s">
        <v>50</v>
      </c>
      <c r="C2128" t="s">
        <v>159</v>
      </c>
      <c r="D2128">
        <v>1</v>
      </c>
      <c r="E2128" s="4">
        <v>4.83</v>
      </c>
      <c r="F2128" s="4" t="str">
        <f>VLOOKUP(C2128,[3]Lookup!A:C,3,FALSE)</f>
        <v>Local Authority</v>
      </c>
      <c r="G2128" t="str">
        <f>IF(F2128="NHS England", "NHS England", IFERROR(VLOOKUP(B2128,[3]Lookup!E:F,2,FALSE),"Requires a Council Assigning"))</f>
        <v>City of York</v>
      </c>
      <c r="H2128" t="str">
        <f>IFERROR(VLOOKUP(C2128,[3]Lookup!A:B,2,FALSE),"Requires Category")</f>
        <v>Emergency Contraception</v>
      </c>
      <c r="I2128" t="str">
        <f t="shared" si="35"/>
        <v>No</v>
      </c>
    </row>
    <row r="2129" spans="1:9" hidden="1" x14ac:dyDescent="0.25">
      <c r="A2129" s="53">
        <v>42675</v>
      </c>
      <c r="B2129" t="s">
        <v>50</v>
      </c>
      <c r="C2129" t="s">
        <v>138</v>
      </c>
      <c r="D2129">
        <v>8</v>
      </c>
      <c r="E2129" s="4">
        <v>57.51</v>
      </c>
      <c r="F2129" s="4" t="str">
        <f>VLOOKUP(C2129,[3]Lookup!A:C,3,FALSE)</f>
        <v>Local Authority</v>
      </c>
      <c r="G2129" t="str">
        <f>IF(F2129="NHS England", "NHS England", IFERROR(VLOOKUP(B2129,[3]Lookup!E:F,2,FALSE),"Requires a Council Assigning"))</f>
        <v>City of York</v>
      </c>
      <c r="H2129" t="str">
        <f>IFERROR(VLOOKUP(C2129,[3]Lookup!A:B,2,FALSE),"Requires Category")</f>
        <v>Opioid Dependence</v>
      </c>
      <c r="I2129" t="str">
        <f t="shared" si="35"/>
        <v>Yes</v>
      </c>
    </row>
    <row r="2130" spans="1:9" hidden="1" x14ac:dyDescent="0.25">
      <c r="A2130" s="53">
        <v>42675</v>
      </c>
      <c r="B2130" t="s">
        <v>50</v>
      </c>
      <c r="C2130" t="s">
        <v>128</v>
      </c>
      <c r="D2130">
        <v>5</v>
      </c>
      <c r="E2130" s="4">
        <v>407.28</v>
      </c>
      <c r="F2130" s="4" t="str">
        <f>VLOOKUP(C2130,[3]Lookup!A:C,3,FALSE)</f>
        <v>Local Authority</v>
      </c>
      <c r="G2130" t="str">
        <f>IF(F2130="NHS England", "NHS England", IFERROR(VLOOKUP(B2130,[3]Lookup!E:F,2,FALSE),"Requires a Council Assigning"))</f>
        <v>City of York</v>
      </c>
      <c r="H2130" t="str">
        <f>IFERROR(VLOOKUP(C2130,[3]Lookup!A:B,2,FALSE),"Requires Category")</f>
        <v>IUD Progestogen-only Device</v>
      </c>
      <c r="I2130" t="str">
        <f t="shared" si="35"/>
        <v>No</v>
      </c>
    </row>
    <row r="2131" spans="1:9" hidden="1" x14ac:dyDescent="0.25">
      <c r="A2131" s="53">
        <v>42675</v>
      </c>
      <c r="B2131" t="s">
        <v>50</v>
      </c>
      <c r="C2131" t="s">
        <v>129</v>
      </c>
      <c r="D2131">
        <v>1</v>
      </c>
      <c r="E2131" s="4">
        <v>77.239999999999995</v>
      </c>
      <c r="F2131" s="4" t="str">
        <f>VLOOKUP(C2131,[3]Lookup!A:C,3,FALSE)</f>
        <v>Local Authority</v>
      </c>
      <c r="G2131" t="str">
        <f>IF(F2131="NHS England", "NHS England", IFERROR(VLOOKUP(B2131,[3]Lookup!E:F,2,FALSE),"Requires a Council Assigning"))</f>
        <v>City of York</v>
      </c>
      <c r="H2131" t="str">
        <f>IFERROR(VLOOKUP(C2131,[3]Lookup!A:B,2,FALSE),"Requires Category")</f>
        <v>Etonogestrel</v>
      </c>
      <c r="I2131" t="str">
        <f t="shared" si="35"/>
        <v>No</v>
      </c>
    </row>
    <row r="2132" spans="1:9" hidden="1" x14ac:dyDescent="0.25">
      <c r="A2132" s="53">
        <v>42675</v>
      </c>
      <c r="B2132" t="s">
        <v>50</v>
      </c>
      <c r="C2132" t="s">
        <v>152</v>
      </c>
      <c r="D2132">
        <v>6</v>
      </c>
      <c r="E2132" s="4">
        <v>46.21</v>
      </c>
      <c r="F2132" s="4" t="str">
        <f>VLOOKUP(C2132,[3]Lookup!A:C,3,FALSE)</f>
        <v>NHS England</v>
      </c>
      <c r="G2132" t="str">
        <f>IF(F2132="NHS England", "NHS England", IFERROR(VLOOKUP(B2132,[3]Lookup!E:F,2,FALSE),"Requires a Council Assigning"))</f>
        <v>NHS England</v>
      </c>
      <c r="H2132" t="str">
        <f>IFERROR(VLOOKUP(C2132,[3]Lookup!A:B,2,FALSE),"Requires Category")</f>
        <v>Pneumococcal</v>
      </c>
      <c r="I2132" t="str">
        <f t="shared" si="35"/>
        <v>Yes</v>
      </c>
    </row>
    <row r="2133" spans="1:9" hidden="1" x14ac:dyDescent="0.25">
      <c r="A2133" s="53">
        <v>42675</v>
      </c>
      <c r="B2133" t="s">
        <v>50</v>
      </c>
      <c r="C2133" t="s">
        <v>238</v>
      </c>
      <c r="D2133">
        <v>2</v>
      </c>
      <c r="E2133" s="4">
        <v>19.38</v>
      </c>
      <c r="F2133" s="4" t="str">
        <f>VLOOKUP(C2133,[3]Lookup!A:C,3,FALSE)</f>
        <v>Local Authority</v>
      </c>
      <c r="G2133" t="str">
        <f>IF(F2133="NHS England", "NHS England", IFERROR(VLOOKUP(B2133,[3]Lookup!E:F,2,FALSE),"Requires a Council Assigning"))</f>
        <v>City of York</v>
      </c>
      <c r="H2133" t="str">
        <f>IFERROR(VLOOKUP(C2133,[3]Lookup!A:B,2,FALSE),"Requires Category")</f>
        <v>Non Medicated Coils</v>
      </c>
      <c r="I2133" t="str">
        <f t="shared" si="35"/>
        <v>No</v>
      </c>
    </row>
    <row r="2134" spans="1:9" hidden="1" x14ac:dyDescent="0.25">
      <c r="A2134" s="53">
        <v>42675</v>
      </c>
      <c r="B2134" t="s">
        <v>50</v>
      </c>
      <c r="C2134" t="s">
        <v>144</v>
      </c>
      <c r="D2134">
        <v>1</v>
      </c>
      <c r="E2134" s="4">
        <v>13.02</v>
      </c>
      <c r="F2134" s="4" t="str">
        <f>VLOOKUP(C2134,[3]Lookup!A:C,3,FALSE)</f>
        <v>Local Authority</v>
      </c>
      <c r="G2134" t="str">
        <f>IF(F2134="NHS England", "NHS England", IFERROR(VLOOKUP(B2134,[3]Lookup!E:F,2,FALSE),"Requires a Council Assigning"))</f>
        <v>City of York</v>
      </c>
      <c r="H2134" t="str">
        <f>IFERROR(VLOOKUP(C2134,[3]Lookup!A:B,2,FALSE),"Requires Category")</f>
        <v>Emergency Contraception</v>
      </c>
      <c r="I2134" t="str">
        <f t="shared" si="35"/>
        <v>No</v>
      </c>
    </row>
    <row r="2135" spans="1:9" hidden="1" x14ac:dyDescent="0.25">
      <c r="A2135" s="53">
        <v>42675</v>
      </c>
      <c r="B2135" t="s">
        <v>32</v>
      </c>
      <c r="C2135" t="s">
        <v>166</v>
      </c>
      <c r="D2135">
        <v>3</v>
      </c>
      <c r="E2135" s="4">
        <v>23.36</v>
      </c>
      <c r="F2135" s="4" t="str">
        <f>VLOOKUP(C2135,[3]Lookup!A:C,3,FALSE)</f>
        <v>Local Authority</v>
      </c>
      <c r="G2135" t="str">
        <f>IF(F2135="NHS England", "NHS England", IFERROR(VLOOKUP(B2135,[3]Lookup!E:F,2,FALSE),"Requires a Council Assigning"))</f>
        <v>North Yorkshire County Council</v>
      </c>
      <c r="H2135" t="str">
        <f>IFERROR(VLOOKUP(C2135,[3]Lookup!A:B,2,FALSE),"Requires Category")</f>
        <v>Alcohol dependence</v>
      </c>
      <c r="I2135" t="str">
        <f t="shared" si="35"/>
        <v>Yes</v>
      </c>
    </row>
    <row r="2136" spans="1:9" hidden="1" x14ac:dyDescent="0.25">
      <c r="A2136" s="53">
        <v>42675</v>
      </c>
      <c r="B2136" t="s">
        <v>32</v>
      </c>
      <c r="C2136" t="s">
        <v>182</v>
      </c>
      <c r="D2136">
        <v>3</v>
      </c>
      <c r="E2136" s="4">
        <v>8.9600000000000009</v>
      </c>
      <c r="F2136" s="4" t="str">
        <f>VLOOKUP(C2136,[3]Lookup!A:C,3,FALSE)</f>
        <v>Local Authority</v>
      </c>
      <c r="G2136" t="str">
        <f>IF(F2136="NHS England", "NHS England", IFERROR(VLOOKUP(B2136,[3]Lookup!E:F,2,FALSE),"Requires a Council Assigning"))</f>
        <v>North Yorkshire County Council</v>
      </c>
      <c r="H2136" t="str">
        <f>IFERROR(VLOOKUP(C2136,[3]Lookup!A:B,2,FALSE),"Requires Category")</f>
        <v>Opioid Dependence</v>
      </c>
      <c r="I2136" t="str">
        <f t="shared" si="35"/>
        <v>Yes</v>
      </c>
    </row>
    <row r="2137" spans="1:9" hidden="1" x14ac:dyDescent="0.25">
      <c r="A2137" s="53">
        <v>42675</v>
      </c>
      <c r="B2137" t="s">
        <v>32</v>
      </c>
      <c r="C2137" t="s">
        <v>132</v>
      </c>
      <c r="D2137">
        <v>2</v>
      </c>
      <c r="E2137" s="4">
        <v>50.56</v>
      </c>
      <c r="F2137" s="4" t="str">
        <f>VLOOKUP(C2137,[3]Lookup!A:C,3,FALSE)</f>
        <v>Local Authority</v>
      </c>
      <c r="G2137" t="str">
        <f>IF(F2137="NHS England", "NHS England", IFERROR(VLOOKUP(B2137,[3]Lookup!E:F,2,FALSE),"Requires a Council Assigning"))</f>
        <v>North Yorkshire County Council</v>
      </c>
      <c r="H2137" t="str">
        <f>IFERROR(VLOOKUP(C2137,[3]Lookup!A:B,2,FALSE),"Requires Category")</f>
        <v>Nicotine Dependence</v>
      </c>
      <c r="I2137" t="str">
        <f t="shared" si="35"/>
        <v>Yes</v>
      </c>
    </row>
    <row r="2138" spans="1:9" hidden="1" x14ac:dyDescent="0.25">
      <c r="A2138" s="53">
        <v>42675</v>
      </c>
      <c r="B2138" t="s">
        <v>32</v>
      </c>
      <c r="C2138" t="s">
        <v>154</v>
      </c>
      <c r="D2138" s="18">
        <v>1254</v>
      </c>
      <c r="E2138" s="4">
        <v>7649.34</v>
      </c>
      <c r="F2138" s="4" t="str">
        <f>VLOOKUP(C2138,[3]Lookup!A:C,3,FALSE)</f>
        <v>NHS England</v>
      </c>
      <c r="G2138" t="str">
        <f>IF(F2138="NHS England", "NHS England", IFERROR(VLOOKUP(B2138,[3]Lookup!E:F,2,FALSE),"Requires a Council Assigning"))</f>
        <v>NHS England</v>
      </c>
      <c r="H2138" t="str">
        <f>IFERROR(VLOOKUP(C2138,[3]Lookup!A:B,2,FALSE),"Requires Category")</f>
        <v>Influenza</v>
      </c>
      <c r="I2138" t="str">
        <f t="shared" si="35"/>
        <v>Yes</v>
      </c>
    </row>
    <row r="2139" spans="1:9" hidden="1" x14ac:dyDescent="0.25">
      <c r="A2139" s="53">
        <v>42675</v>
      </c>
      <c r="B2139" t="s">
        <v>32</v>
      </c>
      <c r="C2139" t="s">
        <v>159</v>
      </c>
      <c r="D2139">
        <v>4</v>
      </c>
      <c r="E2139" s="4">
        <v>19.3</v>
      </c>
      <c r="F2139" s="4" t="str">
        <f>VLOOKUP(C2139,[3]Lookup!A:C,3,FALSE)</f>
        <v>Local Authority</v>
      </c>
      <c r="G2139" t="str">
        <f>IF(F2139="NHS England", "NHS England", IFERROR(VLOOKUP(B2139,[3]Lookup!E:F,2,FALSE),"Requires a Council Assigning"))</f>
        <v>North Yorkshire County Council</v>
      </c>
      <c r="H2139" t="str">
        <f>IFERROR(VLOOKUP(C2139,[3]Lookup!A:B,2,FALSE),"Requires Category")</f>
        <v>Emergency Contraception</v>
      </c>
      <c r="I2139" t="str">
        <f t="shared" si="35"/>
        <v>No</v>
      </c>
    </row>
    <row r="2140" spans="1:9" hidden="1" x14ac:dyDescent="0.25">
      <c r="A2140" s="53">
        <v>42675</v>
      </c>
      <c r="B2140" t="s">
        <v>32</v>
      </c>
      <c r="C2140" t="s">
        <v>138</v>
      </c>
      <c r="D2140">
        <v>2</v>
      </c>
      <c r="E2140" s="4">
        <v>20.49</v>
      </c>
      <c r="F2140" s="4" t="str">
        <f>VLOOKUP(C2140,[3]Lookup!A:C,3,FALSE)</f>
        <v>Local Authority</v>
      </c>
      <c r="G2140" t="str">
        <f>IF(F2140="NHS England", "NHS England", IFERROR(VLOOKUP(B2140,[3]Lookup!E:F,2,FALSE),"Requires a Council Assigning"))</f>
        <v>North Yorkshire County Council</v>
      </c>
      <c r="H2140" t="str">
        <f>IFERROR(VLOOKUP(C2140,[3]Lookup!A:B,2,FALSE),"Requires Category")</f>
        <v>Opioid Dependence</v>
      </c>
      <c r="I2140" t="str">
        <f t="shared" si="35"/>
        <v>Yes</v>
      </c>
    </row>
    <row r="2141" spans="1:9" hidden="1" x14ac:dyDescent="0.25">
      <c r="A2141" s="53">
        <v>42675</v>
      </c>
      <c r="B2141" t="s">
        <v>32</v>
      </c>
      <c r="C2141" t="s">
        <v>128</v>
      </c>
      <c r="D2141">
        <v>1</v>
      </c>
      <c r="E2141" s="4">
        <v>81.459999999999994</v>
      </c>
      <c r="F2141" s="4" t="str">
        <f>VLOOKUP(C2141,[3]Lookup!A:C,3,FALSE)</f>
        <v>Local Authority</v>
      </c>
      <c r="G2141" t="str">
        <f>IF(F2141="NHS England", "NHS England", IFERROR(VLOOKUP(B2141,[3]Lookup!E:F,2,FALSE),"Requires a Council Assigning"))</f>
        <v>North Yorkshire County Council</v>
      </c>
      <c r="H2141" t="str">
        <f>IFERROR(VLOOKUP(C2141,[3]Lookup!A:B,2,FALSE),"Requires Category")</f>
        <v>IUD Progestogen-only Device</v>
      </c>
      <c r="I2141" t="str">
        <f t="shared" si="35"/>
        <v>Yes</v>
      </c>
    </row>
    <row r="2142" spans="1:9" hidden="1" x14ac:dyDescent="0.25">
      <c r="A2142" s="53">
        <v>42675</v>
      </c>
      <c r="B2142" t="s">
        <v>32</v>
      </c>
      <c r="C2142" t="s">
        <v>129</v>
      </c>
      <c r="D2142">
        <v>5</v>
      </c>
      <c r="E2142" s="4">
        <v>386.19</v>
      </c>
      <c r="F2142" s="4" t="str">
        <f>VLOOKUP(C2142,[3]Lookup!A:C,3,FALSE)</f>
        <v>Local Authority</v>
      </c>
      <c r="G2142" t="str">
        <f>IF(F2142="NHS England", "NHS England", IFERROR(VLOOKUP(B2142,[3]Lookup!E:F,2,FALSE),"Requires a Council Assigning"))</f>
        <v>North Yorkshire County Council</v>
      </c>
      <c r="H2142" t="str">
        <f>IFERROR(VLOOKUP(C2142,[3]Lookup!A:B,2,FALSE),"Requires Category")</f>
        <v>Etonogestrel</v>
      </c>
      <c r="I2142" t="str">
        <f t="shared" si="35"/>
        <v>Yes</v>
      </c>
    </row>
    <row r="2143" spans="1:9" hidden="1" x14ac:dyDescent="0.25">
      <c r="A2143" s="53">
        <v>42675</v>
      </c>
      <c r="B2143" t="s">
        <v>32</v>
      </c>
      <c r="C2143" t="s">
        <v>163</v>
      </c>
      <c r="D2143">
        <v>1</v>
      </c>
      <c r="E2143" s="4">
        <v>22.26</v>
      </c>
      <c r="F2143" s="4" t="str">
        <f>VLOOKUP(C2143,[3]Lookup!A:C,3,FALSE)</f>
        <v>Local Authority</v>
      </c>
      <c r="G2143" t="str">
        <f>IF(F2143="NHS England", "NHS England", IFERROR(VLOOKUP(B2143,[3]Lookup!E:F,2,FALSE),"Requires a Council Assigning"))</f>
        <v>North Yorkshire County Council</v>
      </c>
      <c r="H2143" t="str">
        <f>IFERROR(VLOOKUP(C2143,[3]Lookup!A:B,2,FALSE),"Requires Category")</f>
        <v>Nicotine Dependence</v>
      </c>
      <c r="I2143" t="str">
        <f t="shared" si="35"/>
        <v>Yes</v>
      </c>
    </row>
    <row r="2144" spans="1:9" hidden="1" x14ac:dyDescent="0.25">
      <c r="A2144" s="53">
        <v>42675</v>
      </c>
      <c r="B2144" t="s">
        <v>32</v>
      </c>
      <c r="C2144" t="s">
        <v>152</v>
      </c>
      <c r="D2144">
        <v>7</v>
      </c>
      <c r="E2144" s="4">
        <v>53.91</v>
      </c>
      <c r="F2144" s="4" t="str">
        <f>VLOOKUP(C2144,[3]Lookup!A:C,3,FALSE)</f>
        <v>NHS England</v>
      </c>
      <c r="G2144" t="str">
        <f>IF(F2144="NHS England", "NHS England", IFERROR(VLOOKUP(B2144,[3]Lookup!E:F,2,FALSE),"Requires a Council Assigning"))</f>
        <v>NHS England</v>
      </c>
      <c r="H2144" t="str">
        <f>IFERROR(VLOOKUP(C2144,[3]Lookup!A:B,2,FALSE),"Requires Category")</f>
        <v>Pneumococcal</v>
      </c>
      <c r="I2144" t="str">
        <f t="shared" si="35"/>
        <v>Yes</v>
      </c>
    </row>
    <row r="2145" spans="1:9" hidden="1" x14ac:dyDescent="0.25">
      <c r="A2145" s="53">
        <v>42675</v>
      </c>
      <c r="B2145" t="s">
        <v>32</v>
      </c>
      <c r="C2145" t="s">
        <v>155</v>
      </c>
      <c r="D2145">
        <v>2</v>
      </c>
      <c r="E2145" s="4">
        <v>47.12</v>
      </c>
      <c r="F2145" s="4" t="str">
        <f>VLOOKUP(C2145,[3]Lookup!A:C,3,FALSE)</f>
        <v>Local Authority</v>
      </c>
      <c r="G2145" t="str">
        <f>IF(F2145="NHS England", "NHS England", IFERROR(VLOOKUP(B2145,[3]Lookup!E:F,2,FALSE),"Requires a Council Assigning"))</f>
        <v>North Yorkshire County Council</v>
      </c>
      <c r="H2145" t="str">
        <f>IFERROR(VLOOKUP(C2145,[3]Lookup!A:B,2,FALSE),"Requires Category")</f>
        <v>Opioid Dependence</v>
      </c>
      <c r="I2145" t="str">
        <f t="shared" si="35"/>
        <v>Yes</v>
      </c>
    </row>
    <row r="2146" spans="1:9" hidden="1" x14ac:dyDescent="0.25">
      <c r="A2146" s="53">
        <v>42675</v>
      </c>
      <c r="B2146" t="s">
        <v>32</v>
      </c>
      <c r="C2146" t="s">
        <v>174</v>
      </c>
      <c r="D2146">
        <v>2</v>
      </c>
      <c r="E2146" s="4">
        <v>70.63</v>
      </c>
      <c r="F2146" s="4" t="str">
        <f>VLOOKUP(C2146,[3]Lookup!A:C,3,FALSE)</f>
        <v>Local Authority</v>
      </c>
      <c r="G2146" t="str">
        <f>IF(F2146="NHS England", "NHS England", IFERROR(VLOOKUP(B2146,[3]Lookup!E:F,2,FALSE),"Requires a Council Assigning"))</f>
        <v>North Yorkshire County Council</v>
      </c>
      <c r="H2146" t="str">
        <f>IFERROR(VLOOKUP(C2146,[3]Lookup!A:B,2,FALSE),"Requires Category")</f>
        <v>Opioid Dependence</v>
      </c>
      <c r="I2146" t="str">
        <f t="shared" si="35"/>
        <v>Yes</v>
      </c>
    </row>
    <row r="2147" spans="1:9" hidden="1" x14ac:dyDescent="0.25">
      <c r="A2147" s="53">
        <v>42675</v>
      </c>
      <c r="B2147" t="s">
        <v>36</v>
      </c>
      <c r="C2147" t="s">
        <v>166</v>
      </c>
      <c r="D2147">
        <v>1</v>
      </c>
      <c r="E2147" s="4">
        <v>30.7</v>
      </c>
      <c r="F2147" s="4" t="str">
        <f>VLOOKUP(C2147,[3]Lookup!A:C,3,FALSE)</f>
        <v>Local Authority</v>
      </c>
      <c r="G2147" t="str">
        <f>IF(F2147="NHS England", "NHS England", IFERROR(VLOOKUP(B2147,[3]Lookup!E:F,2,FALSE),"Requires a Council Assigning"))</f>
        <v>North Yorkshire County Council</v>
      </c>
      <c r="H2147" t="str">
        <f>IFERROR(VLOOKUP(C2147,[3]Lookup!A:B,2,FALSE),"Requires Category")</f>
        <v>Alcohol dependence</v>
      </c>
      <c r="I2147" t="str">
        <f t="shared" si="35"/>
        <v>Yes</v>
      </c>
    </row>
    <row r="2148" spans="1:9" hidden="1" x14ac:dyDescent="0.25">
      <c r="A2148" s="53">
        <v>42675</v>
      </c>
      <c r="B2148" t="s">
        <v>36</v>
      </c>
      <c r="C2148" t="s">
        <v>177</v>
      </c>
      <c r="D2148">
        <v>1</v>
      </c>
      <c r="E2148" s="4">
        <v>25.27</v>
      </c>
      <c r="F2148" s="4" t="str">
        <f>VLOOKUP(C2148,[3]Lookup!A:C,3,FALSE)</f>
        <v>Local Authority</v>
      </c>
      <c r="G2148" t="str">
        <f>IF(F2148="NHS England", "NHS England", IFERROR(VLOOKUP(B2148,[3]Lookup!E:F,2,FALSE),"Requires a Council Assigning"))</f>
        <v>North Yorkshire County Council</v>
      </c>
      <c r="H2148" t="str">
        <f>IFERROR(VLOOKUP(C2148,[3]Lookup!A:B,2,FALSE),"Requires Category")</f>
        <v>Nicotine Dependence</v>
      </c>
      <c r="I2148" t="str">
        <f t="shared" si="35"/>
        <v>Yes</v>
      </c>
    </row>
    <row r="2149" spans="1:9" hidden="1" x14ac:dyDescent="0.25">
      <c r="A2149" s="53">
        <v>42675</v>
      </c>
      <c r="B2149" t="s">
        <v>36</v>
      </c>
      <c r="C2149" t="s">
        <v>135</v>
      </c>
      <c r="D2149">
        <v>3</v>
      </c>
      <c r="E2149" s="4">
        <v>95.32</v>
      </c>
      <c r="F2149" s="4" t="str">
        <f>VLOOKUP(C2149,[3]Lookup!A:C,3,FALSE)</f>
        <v>Local Authority</v>
      </c>
      <c r="G2149" t="str">
        <f>IF(F2149="NHS England", "NHS England", IFERROR(VLOOKUP(B2149,[3]Lookup!E:F,2,FALSE),"Requires a Council Assigning"))</f>
        <v>North Yorkshire County Council</v>
      </c>
      <c r="H2149" t="str">
        <f>IFERROR(VLOOKUP(C2149,[3]Lookup!A:B,2,FALSE),"Requires Category")</f>
        <v>Alcohol dependence</v>
      </c>
      <c r="I2149" t="str">
        <f t="shared" si="35"/>
        <v>Yes</v>
      </c>
    </row>
    <row r="2150" spans="1:9" hidden="1" x14ac:dyDescent="0.25">
      <c r="A2150" s="53">
        <v>42675</v>
      </c>
      <c r="B2150" t="s">
        <v>36</v>
      </c>
      <c r="C2150" t="s">
        <v>154</v>
      </c>
      <c r="D2150">
        <v>94</v>
      </c>
      <c r="E2150" s="4">
        <v>573.4</v>
      </c>
      <c r="F2150" s="4" t="str">
        <f>VLOOKUP(C2150,[3]Lookup!A:C,3,FALSE)</f>
        <v>NHS England</v>
      </c>
      <c r="G2150" t="str">
        <f>IF(F2150="NHS England", "NHS England", IFERROR(VLOOKUP(B2150,[3]Lookup!E:F,2,FALSE),"Requires a Council Assigning"))</f>
        <v>NHS England</v>
      </c>
      <c r="H2150" t="str">
        <f>IFERROR(VLOOKUP(C2150,[3]Lookup!A:B,2,FALSE),"Requires Category")</f>
        <v>Influenza</v>
      </c>
      <c r="I2150" t="str">
        <f t="shared" si="35"/>
        <v>Yes</v>
      </c>
    </row>
    <row r="2151" spans="1:9" hidden="1" x14ac:dyDescent="0.25">
      <c r="A2151" s="53">
        <v>42675</v>
      </c>
      <c r="B2151" t="s">
        <v>36</v>
      </c>
      <c r="C2151" t="s">
        <v>137</v>
      </c>
      <c r="D2151">
        <v>100</v>
      </c>
      <c r="E2151" s="4">
        <v>483.18</v>
      </c>
      <c r="F2151" s="4" t="str">
        <f>VLOOKUP(C2151,[3]Lookup!A:C,3,FALSE)</f>
        <v>NHS England</v>
      </c>
      <c r="G2151" t="str">
        <f>IF(F2151="NHS England", "NHS England", IFERROR(VLOOKUP(B2151,[3]Lookup!E:F,2,FALSE),"Requires a Council Assigning"))</f>
        <v>NHS England</v>
      </c>
      <c r="H2151" t="str">
        <f>IFERROR(VLOOKUP(C2151,[3]Lookup!A:B,2,FALSE),"Requires Category")</f>
        <v>Influenza</v>
      </c>
      <c r="I2151" t="str">
        <f t="shared" si="35"/>
        <v>Yes</v>
      </c>
    </row>
    <row r="2152" spans="1:9" hidden="1" x14ac:dyDescent="0.25">
      <c r="A2152" s="53">
        <v>42675</v>
      </c>
      <c r="B2152" t="s">
        <v>36</v>
      </c>
      <c r="C2152" t="s">
        <v>159</v>
      </c>
      <c r="D2152">
        <v>1</v>
      </c>
      <c r="E2152" s="4">
        <v>4.8099999999999996</v>
      </c>
      <c r="F2152" s="4" t="str">
        <f>VLOOKUP(C2152,[3]Lookup!A:C,3,FALSE)</f>
        <v>Local Authority</v>
      </c>
      <c r="G2152" t="str">
        <f>IF(F2152="NHS England", "NHS England", IFERROR(VLOOKUP(B2152,[3]Lookup!E:F,2,FALSE),"Requires a Council Assigning"))</f>
        <v>North Yorkshire County Council</v>
      </c>
      <c r="H2152" t="str">
        <f>IFERROR(VLOOKUP(C2152,[3]Lookup!A:B,2,FALSE),"Requires Category")</f>
        <v>Emergency Contraception</v>
      </c>
      <c r="I2152" t="str">
        <f t="shared" si="35"/>
        <v>No</v>
      </c>
    </row>
    <row r="2153" spans="1:9" hidden="1" x14ac:dyDescent="0.25">
      <c r="A2153" s="53">
        <v>42675</v>
      </c>
      <c r="B2153" t="s">
        <v>36</v>
      </c>
      <c r="C2153" t="s">
        <v>128</v>
      </c>
      <c r="D2153">
        <v>5</v>
      </c>
      <c r="E2153" s="4">
        <v>570.25</v>
      </c>
      <c r="F2153" s="4" t="str">
        <f>VLOOKUP(C2153,[3]Lookup!A:C,3,FALSE)</f>
        <v>Local Authority</v>
      </c>
      <c r="G2153" t="str">
        <f>IF(F2153="NHS England", "NHS England", IFERROR(VLOOKUP(B2153,[3]Lookup!E:F,2,FALSE),"Requires a Council Assigning"))</f>
        <v>North Yorkshire County Council</v>
      </c>
      <c r="H2153" t="str">
        <f>IFERROR(VLOOKUP(C2153,[3]Lookup!A:B,2,FALSE),"Requires Category")</f>
        <v>IUD Progestogen-only Device</v>
      </c>
      <c r="I2153" t="str">
        <f t="shared" si="35"/>
        <v>Yes</v>
      </c>
    </row>
    <row r="2154" spans="1:9" hidden="1" x14ac:dyDescent="0.25">
      <c r="A2154" s="53">
        <v>42675</v>
      </c>
      <c r="B2154" t="s">
        <v>36</v>
      </c>
      <c r="C2154" t="s">
        <v>129</v>
      </c>
      <c r="D2154">
        <v>4</v>
      </c>
      <c r="E2154" s="4">
        <v>308.95</v>
      </c>
      <c r="F2154" s="4" t="str">
        <f>VLOOKUP(C2154,[3]Lookup!A:C,3,FALSE)</f>
        <v>Local Authority</v>
      </c>
      <c r="G2154" t="str">
        <f>IF(F2154="NHS England", "NHS England", IFERROR(VLOOKUP(B2154,[3]Lookup!E:F,2,FALSE),"Requires a Council Assigning"))</f>
        <v>North Yorkshire County Council</v>
      </c>
      <c r="H2154" t="str">
        <f>IFERROR(VLOOKUP(C2154,[3]Lookup!A:B,2,FALSE),"Requires Category")</f>
        <v>Etonogestrel</v>
      </c>
      <c r="I2154" t="str">
        <f t="shared" si="35"/>
        <v>Yes</v>
      </c>
    </row>
    <row r="2155" spans="1:9" hidden="1" x14ac:dyDescent="0.25">
      <c r="A2155" s="53">
        <v>42675</v>
      </c>
      <c r="B2155" t="s">
        <v>36</v>
      </c>
      <c r="C2155" t="s">
        <v>153</v>
      </c>
      <c r="D2155">
        <v>1</v>
      </c>
      <c r="E2155" s="4">
        <v>69.94</v>
      </c>
      <c r="F2155" s="4" t="str">
        <f>VLOOKUP(C2155,[3]Lookup!A:C,3,FALSE)</f>
        <v>Local Authority</v>
      </c>
      <c r="G2155" t="str">
        <f>IF(F2155="NHS England", "NHS England", IFERROR(VLOOKUP(B2155,[3]Lookup!E:F,2,FALSE),"Requires a Council Assigning"))</f>
        <v>North Yorkshire County Council</v>
      </c>
      <c r="H2155" t="str">
        <f>IFERROR(VLOOKUP(C2155,[3]Lookup!A:B,2,FALSE),"Requires Category")</f>
        <v>Nicotine Dependence</v>
      </c>
      <c r="I2155" t="str">
        <f t="shared" ref="I2155:I2218" si="36">INDEX($R$7:$AB$11,MATCH(G2155,$Q$7:$Q$11,0),MATCH(H2155,$R$6:$AB$6,0))</f>
        <v>Yes</v>
      </c>
    </row>
    <row r="2156" spans="1:9" hidden="1" x14ac:dyDescent="0.25">
      <c r="A2156" s="53">
        <v>42675</v>
      </c>
      <c r="B2156" t="s">
        <v>36</v>
      </c>
      <c r="C2156" t="s">
        <v>167</v>
      </c>
      <c r="D2156">
        <v>1</v>
      </c>
      <c r="E2156" s="4">
        <v>36.93</v>
      </c>
      <c r="F2156" s="4" t="str">
        <f>VLOOKUP(C2156,[3]Lookup!A:C,3,FALSE)</f>
        <v>Local Authority</v>
      </c>
      <c r="G2156" t="str">
        <f>IF(F2156="NHS England", "NHS England", IFERROR(VLOOKUP(B2156,[3]Lookup!E:F,2,FALSE),"Requires a Council Assigning"))</f>
        <v>North Yorkshire County Council</v>
      </c>
      <c r="H2156" t="str">
        <f>IFERROR(VLOOKUP(C2156,[3]Lookup!A:B,2,FALSE),"Requires Category")</f>
        <v>Nicotine Dependence</v>
      </c>
      <c r="I2156" t="str">
        <f t="shared" si="36"/>
        <v>Yes</v>
      </c>
    </row>
    <row r="2157" spans="1:9" hidden="1" x14ac:dyDescent="0.25">
      <c r="A2157" s="53">
        <v>42675</v>
      </c>
      <c r="B2157" t="s">
        <v>36</v>
      </c>
      <c r="C2157" t="s">
        <v>240</v>
      </c>
      <c r="D2157">
        <v>2</v>
      </c>
      <c r="E2157" s="4">
        <v>28.14</v>
      </c>
      <c r="F2157" s="4" t="str">
        <f>VLOOKUP(C2157,[3]Lookup!A:C,3,FALSE)</f>
        <v>Local Authority</v>
      </c>
      <c r="G2157" t="str">
        <f>IF(F2157="NHS England", "NHS England", IFERROR(VLOOKUP(B2157,[3]Lookup!E:F,2,FALSE),"Requires a Council Assigning"))</f>
        <v>North Yorkshire County Council</v>
      </c>
      <c r="H2157" t="str">
        <f>IFERROR(VLOOKUP(C2157,[3]Lookup!A:B,2,FALSE),"Requires Category")</f>
        <v>Non Medicated Coils</v>
      </c>
      <c r="I2157" t="str">
        <f t="shared" si="36"/>
        <v>Yes</v>
      </c>
    </row>
    <row r="2158" spans="1:9" hidden="1" x14ac:dyDescent="0.25">
      <c r="A2158" s="53">
        <v>42675</v>
      </c>
      <c r="B2158" t="s">
        <v>36</v>
      </c>
      <c r="C2158" t="s">
        <v>152</v>
      </c>
      <c r="D2158">
        <v>24</v>
      </c>
      <c r="E2158" s="4">
        <v>184.83</v>
      </c>
      <c r="F2158" s="4" t="str">
        <f>VLOOKUP(C2158,[3]Lookup!A:C,3,FALSE)</f>
        <v>NHS England</v>
      </c>
      <c r="G2158" t="str">
        <f>IF(F2158="NHS England", "NHS England", IFERROR(VLOOKUP(B2158,[3]Lookup!E:F,2,FALSE),"Requires a Council Assigning"))</f>
        <v>NHS England</v>
      </c>
      <c r="H2158" t="str">
        <f>IFERROR(VLOOKUP(C2158,[3]Lookup!A:B,2,FALSE),"Requires Category")</f>
        <v>Pneumococcal</v>
      </c>
      <c r="I2158" t="str">
        <f t="shared" si="36"/>
        <v>Yes</v>
      </c>
    </row>
    <row r="2159" spans="1:9" hidden="1" x14ac:dyDescent="0.25">
      <c r="A2159" s="53">
        <v>42675</v>
      </c>
      <c r="B2159" t="s">
        <v>36</v>
      </c>
      <c r="C2159" t="s">
        <v>145</v>
      </c>
      <c r="D2159">
        <v>1</v>
      </c>
      <c r="E2159" s="4">
        <v>25.29</v>
      </c>
      <c r="F2159" s="4" t="str">
        <f>VLOOKUP(C2159,[3]Lookup!A:C,3,FALSE)</f>
        <v>Local Authority</v>
      </c>
      <c r="G2159" t="str">
        <f>IF(F2159="NHS England", "NHS England", IFERROR(VLOOKUP(B2159,[3]Lookup!E:F,2,FALSE),"Requires a Council Assigning"))</f>
        <v>North Yorkshire County Council</v>
      </c>
      <c r="H2159" t="str">
        <f>IFERROR(VLOOKUP(C2159,[3]Lookup!A:B,2,FALSE),"Requires Category")</f>
        <v>Nicotine Dependence</v>
      </c>
      <c r="I2159" t="str">
        <f t="shared" si="36"/>
        <v>Yes</v>
      </c>
    </row>
    <row r="2160" spans="1:9" hidden="1" x14ac:dyDescent="0.25">
      <c r="A2160" s="53">
        <v>42675</v>
      </c>
      <c r="B2160" t="s">
        <v>36</v>
      </c>
      <c r="C2160" t="s">
        <v>146</v>
      </c>
      <c r="D2160">
        <v>3</v>
      </c>
      <c r="E2160" s="4">
        <v>75.819999999999993</v>
      </c>
      <c r="F2160" s="4" t="str">
        <f>VLOOKUP(C2160,[3]Lookup!A:C,3,FALSE)</f>
        <v>Local Authority</v>
      </c>
      <c r="G2160" t="str">
        <f>IF(F2160="NHS England", "NHS England", IFERROR(VLOOKUP(B2160,[3]Lookup!E:F,2,FALSE),"Requires a Council Assigning"))</f>
        <v>North Yorkshire County Council</v>
      </c>
      <c r="H2160" t="str">
        <f>IFERROR(VLOOKUP(C2160,[3]Lookup!A:B,2,FALSE),"Requires Category")</f>
        <v>Nicotine Dependence</v>
      </c>
      <c r="I2160" t="str">
        <f t="shared" si="36"/>
        <v>Yes</v>
      </c>
    </row>
    <row r="2161" spans="1:9" hidden="1" x14ac:dyDescent="0.25">
      <c r="A2161" s="53">
        <v>42675</v>
      </c>
      <c r="B2161" t="s">
        <v>62</v>
      </c>
      <c r="C2161" t="s">
        <v>166</v>
      </c>
      <c r="D2161">
        <v>5</v>
      </c>
      <c r="E2161" s="4">
        <v>91.2</v>
      </c>
      <c r="F2161" s="4" t="str">
        <f>VLOOKUP(C2161,[3]Lookup!A:C,3,FALSE)</f>
        <v>Local Authority</v>
      </c>
      <c r="G2161" t="str">
        <f>IF(F2161="NHS England", "NHS England", IFERROR(VLOOKUP(B2161,[3]Lookup!E:F,2,FALSE),"Requires a Council Assigning"))</f>
        <v>City of York</v>
      </c>
      <c r="H2161" t="str">
        <f>IFERROR(VLOOKUP(C2161,[3]Lookup!A:B,2,FALSE),"Requires Category")</f>
        <v>Alcohol dependence</v>
      </c>
      <c r="I2161" t="str">
        <f t="shared" si="36"/>
        <v>No</v>
      </c>
    </row>
    <row r="2162" spans="1:9" hidden="1" x14ac:dyDescent="0.25">
      <c r="A2162" s="53">
        <v>42675</v>
      </c>
      <c r="B2162" t="s">
        <v>62</v>
      </c>
      <c r="C2162" t="s">
        <v>127</v>
      </c>
      <c r="D2162">
        <v>1</v>
      </c>
      <c r="E2162" s="4">
        <v>13.02</v>
      </c>
      <c r="F2162" s="4" t="str">
        <f>VLOOKUP(C2162,[3]Lookup!A:C,3,FALSE)</f>
        <v>Local Authority</v>
      </c>
      <c r="G2162" t="str">
        <f>IF(F2162="NHS England", "NHS England", IFERROR(VLOOKUP(B2162,[3]Lookup!E:F,2,FALSE),"Requires a Council Assigning"))</f>
        <v>City of York</v>
      </c>
      <c r="H2162" t="str">
        <f>IFERROR(VLOOKUP(C2162,[3]Lookup!A:B,2,FALSE),"Requires Category")</f>
        <v>Emergency Contraception</v>
      </c>
      <c r="I2162" t="str">
        <f t="shared" si="36"/>
        <v>No</v>
      </c>
    </row>
    <row r="2163" spans="1:9" hidden="1" x14ac:dyDescent="0.25">
      <c r="A2163" s="53">
        <v>42675</v>
      </c>
      <c r="B2163" t="s">
        <v>62</v>
      </c>
      <c r="C2163" t="s">
        <v>159</v>
      </c>
      <c r="D2163">
        <v>2</v>
      </c>
      <c r="E2163" s="4">
        <v>9.65</v>
      </c>
      <c r="F2163" s="4" t="str">
        <f>VLOOKUP(C2163,[3]Lookup!A:C,3,FALSE)</f>
        <v>Local Authority</v>
      </c>
      <c r="G2163" t="str">
        <f>IF(F2163="NHS England", "NHS England", IFERROR(VLOOKUP(B2163,[3]Lookup!E:F,2,FALSE),"Requires a Council Assigning"))</f>
        <v>City of York</v>
      </c>
      <c r="H2163" t="str">
        <f>IFERROR(VLOOKUP(C2163,[3]Lookup!A:B,2,FALSE),"Requires Category")</f>
        <v>Emergency Contraception</v>
      </c>
      <c r="I2163" t="str">
        <f t="shared" si="36"/>
        <v>No</v>
      </c>
    </row>
    <row r="2164" spans="1:9" hidden="1" x14ac:dyDescent="0.25">
      <c r="A2164" s="53">
        <v>42675</v>
      </c>
      <c r="B2164" t="s">
        <v>62</v>
      </c>
      <c r="C2164" t="s">
        <v>128</v>
      </c>
      <c r="D2164">
        <v>5</v>
      </c>
      <c r="E2164" s="4">
        <v>407.28</v>
      </c>
      <c r="F2164" s="4" t="str">
        <f>VLOOKUP(C2164,[3]Lookup!A:C,3,FALSE)</f>
        <v>Local Authority</v>
      </c>
      <c r="G2164" t="str">
        <f>IF(F2164="NHS England", "NHS England", IFERROR(VLOOKUP(B2164,[3]Lookup!E:F,2,FALSE),"Requires a Council Assigning"))</f>
        <v>City of York</v>
      </c>
      <c r="H2164" t="str">
        <f>IFERROR(VLOOKUP(C2164,[3]Lookup!A:B,2,FALSE),"Requires Category")</f>
        <v>IUD Progestogen-only Device</v>
      </c>
      <c r="I2164" t="str">
        <f t="shared" si="36"/>
        <v>No</v>
      </c>
    </row>
    <row r="2165" spans="1:9" hidden="1" x14ac:dyDescent="0.25">
      <c r="A2165" s="53">
        <v>42675</v>
      </c>
      <c r="B2165" t="s">
        <v>62</v>
      </c>
      <c r="C2165" t="s">
        <v>129</v>
      </c>
      <c r="D2165">
        <v>5</v>
      </c>
      <c r="E2165" s="4">
        <v>386.13</v>
      </c>
      <c r="F2165" s="4" t="str">
        <f>VLOOKUP(C2165,[3]Lookup!A:C,3,FALSE)</f>
        <v>Local Authority</v>
      </c>
      <c r="G2165" t="str">
        <f>IF(F2165="NHS England", "NHS England", IFERROR(VLOOKUP(B2165,[3]Lookup!E:F,2,FALSE),"Requires a Council Assigning"))</f>
        <v>City of York</v>
      </c>
      <c r="H2165" t="str">
        <f>IFERROR(VLOOKUP(C2165,[3]Lookup!A:B,2,FALSE),"Requires Category")</f>
        <v>Etonogestrel</v>
      </c>
      <c r="I2165" t="str">
        <f t="shared" si="36"/>
        <v>No</v>
      </c>
    </row>
    <row r="2166" spans="1:9" hidden="1" x14ac:dyDescent="0.25">
      <c r="A2166" s="53">
        <v>42675</v>
      </c>
      <c r="B2166" t="s">
        <v>62</v>
      </c>
      <c r="C2166" t="s">
        <v>142</v>
      </c>
      <c r="D2166">
        <v>1</v>
      </c>
      <c r="E2166" s="4">
        <v>17.41</v>
      </c>
      <c r="F2166" s="4" t="str">
        <f>VLOOKUP(C2166,[3]Lookup!A:C,3,FALSE)</f>
        <v>Local Authority</v>
      </c>
      <c r="G2166" t="str">
        <f>IF(F2166="NHS England", "NHS England", IFERROR(VLOOKUP(B2166,[3]Lookup!E:F,2,FALSE),"Requires a Council Assigning"))</f>
        <v>City of York</v>
      </c>
      <c r="H2166" t="str">
        <f>IFERROR(VLOOKUP(C2166,[3]Lookup!A:B,2,FALSE),"Requires Category")</f>
        <v>Nicotine Dependence</v>
      </c>
      <c r="I2166" t="str">
        <f t="shared" si="36"/>
        <v>No</v>
      </c>
    </row>
    <row r="2167" spans="1:9" hidden="1" x14ac:dyDescent="0.25">
      <c r="A2167" s="53">
        <v>42675</v>
      </c>
      <c r="B2167" t="s">
        <v>62</v>
      </c>
      <c r="C2167" t="s">
        <v>240</v>
      </c>
      <c r="D2167">
        <v>1</v>
      </c>
      <c r="E2167" s="4">
        <v>14.07</v>
      </c>
      <c r="F2167" s="4" t="str">
        <f>VLOOKUP(C2167,[3]Lookup!A:C,3,FALSE)</f>
        <v>Local Authority</v>
      </c>
      <c r="G2167" t="str">
        <f>IF(F2167="NHS England", "NHS England", IFERROR(VLOOKUP(B2167,[3]Lookup!E:F,2,FALSE),"Requires a Council Assigning"))</f>
        <v>City of York</v>
      </c>
      <c r="H2167" t="str">
        <f>IFERROR(VLOOKUP(C2167,[3]Lookup!A:B,2,FALSE),"Requires Category")</f>
        <v>Non Medicated Coils</v>
      </c>
      <c r="I2167" t="str">
        <f t="shared" si="36"/>
        <v>No</v>
      </c>
    </row>
    <row r="2168" spans="1:9" hidden="1" x14ac:dyDescent="0.25">
      <c r="A2168" s="53">
        <v>42675</v>
      </c>
      <c r="B2168" t="s">
        <v>62</v>
      </c>
      <c r="C2168" t="s">
        <v>152</v>
      </c>
      <c r="D2168">
        <v>30</v>
      </c>
      <c r="E2168" s="4">
        <v>231.04</v>
      </c>
      <c r="F2168" s="4" t="str">
        <f>VLOOKUP(C2168,[3]Lookup!A:C,3,FALSE)</f>
        <v>NHS England</v>
      </c>
      <c r="G2168" t="str">
        <f>IF(F2168="NHS England", "NHS England", IFERROR(VLOOKUP(B2168,[3]Lookup!E:F,2,FALSE),"Requires a Council Assigning"))</f>
        <v>NHS England</v>
      </c>
      <c r="H2168" t="str">
        <f>IFERROR(VLOOKUP(C2168,[3]Lookup!A:B,2,FALSE),"Requires Category")</f>
        <v>Pneumococcal</v>
      </c>
      <c r="I2168" t="str">
        <f t="shared" si="36"/>
        <v>Yes</v>
      </c>
    </row>
    <row r="2169" spans="1:9" hidden="1" x14ac:dyDescent="0.25">
      <c r="A2169" s="53">
        <v>42675</v>
      </c>
      <c r="B2169" t="s">
        <v>62</v>
      </c>
      <c r="C2169" t="s">
        <v>144</v>
      </c>
      <c r="D2169">
        <v>1</v>
      </c>
      <c r="E2169" s="4">
        <v>13.02</v>
      </c>
      <c r="F2169" s="4" t="str">
        <f>VLOOKUP(C2169,[3]Lookup!A:C,3,FALSE)</f>
        <v>Local Authority</v>
      </c>
      <c r="G2169" t="str">
        <f>IF(F2169="NHS England", "NHS England", IFERROR(VLOOKUP(B2169,[3]Lookup!E:F,2,FALSE),"Requires a Council Assigning"))</f>
        <v>City of York</v>
      </c>
      <c r="H2169" t="str">
        <f>IFERROR(VLOOKUP(C2169,[3]Lookup!A:B,2,FALSE),"Requires Category")</f>
        <v>Emergency Contraception</v>
      </c>
      <c r="I2169" t="str">
        <f t="shared" si="36"/>
        <v>No</v>
      </c>
    </row>
    <row r="2170" spans="1:9" hidden="1" x14ac:dyDescent="0.25">
      <c r="A2170" s="53">
        <v>42675</v>
      </c>
      <c r="B2170" t="s">
        <v>62</v>
      </c>
      <c r="C2170" t="s">
        <v>145</v>
      </c>
      <c r="D2170">
        <v>1</v>
      </c>
      <c r="E2170" s="4">
        <v>25.29</v>
      </c>
      <c r="F2170" s="4" t="str">
        <f>VLOOKUP(C2170,[3]Lookup!A:C,3,FALSE)</f>
        <v>Local Authority</v>
      </c>
      <c r="G2170" t="str">
        <f>IF(F2170="NHS England", "NHS England", IFERROR(VLOOKUP(B2170,[3]Lookup!E:F,2,FALSE),"Requires a Council Assigning"))</f>
        <v>City of York</v>
      </c>
      <c r="H2170" t="str">
        <f>IFERROR(VLOOKUP(C2170,[3]Lookup!A:B,2,FALSE),"Requires Category")</f>
        <v>Nicotine Dependence</v>
      </c>
      <c r="I2170" t="str">
        <f t="shared" si="36"/>
        <v>No</v>
      </c>
    </row>
    <row r="2171" spans="1:9" hidden="1" x14ac:dyDescent="0.25">
      <c r="A2171" s="53">
        <v>42675</v>
      </c>
      <c r="B2171" t="s">
        <v>62</v>
      </c>
      <c r="C2171" t="s">
        <v>146</v>
      </c>
      <c r="D2171">
        <v>1</v>
      </c>
      <c r="E2171" s="4">
        <v>50.55</v>
      </c>
      <c r="F2171" s="4" t="str">
        <f>VLOOKUP(C2171,[3]Lookup!A:C,3,FALSE)</f>
        <v>Local Authority</v>
      </c>
      <c r="G2171" t="str">
        <f>IF(F2171="NHS England", "NHS England", IFERROR(VLOOKUP(B2171,[3]Lookup!E:F,2,FALSE),"Requires a Council Assigning"))</f>
        <v>City of York</v>
      </c>
      <c r="H2171" t="str">
        <f>IFERROR(VLOOKUP(C2171,[3]Lookup!A:B,2,FALSE),"Requires Category")</f>
        <v>Nicotine Dependence</v>
      </c>
      <c r="I2171" t="str">
        <f t="shared" si="36"/>
        <v>No</v>
      </c>
    </row>
    <row r="2172" spans="1:9" hidden="1" x14ac:dyDescent="0.25">
      <c r="A2172" s="53">
        <v>42675</v>
      </c>
      <c r="B2172" t="s">
        <v>52</v>
      </c>
      <c r="C2172" t="s">
        <v>166</v>
      </c>
      <c r="D2172">
        <v>2</v>
      </c>
      <c r="E2172" s="4">
        <v>61.42</v>
      </c>
      <c r="F2172" s="4" t="str">
        <f>VLOOKUP(C2172,[3]Lookup!A:C,3,FALSE)</f>
        <v>Local Authority</v>
      </c>
      <c r="G2172" t="str">
        <f>IF(F2172="NHS England", "NHS England", IFERROR(VLOOKUP(B2172,[3]Lookup!E:F,2,FALSE),"Requires a Council Assigning"))</f>
        <v>North Yorkshire County Council</v>
      </c>
      <c r="H2172" t="str">
        <f>IFERROR(VLOOKUP(C2172,[3]Lookup!A:B,2,FALSE),"Requires Category")</f>
        <v>Alcohol dependence</v>
      </c>
      <c r="I2172" t="str">
        <f t="shared" si="36"/>
        <v>Yes</v>
      </c>
    </row>
    <row r="2173" spans="1:9" hidden="1" x14ac:dyDescent="0.25">
      <c r="A2173" s="53">
        <v>42675</v>
      </c>
      <c r="B2173" t="s">
        <v>52</v>
      </c>
      <c r="C2173" t="s">
        <v>133</v>
      </c>
      <c r="D2173">
        <v>5</v>
      </c>
      <c r="E2173" s="4">
        <v>9.77</v>
      </c>
      <c r="F2173" s="4" t="str">
        <f>VLOOKUP(C2173,[3]Lookup!A:C,3,FALSE)</f>
        <v>Local Authority</v>
      </c>
      <c r="G2173" t="str">
        <f>IF(F2173="NHS England", "NHS England", IFERROR(VLOOKUP(B2173,[3]Lookup!E:F,2,FALSE),"Requires a Council Assigning"))</f>
        <v>North Yorkshire County Council</v>
      </c>
      <c r="H2173" t="str">
        <f>IFERROR(VLOOKUP(C2173,[3]Lookup!A:B,2,FALSE),"Requires Category")</f>
        <v>Opioid Dependence</v>
      </c>
      <c r="I2173" t="str">
        <f t="shared" si="36"/>
        <v>Yes</v>
      </c>
    </row>
    <row r="2174" spans="1:9" hidden="1" x14ac:dyDescent="0.25">
      <c r="A2174" s="53">
        <v>42675</v>
      </c>
      <c r="B2174" t="s">
        <v>52</v>
      </c>
      <c r="C2174" t="s">
        <v>134</v>
      </c>
      <c r="D2174">
        <v>3</v>
      </c>
      <c r="E2174" s="4">
        <v>3.77</v>
      </c>
      <c r="F2174" s="4" t="str">
        <f>VLOOKUP(C2174,[3]Lookup!A:C,3,FALSE)</f>
        <v>Local Authority</v>
      </c>
      <c r="G2174" t="str">
        <f>IF(F2174="NHS England", "NHS England", IFERROR(VLOOKUP(B2174,[3]Lookup!E:F,2,FALSE),"Requires a Council Assigning"))</f>
        <v>North Yorkshire County Council</v>
      </c>
      <c r="H2174" t="str">
        <f>IFERROR(VLOOKUP(C2174,[3]Lookup!A:B,2,FALSE),"Requires Category")</f>
        <v>Opioid Dependence</v>
      </c>
      <c r="I2174" t="str">
        <f t="shared" si="36"/>
        <v>Yes</v>
      </c>
    </row>
    <row r="2175" spans="1:9" hidden="1" x14ac:dyDescent="0.25">
      <c r="A2175" s="53">
        <v>42675</v>
      </c>
      <c r="B2175" t="s">
        <v>52</v>
      </c>
      <c r="C2175" t="s">
        <v>132</v>
      </c>
      <c r="D2175">
        <v>2</v>
      </c>
      <c r="E2175" s="4">
        <v>101.1</v>
      </c>
      <c r="F2175" s="4" t="str">
        <f>VLOOKUP(C2175,[3]Lookup!A:C,3,FALSE)</f>
        <v>Local Authority</v>
      </c>
      <c r="G2175" t="str">
        <f>IF(F2175="NHS England", "NHS England", IFERROR(VLOOKUP(B2175,[3]Lookup!E:F,2,FALSE),"Requires a Council Assigning"))</f>
        <v>North Yorkshire County Council</v>
      </c>
      <c r="H2175" t="str">
        <f>IFERROR(VLOOKUP(C2175,[3]Lookup!A:B,2,FALSE),"Requires Category")</f>
        <v>Nicotine Dependence</v>
      </c>
      <c r="I2175" t="str">
        <f t="shared" si="36"/>
        <v>Yes</v>
      </c>
    </row>
    <row r="2176" spans="1:9" hidden="1" x14ac:dyDescent="0.25">
      <c r="A2176" s="53">
        <v>42675</v>
      </c>
      <c r="B2176" t="s">
        <v>52</v>
      </c>
      <c r="C2176" t="s">
        <v>135</v>
      </c>
      <c r="D2176">
        <v>1</v>
      </c>
      <c r="E2176" s="4">
        <v>84.92</v>
      </c>
      <c r="F2176" s="4" t="str">
        <f>VLOOKUP(C2176,[3]Lookup!A:C,3,FALSE)</f>
        <v>Local Authority</v>
      </c>
      <c r="G2176" t="str">
        <f>IF(F2176="NHS England", "NHS England", IFERROR(VLOOKUP(B2176,[3]Lookup!E:F,2,FALSE),"Requires a Council Assigning"))</f>
        <v>North Yorkshire County Council</v>
      </c>
      <c r="H2176" t="str">
        <f>IFERROR(VLOOKUP(C2176,[3]Lookup!A:B,2,FALSE),"Requires Category")</f>
        <v>Alcohol dependence</v>
      </c>
      <c r="I2176" t="str">
        <f t="shared" si="36"/>
        <v>Yes</v>
      </c>
    </row>
    <row r="2177" spans="1:9" hidden="1" x14ac:dyDescent="0.25">
      <c r="A2177" s="53">
        <v>42675</v>
      </c>
      <c r="B2177" t="s">
        <v>52</v>
      </c>
      <c r="C2177" t="s">
        <v>136</v>
      </c>
      <c r="D2177">
        <v>1</v>
      </c>
      <c r="E2177" s="4">
        <v>77.23</v>
      </c>
      <c r="F2177" s="4" t="str">
        <f>VLOOKUP(C2177,[3]Lookup!A:C,3,FALSE)</f>
        <v>Local Authority</v>
      </c>
      <c r="G2177" t="str">
        <f>IF(F2177="NHS England", "NHS England", IFERROR(VLOOKUP(B2177,[3]Lookup!E:F,2,FALSE),"Requires a Council Assigning"))</f>
        <v>North Yorkshire County Council</v>
      </c>
      <c r="H2177" t="str">
        <f>IFERROR(VLOOKUP(C2177,[3]Lookup!A:B,2,FALSE),"Requires Category")</f>
        <v>Etonogestrel</v>
      </c>
      <c r="I2177" t="str">
        <f t="shared" si="36"/>
        <v>Yes</v>
      </c>
    </row>
    <row r="2178" spans="1:9" hidden="1" x14ac:dyDescent="0.25">
      <c r="A2178" s="53">
        <v>42675</v>
      </c>
      <c r="B2178" t="s">
        <v>52</v>
      </c>
      <c r="C2178" t="s">
        <v>154</v>
      </c>
      <c r="D2178">
        <v>460</v>
      </c>
      <c r="E2178" s="4">
        <v>2805.98</v>
      </c>
      <c r="F2178" s="4" t="str">
        <f>VLOOKUP(C2178,[3]Lookup!A:C,3,FALSE)</f>
        <v>NHS England</v>
      </c>
      <c r="G2178" t="str">
        <f>IF(F2178="NHS England", "NHS England", IFERROR(VLOOKUP(B2178,[3]Lookup!E:F,2,FALSE),"Requires a Council Assigning"))</f>
        <v>NHS England</v>
      </c>
      <c r="H2178" t="str">
        <f>IFERROR(VLOOKUP(C2178,[3]Lookup!A:B,2,FALSE),"Requires Category")</f>
        <v>Influenza</v>
      </c>
      <c r="I2178" t="str">
        <f t="shared" si="36"/>
        <v>Yes</v>
      </c>
    </row>
    <row r="2179" spans="1:9" hidden="1" x14ac:dyDescent="0.25">
      <c r="A2179" s="53">
        <v>42675</v>
      </c>
      <c r="B2179" t="s">
        <v>52</v>
      </c>
      <c r="C2179" t="s">
        <v>137</v>
      </c>
      <c r="D2179">
        <v>6</v>
      </c>
      <c r="E2179" s="4">
        <v>28.99</v>
      </c>
      <c r="F2179" s="4" t="str">
        <f>VLOOKUP(C2179,[3]Lookup!A:C,3,FALSE)</f>
        <v>NHS England</v>
      </c>
      <c r="G2179" t="str">
        <f>IF(F2179="NHS England", "NHS England", IFERROR(VLOOKUP(B2179,[3]Lookup!E:F,2,FALSE),"Requires a Council Assigning"))</f>
        <v>NHS England</v>
      </c>
      <c r="H2179" t="str">
        <f>IFERROR(VLOOKUP(C2179,[3]Lookup!A:B,2,FALSE),"Requires Category")</f>
        <v>Influenza</v>
      </c>
      <c r="I2179" t="str">
        <f t="shared" si="36"/>
        <v>Yes</v>
      </c>
    </row>
    <row r="2180" spans="1:9" hidden="1" x14ac:dyDescent="0.25">
      <c r="A2180" s="53">
        <v>42675</v>
      </c>
      <c r="B2180" t="s">
        <v>52</v>
      </c>
      <c r="C2180" t="s">
        <v>164</v>
      </c>
      <c r="D2180">
        <v>2</v>
      </c>
      <c r="E2180" s="4">
        <v>9.64</v>
      </c>
      <c r="F2180" s="4" t="str">
        <f>VLOOKUP(C2180,[3]Lookup!A:C,3,FALSE)</f>
        <v>Local Authority</v>
      </c>
      <c r="G2180" t="str">
        <f>IF(F2180="NHS England", "NHS England", IFERROR(VLOOKUP(B2180,[3]Lookup!E:F,2,FALSE),"Requires a Council Assigning"))</f>
        <v>North Yorkshire County Council</v>
      </c>
      <c r="H2180" t="str">
        <f>IFERROR(VLOOKUP(C2180,[3]Lookup!A:B,2,FALSE),"Requires Category")</f>
        <v>Emergency Contraception</v>
      </c>
      <c r="I2180" t="str">
        <f t="shared" si="36"/>
        <v>No</v>
      </c>
    </row>
    <row r="2181" spans="1:9" hidden="1" x14ac:dyDescent="0.25">
      <c r="A2181" s="53">
        <v>42675</v>
      </c>
      <c r="B2181" t="s">
        <v>52</v>
      </c>
      <c r="C2181" t="s">
        <v>159</v>
      </c>
      <c r="D2181">
        <v>2</v>
      </c>
      <c r="E2181" s="4">
        <v>9.64</v>
      </c>
      <c r="F2181" s="4" t="str">
        <f>VLOOKUP(C2181,[3]Lookup!A:C,3,FALSE)</f>
        <v>Local Authority</v>
      </c>
      <c r="G2181" t="str">
        <f>IF(F2181="NHS England", "NHS England", IFERROR(VLOOKUP(B2181,[3]Lookup!E:F,2,FALSE),"Requires a Council Assigning"))</f>
        <v>North Yorkshire County Council</v>
      </c>
      <c r="H2181" t="str">
        <f>IFERROR(VLOOKUP(C2181,[3]Lookup!A:B,2,FALSE),"Requires Category")</f>
        <v>Emergency Contraception</v>
      </c>
      <c r="I2181" t="str">
        <f t="shared" si="36"/>
        <v>No</v>
      </c>
    </row>
    <row r="2182" spans="1:9" hidden="1" x14ac:dyDescent="0.25">
      <c r="A2182" s="53">
        <v>42675</v>
      </c>
      <c r="B2182" t="s">
        <v>52</v>
      </c>
      <c r="C2182" t="s">
        <v>189</v>
      </c>
      <c r="D2182">
        <v>7</v>
      </c>
      <c r="E2182" s="4">
        <v>45.25</v>
      </c>
      <c r="F2182" s="4" t="str">
        <f>VLOOKUP(C2182,[3]Lookup!A:C,3,FALSE)</f>
        <v>Local Authority</v>
      </c>
      <c r="G2182" t="str">
        <f>IF(F2182="NHS England", "NHS England", IFERROR(VLOOKUP(B2182,[3]Lookup!E:F,2,FALSE),"Requires a Council Assigning"))</f>
        <v>North Yorkshire County Council</v>
      </c>
      <c r="H2182" t="str">
        <f>IFERROR(VLOOKUP(C2182,[3]Lookup!A:B,2,FALSE),"Requires Category")</f>
        <v>Opioid Dependence</v>
      </c>
      <c r="I2182" t="str">
        <f t="shared" si="36"/>
        <v>Yes</v>
      </c>
    </row>
    <row r="2183" spans="1:9" hidden="1" x14ac:dyDescent="0.25">
      <c r="A2183" s="53">
        <v>42675</v>
      </c>
      <c r="B2183" t="s">
        <v>52</v>
      </c>
      <c r="C2183" t="s">
        <v>138</v>
      </c>
      <c r="D2183">
        <v>11</v>
      </c>
      <c r="E2183" s="4">
        <v>64.59</v>
      </c>
      <c r="F2183" s="4" t="str">
        <f>VLOOKUP(C2183,[3]Lookup!A:C,3,FALSE)</f>
        <v>Local Authority</v>
      </c>
      <c r="G2183" t="str">
        <f>IF(F2183="NHS England", "NHS England", IFERROR(VLOOKUP(B2183,[3]Lookup!E:F,2,FALSE),"Requires a Council Assigning"))</f>
        <v>North Yorkshire County Council</v>
      </c>
      <c r="H2183" t="str">
        <f>IFERROR(VLOOKUP(C2183,[3]Lookup!A:B,2,FALSE),"Requires Category")</f>
        <v>Opioid Dependence</v>
      </c>
      <c r="I2183" t="str">
        <f t="shared" si="36"/>
        <v>Yes</v>
      </c>
    </row>
    <row r="2184" spans="1:9" hidden="1" x14ac:dyDescent="0.25">
      <c r="A2184" s="53">
        <v>42675</v>
      </c>
      <c r="B2184" t="s">
        <v>52</v>
      </c>
      <c r="C2184" t="s">
        <v>128</v>
      </c>
      <c r="D2184">
        <v>2</v>
      </c>
      <c r="E2184" s="4">
        <v>162.91</v>
      </c>
      <c r="F2184" s="4" t="str">
        <f>VLOOKUP(C2184,[3]Lookup!A:C,3,FALSE)</f>
        <v>Local Authority</v>
      </c>
      <c r="G2184" t="str">
        <f>IF(F2184="NHS England", "NHS England", IFERROR(VLOOKUP(B2184,[3]Lookup!E:F,2,FALSE),"Requires a Council Assigning"))</f>
        <v>North Yorkshire County Council</v>
      </c>
      <c r="H2184" t="str">
        <f>IFERROR(VLOOKUP(C2184,[3]Lookup!A:B,2,FALSE),"Requires Category")</f>
        <v>IUD Progestogen-only Device</v>
      </c>
      <c r="I2184" t="str">
        <f t="shared" si="36"/>
        <v>Yes</v>
      </c>
    </row>
    <row r="2185" spans="1:9" hidden="1" x14ac:dyDescent="0.25">
      <c r="A2185" s="53">
        <v>42675</v>
      </c>
      <c r="B2185" t="s">
        <v>52</v>
      </c>
      <c r="C2185" t="s">
        <v>129</v>
      </c>
      <c r="D2185">
        <v>2</v>
      </c>
      <c r="E2185" s="4">
        <v>154.44999999999999</v>
      </c>
      <c r="F2185" s="4" t="str">
        <f>VLOOKUP(C2185,[3]Lookup!A:C,3,FALSE)</f>
        <v>Local Authority</v>
      </c>
      <c r="G2185" t="str">
        <f>IF(F2185="NHS England", "NHS England", IFERROR(VLOOKUP(B2185,[3]Lookup!E:F,2,FALSE),"Requires a Council Assigning"))</f>
        <v>North Yorkshire County Council</v>
      </c>
      <c r="H2185" t="str">
        <f>IFERROR(VLOOKUP(C2185,[3]Lookup!A:B,2,FALSE),"Requires Category")</f>
        <v>Etonogestrel</v>
      </c>
      <c r="I2185" t="str">
        <f t="shared" si="36"/>
        <v>Yes</v>
      </c>
    </row>
    <row r="2186" spans="1:9" hidden="1" x14ac:dyDescent="0.25">
      <c r="A2186" s="53">
        <v>42675</v>
      </c>
      <c r="B2186" t="s">
        <v>52</v>
      </c>
      <c r="C2186" t="s">
        <v>163</v>
      </c>
      <c r="D2186">
        <v>1</v>
      </c>
      <c r="E2186" s="4">
        <v>66.73</v>
      </c>
      <c r="F2186" s="4" t="str">
        <f>VLOOKUP(C2186,[3]Lookup!A:C,3,FALSE)</f>
        <v>Local Authority</v>
      </c>
      <c r="G2186" t="str">
        <f>IF(F2186="NHS England", "NHS England", IFERROR(VLOOKUP(B2186,[3]Lookup!E:F,2,FALSE),"Requires a Council Assigning"))</f>
        <v>North Yorkshire County Council</v>
      </c>
      <c r="H2186" t="str">
        <f>IFERROR(VLOOKUP(C2186,[3]Lookup!A:B,2,FALSE),"Requires Category")</f>
        <v>Nicotine Dependence</v>
      </c>
      <c r="I2186" t="str">
        <f t="shared" si="36"/>
        <v>Yes</v>
      </c>
    </row>
    <row r="2187" spans="1:9" hidden="1" x14ac:dyDescent="0.25">
      <c r="A2187" s="53">
        <v>42675</v>
      </c>
      <c r="B2187" t="s">
        <v>52</v>
      </c>
      <c r="C2187" t="s">
        <v>140</v>
      </c>
      <c r="D2187">
        <v>1</v>
      </c>
      <c r="E2187" s="4">
        <v>22.45</v>
      </c>
      <c r="F2187" s="4" t="str">
        <f>VLOOKUP(C2187,[3]Lookup!A:C,3,FALSE)</f>
        <v>Local Authority</v>
      </c>
      <c r="G2187" t="str">
        <f>IF(F2187="NHS England", "NHS England", IFERROR(VLOOKUP(B2187,[3]Lookup!E:F,2,FALSE),"Requires a Council Assigning"))</f>
        <v>North Yorkshire County Council</v>
      </c>
      <c r="H2187" t="str">
        <f>IFERROR(VLOOKUP(C2187,[3]Lookup!A:B,2,FALSE),"Requires Category")</f>
        <v>Nicotine Dependence</v>
      </c>
      <c r="I2187" t="str">
        <f t="shared" si="36"/>
        <v>Yes</v>
      </c>
    </row>
    <row r="2188" spans="1:9" hidden="1" x14ac:dyDescent="0.25">
      <c r="A2188" s="53">
        <v>42675</v>
      </c>
      <c r="B2188" t="s">
        <v>52</v>
      </c>
      <c r="C2188" t="s">
        <v>184</v>
      </c>
      <c r="D2188">
        <v>1</v>
      </c>
      <c r="E2188" s="4">
        <v>10.5</v>
      </c>
      <c r="F2188" s="4" t="str">
        <f>VLOOKUP(C2188,[3]Lookup!A:C,3,FALSE)</f>
        <v>Local Authority</v>
      </c>
      <c r="G2188" t="str">
        <f>IF(F2188="NHS England", "NHS England", IFERROR(VLOOKUP(B2188,[3]Lookup!E:F,2,FALSE),"Requires a Council Assigning"))</f>
        <v>North Yorkshire County Council</v>
      </c>
      <c r="H2188" t="str">
        <f>IFERROR(VLOOKUP(C2188,[3]Lookup!A:B,2,FALSE),"Requires Category")</f>
        <v>Nicotine Dependence</v>
      </c>
      <c r="I2188" t="str">
        <f t="shared" si="36"/>
        <v>Yes</v>
      </c>
    </row>
    <row r="2189" spans="1:9" hidden="1" x14ac:dyDescent="0.25">
      <c r="A2189" s="53">
        <v>42675</v>
      </c>
      <c r="B2189" t="s">
        <v>52</v>
      </c>
      <c r="C2189" t="s">
        <v>161</v>
      </c>
      <c r="D2189">
        <v>3</v>
      </c>
      <c r="E2189" s="4">
        <v>44.91</v>
      </c>
      <c r="F2189" s="4" t="str">
        <f>VLOOKUP(C2189,[3]Lookup!A:C,3,FALSE)</f>
        <v>Local Authority</v>
      </c>
      <c r="G2189" t="str">
        <f>IF(F2189="NHS England", "NHS England", IFERROR(VLOOKUP(B2189,[3]Lookup!E:F,2,FALSE),"Requires a Council Assigning"))</f>
        <v>North Yorkshire County Council</v>
      </c>
      <c r="H2189" t="str">
        <f>IFERROR(VLOOKUP(C2189,[3]Lookup!A:B,2,FALSE),"Requires Category")</f>
        <v>Nicotine Dependence</v>
      </c>
      <c r="I2189" t="str">
        <f t="shared" si="36"/>
        <v>Yes</v>
      </c>
    </row>
    <row r="2190" spans="1:9" hidden="1" x14ac:dyDescent="0.25">
      <c r="A2190" s="53">
        <v>42675</v>
      </c>
      <c r="B2190" t="s">
        <v>52</v>
      </c>
      <c r="C2190" t="s">
        <v>193</v>
      </c>
      <c r="D2190">
        <v>3</v>
      </c>
      <c r="E2190" s="4">
        <v>73.87</v>
      </c>
      <c r="F2190" s="4" t="str">
        <f>VLOOKUP(C2190,[3]Lookup!A:C,3,FALSE)</f>
        <v>Local Authority</v>
      </c>
      <c r="G2190" t="str">
        <f>IF(F2190="NHS England", "NHS England", IFERROR(VLOOKUP(B2190,[3]Lookup!E:F,2,FALSE),"Requires a Council Assigning"))</f>
        <v>North Yorkshire County Council</v>
      </c>
      <c r="H2190" t="str">
        <f>IFERROR(VLOOKUP(C2190,[3]Lookup!A:B,2,FALSE),"Requires Category")</f>
        <v>Nicotine Dependence</v>
      </c>
      <c r="I2190" t="str">
        <f t="shared" si="36"/>
        <v>Yes</v>
      </c>
    </row>
    <row r="2191" spans="1:9" hidden="1" x14ac:dyDescent="0.25">
      <c r="A2191" s="53">
        <v>42675</v>
      </c>
      <c r="B2191" t="s">
        <v>52</v>
      </c>
      <c r="C2191" t="s">
        <v>167</v>
      </c>
      <c r="D2191">
        <v>2</v>
      </c>
      <c r="E2191" s="4">
        <v>46.17</v>
      </c>
      <c r="F2191" s="4" t="str">
        <f>VLOOKUP(C2191,[3]Lookup!A:C,3,FALSE)</f>
        <v>Local Authority</v>
      </c>
      <c r="G2191" t="str">
        <f>IF(F2191="NHS England", "NHS England", IFERROR(VLOOKUP(B2191,[3]Lookup!E:F,2,FALSE),"Requires a Council Assigning"))</f>
        <v>North Yorkshire County Council</v>
      </c>
      <c r="H2191" t="str">
        <f>IFERROR(VLOOKUP(C2191,[3]Lookup!A:B,2,FALSE),"Requires Category")</f>
        <v>Nicotine Dependence</v>
      </c>
      <c r="I2191" t="str">
        <f t="shared" si="36"/>
        <v>Yes</v>
      </c>
    </row>
    <row r="2192" spans="1:9" hidden="1" x14ac:dyDescent="0.25">
      <c r="A2192" s="53">
        <v>42675</v>
      </c>
      <c r="B2192" t="s">
        <v>52</v>
      </c>
      <c r="C2192" t="s">
        <v>168</v>
      </c>
      <c r="D2192">
        <v>1</v>
      </c>
      <c r="E2192" s="4">
        <v>38.409999999999997</v>
      </c>
      <c r="F2192" s="4" t="str">
        <f>VLOOKUP(C2192,[3]Lookup!A:C,3,FALSE)</f>
        <v>Local Authority</v>
      </c>
      <c r="G2192" t="str">
        <f>IF(F2192="NHS England", "NHS England", IFERROR(VLOOKUP(B2192,[3]Lookup!E:F,2,FALSE),"Requires a Council Assigning"))</f>
        <v>North Yorkshire County Council</v>
      </c>
      <c r="H2192" t="str">
        <f>IFERROR(VLOOKUP(C2192,[3]Lookup!A:B,2,FALSE),"Requires Category")</f>
        <v>Nicotine Dependence</v>
      </c>
      <c r="I2192" t="str">
        <f t="shared" si="36"/>
        <v>Yes</v>
      </c>
    </row>
    <row r="2193" spans="1:9" hidden="1" x14ac:dyDescent="0.25">
      <c r="A2193" s="53">
        <v>42675</v>
      </c>
      <c r="B2193" t="s">
        <v>52</v>
      </c>
      <c r="C2193" t="s">
        <v>240</v>
      </c>
      <c r="D2193">
        <v>1</v>
      </c>
      <c r="E2193" s="4">
        <v>14.07</v>
      </c>
      <c r="F2193" s="4" t="str">
        <f>VLOOKUP(C2193,[3]Lookup!A:C,3,FALSE)</f>
        <v>Local Authority</v>
      </c>
      <c r="G2193" t="str">
        <f>IF(F2193="NHS England", "NHS England", IFERROR(VLOOKUP(B2193,[3]Lookup!E:F,2,FALSE),"Requires a Council Assigning"))</f>
        <v>North Yorkshire County Council</v>
      </c>
      <c r="H2193" t="str">
        <f>IFERROR(VLOOKUP(C2193,[3]Lookup!A:B,2,FALSE),"Requires Category")</f>
        <v>Non Medicated Coils</v>
      </c>
      <c r="I2193" t="str">
        <f t="shared" si="36"/>
        <v>Yes</v>
      </c>
    </row>
    <row r="2194" spans="1:9" hidden="1" x14ac:dyDescent="0.25">
      <c r="A2194" s="53">
        <v>42675</v>
      </c>
      <c r="B2194" t="s">
        <v>52</v>
      </c>
      <c r="C2194" t="s">
        <v>152</v>
      </c>
      <c r="D2194">
        <v>30</v>
      </c>
      <c r="E2194" s="4">
        <v>231.04</v>
      </c>
      <c r="F2194" s="4" t="str">
        <f>VLOOKUP(C2194,[3]Lookup!A:C,3,FALSE)</f>
        <v>NHS England</v>
      </c>
      <c r="G2194" t="str">
        <f>IF(F2194="NHS England", "NHS England", IFERROR(VLOOKUP(B2194,[3]Lookup!E:F,2,FALSE),"Requires a Council Assigning"))</f>
        <v>NHS England</v>
      </c>
      <c r="H2194" t="str">
        <f>IFERROR(VLOOKUP(C2194,[3]Lookup!A:B,2,FALSE),"Requires Category")</f>
        <v>Pneumococcal</v>
      </c>
      <c r="I2194" t="str">
        <f t="shared" si="36"/>
        <v>Yes</v>
      </c>
    </row>
    <row r="2195" spans="1:9" hidden="1" x14ac:dyDescent="0.25">
      <c r="A2195" s="53">
        <v>42675</v>
      </c>
      <c r="B2195" t="s">
        <v>52</v>
      </c>
      <c r="C2195" t="s">
        <v>155</v>
      </c>
      <c r="D2195">
        <v>1</v>
      </c>
      <c r="E2195" s="4">
        <v>11.76</v>
      </c>
      <c r="F2195" s="4" t="str">
        <f>VLOOKUP(C2195,[3]Lookup!A:C,3,FALSE)</f>
        <v>Local Authority</v>
      </c>
      <c r="G2195" t="str">
        <f>IF(F2195="NHS England", "NHS England", IFERROR(VLOOKUP(B2195,[3]Lookup!E:F,2,FALSE),"Requires a Council Assigning"))</f>
        <v>North Yorkshire County Council</v>
      </c>
      <c r="H2195" t="str">
        <f>IFERROR(VLOOKUP(C2195,[3]Lookup!A:B,2,FALSE),"Requires Category")</f>
        <v>Opioid Dependence</v>
      </c>
      <c r="I2195" t="str">
        <f t="shared" si="36"/>
        <v>Yes</v>
      </c>
    </row>
    <row r="2196" spans="1:9" hidden="1" x14ac:dyDescent="0.25">
      <c r="A2196" s="53">
        <v>42675</v>
      </c>
      <c r="B2196" t="s">
        <v>52</v>
      </c>
      <c r="C2196" t="s">
        <v>238</v>
      </c>
      <c r="D2196">
        <v>1</v>
      </c>
      <c r="E2196" s="4">
        <v>9.69</v>
      </c>
      <c r="F2196" s="4" t="str">
        <f>VLOOKUP(C2196,[3]Lookup!A:C,3,FALSE)</f>
        <v>Local Authority</v>
      </c>
      <c r="G2196" t="str">
        <f>IF(F2196="NHS England", "NHS England", IFERROR(VLOOKUP(B2196,[3]Lookup!E:F,2,FALSE),"Requires a Council Assigning"))</f>
        <v>North Yorkshire County Council</v>
      </c>
      <c r="H2196" t="str">
        <f>IFERROR(VLOOKUP(C2196,[3]Lookup!A:B,2,FALSE),"Requires Category")</f>
        <v>Non Medicated Coils</v>
      </c>
      <c r="I2196" t="str">
        <f t="shared" si="36"/>
        <v>Yes</v>
      </c>
    </row>
    <row r="2197" spans="1:9" hidden="1" x14ac:dyDescent="0.25">
      <c r="A2197" s="53">
        <v>42675</v>
      </c>
      <c r="B2197" t="s">
        <v>52</v>
      </c>
      <c r="C2197" t="s">
        <v>145</v>
      </c>
      <c r="D2197">
        <v>3</v>
      </c>
      <c r="E2197" s="4">
        <v>75.88</v>
      </c>
      <c r="F2197" s="4" t="str">
        <f>VLOOKUP(C2197,[3]Lookup!A:C,3,FALSE)</f>
        <v>Local Authority</v>
      </c>
      <c r="G2197" t="str">
        <f>IF(F2197="NHS England", "NHS England", IFERROR(VLOOKUP(B2197,[3]Lookup!E:F,2,FALSE),"Requires a Council Assigning"))</f>
        <v>North Yorkshire County Council</v>
      </c>
      <c r="H2197" t="str">
        <f>IFERROR(VLOOKUP(C2197,[3]Lookup!A:B,2,FALSE),"Requires Category")</f>
        <v>Nicotine Dependence</v>
      </c>
      <c r="I2197" t="str">
        <f t="shared" si="36"/>
        <v>Yes</v>
      </c>
    </row>
    <row r="2198" spans="1:9" hidden="1" x14ac:dyDescent="0.25">
      <c r="A2198" s="53">
        <v>42675</v>
      </c>
      <c r="B2198" t="s">
        <v>52</v>
      </c>
      <c r="C2198" t="s">
        <v>146</v>
      </c>
      <c r="D2198">
        <v>2</v>
      </c>
      <c r="E2198" s="4">
        <v>75.819999999999993</v>
      </c>
      <c r="F2198" s="4" t="str">
        <f>VLOOKUP(C2198,[3]Lookup!A:C,3,FALSE)</f>
        <v>Local Authority</v>
      </c>
      <c r="G2198" t="str">
        <f>IF(F2198="NHS England", "NHS England", IFERROR(VLOOKUP(B2198,[3]Lookup!E:F,2,FALSE),"Requires a Council Assigning"))</f>
        <v>North Yorkshire County Council</v>
      </c>
      <c r="H2198" t="str">
        <f>IFERROR(VLOOKUP(C2198,[3]Lookup!A:B,2,FALSE),"Requires Category")</f>
        <v>Nicotine Dependence</v>
      </c>
      <c r="I2198" t="str">
        <f t="shared" si="36"/>
        <v>Yes</v>
      </c>
    </row>
    <row r="2199" spans="1:9" hidden="1" x14ac:dyDescent="0.25">
      <c r="A2199" s="53">
        <v>42675</v>
      </c>
      <c r="B2199" t="s">
        <v>60</v>
      </c>
      <c r="C2199" t="s">
        <v>166</v>
      </c>
      <c r="D2199">
        <v>1</v>
      </c>
      <c r="E2199" s="4">
        <v>30.7</v>
      </c>
      <c r="F2199" s="4" t="str">
        <f>VLOOKUP(C2199,[3]Lookup!A:C,3,FALSE)</f>
        <v>Local Authority</v>
      </c>
      <c r="G2199" t="str">
        <f>IF(F2199="NHS England", "NHS England", IFERROR(VLOOKUP(B2199,[3]Lookup!E:F,2,FALSE),"Requires a Council Assigning"))</f>
        <v>East Riding of Yorkshire Council</v>
      </c>
      <c r="H2199" t="str">
        <f>IFERROR(VLOOKUP(C2199,[3]Lookup!A:B,2,FALSE),"Requires Category")</f>
        <v>Alcohol dependence</v>
      </c>
      <c r="I2199" t="str">
        <f t="shared" si="36"/>
        <v>No</v>
      </c>
    </row>
    <row r="2200" spans="1:9" hidden="1" x14ac:dyDescent="0.25">
      <c r="A2200" s="53">
        <v>42675</v>
      </c>
      <c r="B2200" t="s">
        <v>60</v>
      </c>
      <c r="C2200" t="s">
        <v>196</v>
      </c>
      <c r="D2200">
        <v>440</v>
      </c>
      <c r="E2200" s="4">
        <v>2138.2199999999998</v>
      </c>
      <c r="F2200" s="4" t="str">
        <f>VLOOKUP(C2200,[3]Lookup!A:C,3,FALSE)</f>
        <v>NHS England</v>
      </c>
      <c r="G2200" t="str">
        <f>IF(F2200="NHS England", "NHS England", IFERROR(VLOOKUP(B2200,[3]Lookup!E:F,2,FALSE),"Requires a Council Assigning"))</f>
        <v>NHS England</v>
      </c>
      <c r="H2200" t="str">
        <f>IFERROR(VLOOKUP(C2200,[3]Lookup!A:B,2,FALSE),"Requires Category")</f>
        <v>Human Papillomavirus (Type 16,18)</v>
      </c>
      <c r="I2200" t="str">
        <f t="shared" si="36"/>
        <v>Yes</v>
      </c>
    </row>
    <row r="2201" spans="1:9" hidden="1" x14ac:dyDescent="0.25">
      <c r="A2201" s="53">
        <v>42675</v>
      </c>
      <c r="B2201" t="s">
        <v>60</v>
      </c>
      <c r="C2201" t="s">
        <v>154</v>
      </c>
      <c r="D2201">
        <v>300</v>
      </c>
      <c r="E2201" s="4">
        <v>1829.99</v>
      </c>
      <c r="F2201" s="4" t="str">
        <f>VLOOKUP(C2201,[3]Lookup!A:C,3,FALSE)</f>
        <v>NHS England</v>
      </c>
      <c r="G2201" t="str">
        <f>IF(F2201="NHS England", "NHS England", IFERROR(VLOOKUP(B2201,[3]Lookup!E:F,2,FALSE),"Requires a Council Assigning"))</f>
        <v>NHS England</v>
      </c>
      <c r="H2201" t="str">
        <f>IFERROR(VLOOKUP(C2201,[3]Lookup!A:B,2,FALSE),"Requires Category")</f>
        <v>Influenza</v>
      </c>
      <c r="I2201" t="str">
        <f t="shared" si="36"/>
        <v>Yes</v>
      </c>
    </row>
    <row r="2202" spans="1:9" hidden="1" x14ac:dyDescent="0.25">
      <c r="A2202" s="53">
        <v>42675</v>
      </c>
      <c r="B2202" t="s">
        <v>60</v>
      </c>
      <c r="C2202" t="s">
        <v>159</v>
      </c>
      <c r="D2202">
        <v>2</v>
      </c>
      <c r="E2202" s="4">
        <v>9.65</v>
      </c>
      <c r="F2202" s="4" t="str">
        <f>VLOOKUP(C2202,[3]Lookup!A:C,3,FALSE)</f>
        <v>Local Authority</v>
      </c>
      <c r="G2202" t="str">
        <f>IF(F2202="NHS England", "NHS England", IFERROR(VLOOKUP(B2202,[3]Lookup!E:F,2,FALSE),"Requires a Council Assigning"))</f>
        <v>East Riding of Yorkshire Council</v>
      </c>
      <c r="H2202" t="str">
        <f>IFERROR(VLOOKUP(C2202,[3]Lookup!A:B,2,FALSE),"Requires Category")</f>
        <v>Emergency Contraception</v>
      </c>
      <c r="I2202" t="str">
        <f t="shared" si="36"/>
        <v>No</v>
      </c>
    </row>
    <row r="2203" spans="1:9" hidden="1" x14ac:dyDescent="0.25">
      <c r="A2203" s="53">
        <v>42675</v>
      </c>
      <c r="B2203" t="s">
        <v>60</v>
      </c>
      <c r="C2203" t="s">
        <v>138</v>
      </c>
      <c r="D2203">
        <v>3</v>
      </c>
      <c r="E2203" s="4">
        <v>11.41</v>
      </c>
      <c r="F2203" s="4" t="str">
        <f>VLOOKUP(C2203,[3]Lookup!A:C,3,FALSE)</f>
        <v>Local Authority</v>
      </c>
      <c r="G2203" t="str">
        <f>IF(F2203="NHS England", "NHS England", IFERROR(VLOOKUP(B2203,[3]Lookup!E:F,2,FALSE),"Requires a Council Assigning"))</f>
        <v>East Riding of Yorkshire Council</v>
      </c>
      <c r="H2203" t="str">
        <f>IFERROR(VLOOKUP(C2203,[3]Lookup!A:B,2,FALSE),"Requires Category")</f>
        <v>Opioid Dependence</v>
      </c>
      <c r="I2203" t="str">
        <f t="shared" si="36"/>
        <v>Yes</v>
      </c>
    </row>
    <row r="2204" spans="1:9" hidden="1" x14ac:dyDescent="0.25">
      <c r="A2204" s="53">
        <v>42675</v>
      </c>
      <c r="B2204" t="s">
        <v>60</v>
      </c>
      <c r="C2204" t="s">
        <v>128</v>
      </c>
      <c r="D2204">
        <v>2</v>
      </c>
      <c r="E2204" s="4">
        <v>162.91</v>
      </c>
      <c r="F2204" s="4" t="str">
        <f>VLOOKUP(C2204,[3]Lookup!A:C,3,FALSE)</f>
        <v>Local Authority</v>
      </c>
      <c r="G2204" t="str">
        <f>IF(F2204="NHS England", "NHS England", IFERROR(VLOOKUP(B2204,[3]Lookup!E:F,2,FALSE),"Requires a Council Assigning"))</f>
        <v>East Riding of Yorkshire Council</v>
      </c>
      <c r="H2204" t="str">
        <f>IFERROR(VLOOKUP(C2204,[3]Lookup!A:B,2,FALSE),"Requires Category")</f>
        <v>IUD Progestogen-only Device</v>
      </c>
      <c r="I2204" t="str">
        <f t="shared" si="36"/>
        <v>Yes</v>
      </c>
    </row>
    <row r="2205" spans="1:9" hidden="1" x14ac:dyDescent="0.25">
      <c r="A2205" s="53">
        <v>42675</v>
      </c>
      <c r="B2205" t="s">
        <v>60</v>
      </c>
      <c r="C2205" t="s">
        <v>129</v>
      </c>
      <c r="D2205">
        <v>3</v>
      </c>
      <c r="E2205" s="4">
        <v>231.68</v>
      </c>
      <c r="F2205" s="4" t="str">
        <f>VLOOKUP(C2205,[3]Lookup!A:C,3,FALSE)</f>
        <v>Local Authority</v>
      </c>
      <c r="G2205" t="str">
        <f>IF(F2205="NHS England", "NHS England", IFERROR(VLOOKUP(B2205,[3]Lookup!E:F,2,FALSE),"Requires a Council Assigning"))</f>
        <v>East Riding of Yorkshire Council</v>
      </c>
      <c r="H2205" t="str">
        <f>IFERROR(VLOOKUP(C2205,[3]Lookup!A:B,2,FALSE),"Requires Category")</f>
        <v>Etonogestrel</v>
      </c>
      <c r="I2205" t="str">
        <f t="shared" si="36"/>
        <v>Yes</v>
      </c>
    </row>
    <row r="2206" spans="1:9" hidden="1" x14ac:dyDescent="0.25">
      <c r="A2206" s="53">
        <v>42675</v>
      </c>
      <c r="B2206" t="s">
        <v>60</v>
      </c>
      <c r="C2206" t="s">
        <v>194</v>
      </c>
      <c r="D2206">
        <v>4</v>
      </c>
      <c r="E2206" s="4">
        <v>153.34</v>
      </c>
      <c r="F2206" s="4" t="str">
        <f>VLOOKUP(C2206,[3]Lookup!A:C,3,FALSE)</f>
        <v>Local Authority</v>
      </c>
      <c r="G2206" t="str">
        <f>IF(F2206="NHS England", "NHS England", IFERROR(VLOOKUP(B2206,[3]Lookup!E:F,2,FALSE),"Requires a Council Assigning"))</f>
        <v>East Riding of Yorkshire Council</v>
      </c>
      <c r="H2206" t="str">
        <f>IFERROR(VLOOKUP(C2206,[3]Lookup!A:B,2,FALSE),"Requires Category")</f>
        <v>Nicotine Dependence</v>
      </c>
      <c r="I2206" t="str">
        <f t="shared" si="36"/>
        <v>No</v>
      </c>
    </row>
    <row r="2207" spans="1:9" hidden="1" x14ac:dyDescent="0.25">
      <c r="A2207" s="53">
        <v>42675</v>
      </c>
      <c r="B2207" t="s">
        <v>60</v>
      </c>
      <c r="C2207" t="s">
        <v>238</v>
      </c>
      <c r="D2207">
        <v>1</v>
      </c>
      <c r="E2207" s="4">
        <v>9.69</v>
      </c>
      <c r="F2207" s="4" t="str">
        <f>VLOOKUP(C2207,[3]Lookup!A:C,3,FALSE)</f>
        <v>Local Authority</v>
      </c>
      <c r="G2207" t="str">
        <f>IF(F2207="NHS England", "NHS England", IFERROR(VLOOKUP(B2207,[3]Lookup!E:F,2,FALSE),"Requires a Council Assigning"))</f>
        <v>East Riding of Yorkshire Council</v>
      </c>
      <c r="H2207" t="str">
        <f>IFERROR(VLOOKUP(C2207,[3]Lookup!A:B,2,FALSE),"Requires Category")</f>
        <v>Non Medicated Coils</v>
      </c>
      <c r="I2207" t="str">
        <f t="shared" si="36"/>
        <v>Yes</v>
      </c>
    </row>
    <row r="2208" spans="1:9" hidden="1" x14ac:dyDescent="0.25">
      <c r="A2208" s="53">
        <v>42675</v>
      </c>
      <c r="B2208" t="s">
        <v>60</v>
      </c>
      <c r="C2208" t="s">
        <v>145</v>
      </c>
      <c r="D2208">
        <v>2</v>
      </c>
      <c r="E2208" s="4">
        <v>75.83</v>
      </c>
      <c r="F2208" s="4" t="str">
        <f>VLOOKUP(C2208,[3]Lookup!A:C,3,FALSE)</f>
        <v>Local Authority</v>
      </c>
      <c r="G2208" t="str">
        <f>IF(F2208="NHS England", "NHS England", IFERROR(VLOOKUP(B2208,[3]Lookup!E:F,2,FALSE),"Requires a Council Assigning"))</f>
        <v>East Riding of Yorkshire Council</v>
      </c>
      <c r="H2208" t="str">
        <f>IFERROR(VLOOKUP(C2208,[3]Lookup!A:B,2,FALSE),"Requires Category")</f>
        <v>Nicotine Dependence</v>
      </c>
      <c r="I2208" t="str">
        <f t="shared" si="36"/>
        <v>No</v>
      </c>
    </row>
    <row r="2209" spans="1:9" hidden="1" x14ac:dyDescent="0.25">
      <c r="A2209" s="53">
        <v>42675</v>
      </c>
      <c r="B2209" t="s">
        <v>60</v>
      </c>
      <c r="C2209" t="s">
        <v>146</v>
      </c>
      <c r="D2209">
        <v>1</v>
      </c>
      <c r="E2209" s="4">
        <v>50.55</v>
      </c>
      <c r="F2209" s="4" t="str">
        <f>VLOOKUP(C2209,[3]Lookup!A:C,3,FALSE)</f>
        <v>Local Authority</v>
      </c>
      <c r="G2209" t="str">
        <f>IF(F2209="NHS England", "NHS England", IFERROR(VLOOKUP(B2209,[3]Lookup!E:F,2,FALSE),"Requires a Council Assigning"))</f>
        <v>East Riding of Yorkshire Council</v>
      </c>
      <c r="H2209" t="str">
        <f>IFERROR(VLOOKUP(C2209,[3]Lookup!A:B,2,FALSE),"Requires Category")</f>
        <v>Nicotine Dependence</v>
      </c>
      <c r="I2209" t="str">
        <f t="shared" si="36"/>
        <v>No</v>
      </c>
    </row>
    <row r="2210" spans="1:9" hidden="1" x14ac:dyDescent="0.25">
      <c r="A2210" s="53">
        <v>42675</v>
      </c>
      <c r="B2210" t="s">
        <v>56</v>
      </c>
      <c r="C2210" t="s">
        <v>166</v>
      </c>
      <c r="D2210">
        <v>4</v>
      </c>
      <c r="E2210" s="4">
        <v>69.34</v>
      </c>
      <c r="F2210" s="4" t="str">
        <f>VLOOKUP(C2210,[3]Lookup!A:C,3,FALSE)</f>
        <v>Local Authority</v>
      </c>
      <c r="G2210" t="str">
        <f>IF(F2210="NHS England", "NHS England", IFERROR(VLOOKUP(B2210,[3]Lookup!E:F,2,FALSE),"Requires a Council Assigning"))</f>
        <v>North Yorkshire County Council</v>
      </c>
      <c r="H2210" t="str">
        <f>IFERROR(VLOOKUP(C2210,[3]Lookup!A:B,2,FALSE),"Requires Category")</f>
        <v>Alcohol dependence</v>
      </c>
      <c r="I2210" t="str">
        <f t="shared" si="36"/>
        <v>Yes</v>
      </c>
    </row>
    <row r="2211" spans="1:9" hidden="1" x14ac:dyDescent="0.25">
      <c r="A2211" s="53">
        <v>42675</v>
      </c>
      <c r="B2211" t="s">
        <v>56</v>
      </c>
      <c r="C2211" t="s">
        <v>133</v>
      </c>
      <c r="D2211">
        <v>2</v>
      </c>
      <c r="E2211" s="4">
        <v>13.82</v>
      </c>
      <c r="F2211" s="4" t="str">
        <f>VLOOKUP(C2211,[3]Lookup!A:C,3,FALSE)</f>
        <v>Local Authority</v>
      </c>
      <c r="G2211" t="str">
        <f>IF(F2211="NHS England", "NHS England", IFERROR(VLOOKUP(B2211,[3]Lookup!E:F,2,FALSE),"Requires a Council Assigning"))</f>
        <v>North Yorkshire County Council</v>
      </c>
      <c r="H2211" t="str">
        <f>IFERROR(VLOOKUP(C2211,[3]Lookup!A:B,2,FALSE),"Requires Category")</f>
        <v>Opioid Dependence</v>
      </c>
      <c r="I2211" t="str">
        <f t="shared" si="36"/>
        <v>Yes</v>
      </c>
    </row>
    <row r="2212" spans="1:9" hidden="1" x14ac:dyDescent="0.25">
      <c r="A2212" s="53">
        <v>42675</v>
      </c>
      <c r="B2212" t="s">
        <v>56</v>
      </c>
      <c r="C2212" t="s">
        <v>182</v>
      </c>
      <c r="D2212">
        <v>3</v>
      </c>
      <c r="E2212" s="4">
        <v>26.73</v>
      </c>
      <c r="F2212" s="4" t="str">
        <f>VLOOKUP(C2212,[3]Lookup!A:C,3,FALSE)</f>
        <v>Local Authority</v>
      </c>
      <c r="G2212" t="str">
        <f>IF(F2212="NHS England", "NHS England", IFERROR(VLOOKUP(B2212,[3]Lookup!E:F,2,FALSE),"Requires a Council Assigning"))</f>
        <v>North Yorkshire County Council</v>
      </c>
      <c r="H2212" t="str">
        <f>IFERROR(VLOOKUP(C2212,[3]Lookup!A:B,2,FALSE),"Requires Category")</f>
        <v>Opioid Dependence</v>
      </c>
      <c r="I2212" t="str">
        <f t="shared" si="36"/>
        <v>Yes</v>
      </c>
    </row>
    <row r="2213" spans="1:9" hidden="1" x14ac:dyDescent="0.25">
      <c r="A2213" s="53">
        <v>42675</v>
      </c>
      <c r="B2213" t="s">
        <v>56</v>
      </c>
      <c r="C2213" t="s">
        <v>135</v>
      </c>
      <c r="D2213">
        <v>2</v>
      </c>
      <c r="E2213" s="4">
        <v>197.22</v>
      </c>
      <c r="F2213" s="4" t="str">
        <f>VLOOKUP(C2213,[3]Lookup!A:C,3,FALSE)</f>
        <v>Local Authority</v>
      </c>
      <c r="G2213" t="str">
        <f>IF(F2213="NHS England", "NHS England", IFERROR(VLOOKUP(B2213,[3]Lookup!E:F,2,FALSE),"Requires a Council Assigning"))</f>
        <v>North Yorkshire County Council</v>
      </c>
      <c r="H2213" t="str">
        <f>IFERROR(VLOOKUP(C2213,[3]Lookup!A:B,2,FALSE),"Requires Category")</f>
        <v>Alcohol dependence</v>
      </c>
      <c r="I2213" t="str">
        <f t="shared" si="36"/>
        <v>Yes</v>
      </c>
    </row>
    <row r="2214" spans="1:9" hidden="1" x14ac:dyDescent="0.25">
      <c r="A2214" s="53">
        <v>42675</v>
      </c>
      <c r="B2214" t="s">
        <v>56</v>
      </c>
      <c r="C2214" t="s">
        <v>127</v>
      </c>
      <c r="D2214">
        <v>1</v>
      </c>
      <c r="E2214" s="4">
        <v>13.02</v>
      </c>
      <c r="F2214" s="4" t="str">
        <f>VLOOKUP(C2214,[3]Lookup!A:C,3,FALSE)</f>
        <v>Local Authority</v>
      </c>
      <c r="G2214" t="str">
        <f>IF(F2214="NHS England", "NHS England", IFERROR(VLOOKUP(B2214,[3]Lookup!E:F,2,FALSE),"Requires a Council Assigning"))</f>
        <v>North Yorkshire County Council</v>
      </c>
      <c r="H2214" t="str">
        <f>IFERROR(VLOOKUP(C2214,[3]Lookup!A:B,2,FALSE),"Requires Category")</f>
        <v>Emergency Contraception</v>
      </c>
      <c r="I2214" t="str">
        <f t="shared" si="36"/>
        <v>No</v>
      </c>
    </row>
    <row r="2215" spans="1:9" hidden="1" x14ac:dyDescent="0.25">
      <c r="A2215" s="53">
        <v>42675</v>
      </c>
      <c r="B2215" t="s">
        <v>56</v>
      </c>
      <c r="C2215" t="s">
        <v>137</v>
      </c>
      <c r="D2215">
        <v>824</v>
      </c>
      <c r="E2215" s="4">
        <v>3981.43</v>
      </c>
      <c r="F2215" s="4" t="str">
        <f>VLOOKUP(C2215,[3]Lookup!A:C,3,FALSE)</f>
        <v>NHS England</v>
      </c>
      <c r="G2215" t="str">
        <f>IF(F2215="NHS England", "NHS England", IFERROR(VLOOKUP(B2215,[3]Lookup!E:F,2,FALSE),"Requires a Council Assigning"))</f>
        <v>NHS England</v>
      </c>
      <c r="H2215" t="str">
        <f>IFERROR(VLOOKUP(C2215,[3]Lookup!A:B,2,FALSE),"Requires Category")</f>
        <v>Influenza</v>
      </c>
      <c r="I2215" t="str">
        <f t="shared" si="36"/>
        <v>Yes</v>
      </c>
    </row>
    <row r="2216" spans="1:9" hidden="1" x14ac:dyDescent="0.25">
      <c r="A2216" s="53">
        <v>42675</v>
      </c>
      <c r="B2216" t="s">
        <v>56</v>
      </c>
      <c r="C2216" t="s">
        <v>164</v>
      </c>
      <c r="D2216">
        <v>3</v>
      </c>
      <c r="E2216" s="4">
        <v>43.36</v>
      </c>
      <c r="F2216" s="4" t="str">
        <f>VLOOKUP(C2216,[3]Lookup!A:C,3,FALSE)</f>
        <v>Local Authority</v>
      </c>
      <c r="G2216" t="str">
        <f>IF(F2216="NHS England", "NHS England", IFERROR(VLOOKUP(B2216,[3]Lookup!E:F,2,FALSE),"Requires a Council Assigning"))</f>
        <v>North Yorkshire County Council</v>
      </c>
      <c r="H2216" t="str">
        <f>IFERROR(VLOOKUP(C2216,[3]Lookup!A:B,2,FALSE),"Requires Category")</f>
        <v>Emergency Contraception</v>
      </c>
      <c r="I2216" t="str">
        <f t="shared" si="36"/>
        <v>No</v>
      </c>
    </row>
    <row r="2217" spans="1:9" hidden="1" x14ac:dyDescent="0.25">
      <c r="A2217" s="53">
        <v>42675</v>
      </c>
      <c r="B2217" t="s">
        <v>56</v>
      </c>
      <c r="C2217" t="s">
        <v>138</v>
      </c>
      <c r="D2217">
        <v>13</v>
      </c>
      <c r="E2217" s="4">
        <v>83.11</v>
      </c>
      <c r="F2217" s="4" t="str">
        <f>VLOOKUP(C2217,[3]Lookup!A:C,3,FALSE)</f>
        <v>Local Authority</v>
      </c>
      <c r="G2217" t="str">
        <f>IF(F2217="NHS England", "NHS England", IFERROR(VLOOKUP(B2217,[3]Lookup!E:F,2,FALSE),"Requires a Council Assigning"))</f>
        <v>North Yorkshire County Council</v>
      </c>
      <c r="H2217" t="str">
        <f>IFERROR(VLOOKUP(C2217,[3]Lookup!A:B,2,FALSE),"Requires Category")</f>
        <v>Opioid Dependence</v>
      </c>
      <c r="I2217" t="str">
        <f t="shared" si="36"/>
        <v>Yes</v>
      </c>
    </row>
    <row r="2218" spans="1:9" hidden="1" x14ac:dyDescent="0.25">
      <c r="A2218" s="53">
        <v>42675</v>
      </c>
      <c r="B2218" t="s">
        <v>56</v>
      </c>
      <c r="C2218" t="s">
        <v>128</v>
      </c>
      <c r="D2218">
        <v>10</v>
      </c>
      <c r="E2218" s="4">
        <v>814.56</v>
      </c>
      <c r="F2218" s="4" t="str">
        <f>VLOOKUP(C2218,[3]Lookup!A:C,3,FALSE)</f>
        <v>Local Authority</v>
      </c>
      <c r="G2218" t="str">
        <f>IF(F2218="NHS England", "NHS England", IFERROR(VLOOKUP(B2218,[3]Lookup!E:F,2,FALSE),"Requires a Council Assigning"))</f>
        <v>North Yorkshire County Council</v>
      </c>
      <c r="H2218" t="str">
        <f>IFERROR(VLOOKUP(C2218,[3]Lookup!A:B,2,FALSE),"Requires Category")</f>
        <v>IUD Progestogen-only Device</v>
      </c>
      <c r="I2218" t="str">
        <f t="shared" si="36"/>
        <v>Yes</v>
      </c>
    </row>
    <row r="2219" spans="1:9" hidden="1" x14ac:dyDescent="0.25">
      <c r="A2219" s="53">
        <v>42675</v>
      </c>
      <c r="B2219" t="s">
        <v>56</v>
      </c>
      <c r="C2219" t="s">
        <v>198</v>
      </c>
      <c r="D2219">
        <v>1</v>
      </c>
      <c r="E2219" s="4">
        <v>20.69</v>
      </c>
      <c r="F2219" s="4" t="str">
        <f>VLOOKUP(C2219,[3]Lookup!A:C,3,FALSE)</f>
        <v>Local Authority</v>
      </c>
      <c r="G2219" t="str">
        <f>IF(F2219="NHS England", "NHS England", IFERROR(VLOOKUP(B2219,[3]Lookup!E:F,2,FALSE),"Requires a Council Assigning"))</f>
        <v>North Yorkshire County Council</v>
      </c>
      <c r="H2219" t="str">
        <f>IFERROR(VLOOKUP(C2219,[3]Lookup!A:B,2,FALSE),"Requires Category")</f>
        <v>Alcohol dependence</v>
      </c>
      <c r="I2219" t="str">
        <f t="shared" ref="I2219:I2282" si="37">INDEX($R$7:$AB$11,MATCH(G2219,$Q$7:$Q$11,0),MATCH(H2219,$R$6:$AB$6,0))</f>
        <v>Yes</v>
      </c>
    </row>
    <row r="2220" spans="1:9" hidden="1" x14ac:dyDescent="0.25">
      <c r="A2220" s="53">
        <v>42675</v>
      </c>
      <c r="B2220" t="s">
        <v>56</v>
      </c>
      <c r="C2220" t="s">
        <v>129</v>
      </c>
      <c r="D2220">
        <v>12</v>
      </c>
      <c r="E2220" s="4">
        <v>926.71</v>
      </c>
      <c r="F2220" s="4" t="str">
        <f>VLOOKUP(C2220,[3]Lookup!A:C,3,FALSE)</f>
        <v>Local Authority</v>
      </c>
      <c r="G2220" t="str">
        <f>IF(F2220="NHS England", "NHS England", IFERROR(VLOOKUP(B2220,[3]Lookup!E:F,2,FALSE),"Requires a Council Assigning"))</f>
        <v>North Yorkshire County Council</v>
      </c>
      <c r="H2220" t="str">
        <f>IFERROR(VLOOKUP(C2220,[3]Lookup!A:B,2,FALSE),"Requires Category")</f>
        <v>Etonogestrel</v>
      </c>
      <c r="I2220" t="str">
        <f t="shared" si="37"/>
        <v>Yes</v>
      </c>
    </row>
    <row r="2221" spans="1:9" hidden="1" x14ac:dyDescent="0.25">
      <c r="A2221" s="53">
        <v>42675</v>
      </c>
      <c r="B2221" t="s">
        <v>56</v>
      </c>
      <c r="C2221" t="s">
        <v>163</v>
      </c>
      <c r="D2221">
        <v>1</v>
      </c>
      <c r="E2221" s="4">
        <v>3.96</v>
      </c>
      <c r="F2221" s="4" t="str">
        <f>VLOOKUP(C2221,[3]Lookup!A:C,3,FALSE)</f>
        <v>Local Authority</v>
      </c>
      <c r="G2221" t="str">
        <f>IF(F2221="NHS England", "NHS England", IFERROR(VLOOKUP(B2221,[3]Lookup!E:F,2,FALSE),"Requires a Council Assigning"))</f>
        <v>North Yorkshire County Council</v>
      </c>
      <c r="H2221" t="str">
        <f>IFERROR(VLOOKUP(C2221,[3]Lookup!A:B,2,FALSE),"Requires Category")</f>
        <v>Nicotine Dependence</v>
      </c>
      <c r="I2221" t="str">
        <f t="shared" si="37"/>
        <v>Yes</v>
      </c>
    </row>
    <row r="2222" spans="1:9" hidden="1" x14ac:dyDescent="0.25">
      <c r="A2222" s="53">
        <v>42675</v>
      </c>
      <c r="B2222" t="s">
        <v>56</v>
      </c>
      <c r="C2222" t="s">
        <v>142</v>
      </c>
      <c r="D2222">
        <v>1</v>
      </c>
      <c r="E2222" s="4">
        <v>34.82</v>
      </c>
      <c r="F2222" s="4" t="str">
        <f>VLOOKUP(C2222,[3]Lookup!A:C,3,FALSE)</f>
        <v>Local Authority</v>
      </c>
      <c r="G2222" t="str">
        <f>IF(F2222="NHS England", "NHS England", IFERROR(VLOOKUP(B2222,[3]Lookup!E:F,2,FALSE),"Requires a Council Assigning"))</f>
        <v>North Yorkshire County Council</v>
      </c>
      <c r="H2222" t="str">
        <f>IFERROR(VLOOKUP(C2222,[3]Lookup!A:B,2,FALSE),"Requires Category")</f>
        <v>Nicotine Dependence</v>
      </c>
      <c r="I2222" t="str">
        <f t="shared" si="37"/>
        <v>Yes</v>
      </c>
    </row>
    <row r="2223" spans="1:9" hidden="1" x14ac:dyDescent="0.25">
      <c r="A2223" s="53">
        <v>42675</v>
      </c>
      <c r="B2223" t="s">
        <v>56</v>
      </c>
      <c r="C2223" t="s">
        <v>248</v>
      </c>
      <c r="D2223">
        <v>5</v>
      </c>
      <c r="E2223" s="4">
        <v>19.350000000000001</v>
      </c>
      <c r="F2223" s="4" t="str">
        <f>VLOOKUP(C2223,[3]Lookup!A:C,3,FALSE)</f>
        <v>Local Authority</v>
      </c>
      <c r="G2223" t="str">
        <f>IF(F2223="NHS England", "NHS England", IFERROR(VLOOKUP(B2223,[3]Lookup!E:F,2,FALSE),"Requires a Council Assigning"))</f>
        <v>North Yorkshire County Council</v>
      </c>
      <c r="H2223" t="str">
        <f>IFERROR(VLOOKUP(C2223,[3]Lookup!A:B,2,FALSE),"Requires Category")</f>
        <v>Opioid Dependence</v>
      </c>
      <c r="I2223" t="str">
        <f t="shared" si="37"/>
        <v>Yes</v>
      </c>
    </row>
    <row r="2224" spans="1:9" hidden="1" x14ac:dyDescent="0.25">
      <c r="A2224" s="53">
        <v>42675</v>
      </c>
      <c r="B2224" t="s">
        <v>56</v>
      </c>
      <c r="C2224" t="s">
        <v>249</v>
      </c>
      <c r="D2224">
        <v>2</v>
      </c>
      <c r="E2224" s="4">
        <v>11.58</v>
      </c>
      <c r="F2224" s="4" t="str">
        <f>VLOOKUP(C2224,[3]Lookup!A:C,3,FALSE)</f>
        <v>Local Authority</v>
      </c>
      <c r="G2224" t="str">
        <f>IF(F2224="NHS England", "NHS England", IFERROR(VLOOKUP(B2224,[3]Lookup!E:F,2,FALSE),"Requires a Council Assigning"))</f>
        <v>North Yorkshire County Council</v>
      </c>
      <c r="H2224" t="str">
        <f>IFERROR(VLOOKUP(C2224,[3]Lookup!A:B,2,FALSE),"Requires Category")</f>
        <v>Opioid Dependence</v>
      </c>
      <c r="I2224" t="str">
        <f t="shared" si="37"/>
        <v>Yes</v>
      </c>
    </row>
    <row r="2225" spans="1:9" hidden="1" x14ac:dyDescent="0.25">
      <c r="A2225" s="53">
        <v>42675</v>
      </c>
      <c r="B2225" t="s">
        <v>56</v>
      </c>
      <c r="C2225" t="s">
        <v>152</v>
      </c>
      <c r="D2225">
        <v>59</v>
      </c>
      <c r="E2225" s="4">
        <v>454.38</v>
      </c>
      <c r="F2225" s="4" t="str">
        <f>VLOOKUP(C2225,[3]Lookup!A:C,3,FALSE)</f>
        <v>NHS England</v>
      </c>
      <c r="G2225" t="str">
        <f>IF(F2225="NHS England", "NHS England", IFERROR(VLOOKUP(B2225,[3]Lookup!E:F,2,FALSE),"Requires a Council Assigning"))</f>
        <v>NHS England</v>
      </c>
      <c r="H2225" t="str">
        <f>IFERROR(VLOOKUP(C2225,[3]Lookup!A:B,2,FALSE),"Requires Category")</f>
        <v>Pneumococcal</v>
      </c>
      <c r="I2225" t="str">
        <f t="shared" si="37"/>
        <v>Yes</v>
      </c>
    </row>
    <row r="2226" spans="1:9" hidden="1" x14ac:dyDescent="0.25">
      <c r="A2226" s="53">
        <v>42675</v>
      </c>
      <c r="B2226" t="s">
        <v>56</v>
      </c>
      <c r="C2226" t="s">
        <v>145</v>
      </c>
      <c r="D2226">
        <v>3</v>
      </c>
      <c r="E2226" s="4">
        <v>75.88</v>
      </c>
      <c r="F2226" s="4" t="str">
        <f>VLOOKUP(C2226,[3]Lookup!A:C,3,FALSE)</f>
        <v>Local Authority</v>
      </c>
      <c r="G2226" t="str">
        <f>IF(F2226="NHS England", "NHS England", IFERROR(VLOOKUP(B2226,[3]Lookup!E:F,2,FALSE),"Requires a Council Assigning"))</f>
        <v>North Yorkshire County Council</v>
      </c>
      <c r="H2226" t="str">
        <f>IFERROR(VLOOKUP(C2226,[3]Lookup!A:B,2,FALSE),"Requires Category")</f>
        <v>Nicotine Dependence</v>
      </c>
      <c r="I2226" t="str">
        <f t="shared" si="37"/>
        <v>Yes</v>
      </c>
    </row>
    <row r="2227" spans="1:9" hidden="1" x14ac:dyDescent="0.25">
      <c r="A2227" s="53">
        <v>42675</v>
      </c>
      <c r="B2227" t="s">
        <v>56</v>
      </c>
      <c r="C2227" t="s">
        <v>202</v>
      </c>
      <c r="D2227">
        <v>1</v>
      </c>
      <c r="E2227" s="4">
        <v>50.55</v>
      </c>
      <c r="F2227" s="4" t="str">
        <f>VLOOKUP(C2227,[3]Lookup!A:C,3,FALSE)</f>
        <v>Local Authority</v>
      </c>
      <c r="G2227" t="str">
        <f>IF(F2227="NHS England", "NHS England", IFERROR(VLOOKUP(B2227,[3]Lookup!E:F,2,FALSE),"Requires a Council Assigning"))</f>
        <v>North Yorkshire County Council</v>
      </c>
      <c r="H2227" t="str">
        <f>IFERROR(VLOOKUP(C2227,[3]Lookup!A:B,2,FALSE),"Requires Category")</f>
        <v>Nicotine Dependence</v>
      </c>
      <c r="I2227" t="str">
        <f t="shared" si="37"/>
        <v>Yes</v>
      </c>
    </row>
    <row r="2228" spans="1:9" hidden="1" x14ac:dyDescent="0.25">
      <c r="A2228" s="53">
        <v>42675</v>
      </c>
      <c r="B2228" t="s">
        <v>56</v>
      </c>
      <c r="C2228" t="s">
        <v>146</v>
      </c>
      <c r="D2228">
        <v>2</v>
      </c>
      <c r="E2228" s="4">
        <v>50.56</v>
      </c>
      <c r="F2228" s="4" t="str">
        <f>VLOOKUP(C2228,[3]Lookup!A:C,3,FALSE)</f>
        <v>Local Authority</v>
      </c>
      <c r="G2228" t="str">
        <f>IF(F2228="NHS England", "NHS England", IFERROR(VLOOKUP(B2228,[3]Lookup!E:F,2,FALSE),"Requires a Council Assigning"))</f>
        <v>North Yorkshire County Council</v>
      </c>
      <c r="H2228" t="str">
        <f>IFERROR(VLOOKUP(C2228,[3]Lookup!A:B,2,FALSE),"Requires Category")</f>
        <v>Nicotine Dependence</v>
      </c>
      <c r="I2228" t="str">
        <f t="shared" si="37"/>
        <v>Yes</v>
      </c>
    </row>
    <row r="2229" spans="1:9" hidden="1" x14ac:dyDescent="0.25">
      <c r="A2229" s="53">
        <v>42675</v>
      </c>
      <c r="B2229" t="s">
        <v>66</v>
      </c>
      <c r="C2229" t="s">
        <v>166</v>
      </c>
      <c r="D2229">
        <v>2</v>
      </c>
      <c r="E2229" s="4">
        <v>61.43</v>
      </c>
      <c r="F2229" s="4" t="str">
        <f>VLOOKUP(C2229,[3]Lookup!A:C,3,FALSE)</f>
        <v>Local Authority</v>
      </c>
      <c r="G2229" t="str">
        <f>IF(F2229="NHS England", "NHS England", IFERROR(VLOOKUP(B2229,[3]Lookup!E:F,2,FALSE),"Requires a Council Assigning"))</f>
        <v>City of York</v>
      </c>
      <c r="H2229" t="str">
        <f>IFERROR(VLOOKUP(C2229,[3]Lookup!A:B,2,FALSE),"Requires Category")</f>
        <v>Alcohol dependence</v>
      </c>
      <c r="I2229" t="str">
        <f t="shared" si="37"/>
        <v>No</v>
      </c>
    </row>
    <row r="2230" spans="1:9" hidden="1" x14ac:dyDescent="0.25">
      <c r="A2230" s="53">
        <v>42675</v>
      </c>
      <c r="B2230" t="s">
        <v>66</v>
      </c>
      <c r="C2230" t="s">
        <v>133</v>
      </c>
      <c r="D2230">
        <v>4</v>
      </c>
      <c r="E2230" s="4">
        <v>11.56</v>
      </c>
      <c r="F2230" s="4" t="str">
        <f>VLOOKUP(C2230,[3]Lookup!A:C,3,FALSE)</f>
        <v>Local Authority</v>
      </c>
      <c r="G2230" t="str">
        <f>IF(F2230="NHS England", "NHS England", IFERROR(VLOOKUP(B2230,[3]Lookup!E:F,2,FALSE),"Requires a Council Assigning"))</f>
        <v>City of York</v>
      </c>
      <c r="H2230" t="str">
        <f>IFERROR(VLOOKUP(C2230,[3]Lookup!A:B,2,FALSE),"Requires Category")</f>
        <v>Opioid Dependence</v>
      </c>
      <c r="I2230" t="str">
        <f t="shared" si="37"/>
        <v>Yes</v>
      </c>
    </row>
    <row r="2231" spans="1:9" hidden="1" x14ac:dyDescent="0.25">
      <c r="A2231" s="53">
        <v>42675</v>
      </c>
      <c r="B2231" t="s">
        <v>66</v>
      </c>
      <c r="C2231" t="s">
        <v>182</v>
      </c>
      <c r="D2231">
        <v>6</v>
      </c>
      <c r="E2231" s="4">
        <v>38.61</v>
      </c>
      <c r="F2231" s="4" t="str">
        <f>VLOOKUP(C2231,[3]Lookup!A:C,3,FALSE)</f>
        <v>Local Authority</v>
      </c>
      <c r="G2231" t="str">
        <f>IF(F2231="NHS England", "NHS England", IFERROR(VLOOKUP(B2231,[3]Lookup!E:F,2,FALSE),"Requires a Council Assigning"))</f>
        <v>City of York</v>
      </c>
      <c r="H2231" t="str">
        <f>IFERROR(VLOOKUP(C2231,[3]Lookup!A:B,2,FALSE),"Requires Category")</f>
        <v>Opioid Dependence</v>
      </c>
      <c r="I2231" t="str">
        <f t="shared" si="37"/>
        <v>Yes</v>
      </c>
    </row>
    <row r="2232" spans="1:9" hidden="1" x14ac:dyDescent="0.25">
      <c r="A2232" s="53">
        <v>42675</v>
      </c>
      <c r="B2232" t="s">
        <v>66</v>
      </c>
      <c r="C2232" t="s">
        <v>130</v>
      </c>
      <c r="D2232">
        <v>1</v>
      </c>
      <c r="E2232" s="4">
        <v>38.67</v>
      </c>
      <c r="F2232" s="4" t="str">
        <f>VLOOKUP(C2232,[3]Lookup!A:C,3,FALSE)</f>
        <v>Local Authority</v>
      </c>
      <c r="G2232" t="str">
        <f>IF(F2232="NHS England", "NHS England", IFERROR(VLOOKUP(B2232,[3]Lookup!E:F,2,FALSE),"Requires a Council Assigning"))</f>
        <v>City of York</v>
      </c>
      <c r="H2232" t="str">
        <f>IFERROR(VLOOKUP(C2232,[3]Lookup!A:B,2,FALSE),"Requires Category")</f>
        <v>Nicotine Dependence</v>
      </c>
      <c r="I2232" t="str">
        <f t="shared" si="37"/>
        <v>No</v>
      </c>
    </row>
    <row r="2233" spans="1:9" hidden="1" x14ac:dyDescent="0.25">
      <c r="A2233" s="53">
        <v>42675</v>
      </c>
      <c r="B2233" t="s">
        <v>66</v>
      </c>
      <c r="C2233" t="s">
        <v>135</v>
      </c>
      <c r="D2233">
        <v>7</v>
      </c>
      <c r="E2233" s="4">
        <v>155.31</v>
      </c>
      <c r="F2233" s="4" t="str">
        <f>VLOOKUP(C2233,[3]Lookup!A:C,3,FALSE)</f>
        <v>Local Authority</v>
      </c>
      <c r="G2233" t="str">
        <f>IF(F2233="NHS England", "NHS England", IFERROR(VLOOKUP(B2233,[3]Lookup!E:F,2,FALSE),"Requires a Council Assigning"))</f>
        <v>City of York</v>
      </c>
      <c r="H2233" t="str">
        <f>IFERROR(VLOOKUP(C2233,[3]Lookup!A:B,2,FALSE),"Requires Category")</f>
        <v>Alcohol dependence</v>
      </c>
      <c r="I2233" t="str">
        <f t="shared" si="37"/>
        <v>No</v>
      </c>
    </row>
    <row r="2234" spans="1:9" hidden="1" x14ac:dyDescent="0.25">
      <c r="A2234" s="53">
        <v>42675</v>
      </c>
      <c r="B2234" t="s">
        <v>66</v>
      </c>
      <c r="C2234" t="s">
        <v>196</v>
      </c>
      <c r="D2234">
        <v>601</v>
      </c>
      <c r="E2234" s="4">
        <v>2920.62</v>
      </c>
      <c r="F2234" s="4" t="str">
        <f>VLOOKUP(C2234,[3]Lookup!A:C,3,FALSE)</f>
        <v>NHS England</v>
      </c>
      <c r="G2234" t="str">
        <f>IF(F2234="NHS England", "NHS England", IFERROR(VLOOKUP(B2234,[3]Lookup!E:F,2,FALSE),"Requires a Council Assigning"))</f>
        <v>NHS England</v>
      </c>
      <c r="H2234" t="str">
        <f>IFERROR(VLOOKUP(C2234,[3]Lookup!A:B,2,FALSE),"Requires Category")</f>
        <v>Human Papillomavirus (Type 16,18)</v>
      </c>
      <c r="I2234" t="str">
        <f t="shared" si="37"/>
        <v>Yes</v>
      </c>
    </row>
    <row r="2235" spans="1:9" hidden="1" x14ac:dyDescent="0.25">
      <c r="A2235" s="53">
        <v>42675</v>
      </c>
      <c r="B2235" t="s">
        <v>66</v>
      </c>
      <c r="C2235" t="s">
        <v>136</v>
      </c>
      <c r="D2235">
        <v>20</v>
      </c>
      <c r="E2235" s="4">
        <v>1544.77</v>
      </c>
      <c r="F2235" s="4" t="str">
        <f>VLOOKUP(C2235,[3]Lookup!A:C,3,FALSE)</f>
        <v>Local Authority</v>
      </c>
      <c r="G2235" t="str">
        <f>IF(F2235="NHS England", "NHS England", IFERROR(VLOOKUP(B2235,[3]Lookup!E:F,2,FALSE),"Requires a Council Assigning"))</f>
        <v>City of York</v>
      </c>
      <c r="H2235" t="str">
        <f>IFERROR(VLOOKUP(C2235,[3]Lookup!A:B,2,FALSE),"Requires Category")</f>
        <v>Etonogestrel</v>
      </c>
      <c r="I2235" t="str">
        <f t="shared" si="37"/>
        <v>No</v>
      </c>
    </row>
    <row r="2236" spans="1:9" hidden="1" x14ac:dyDescent="0.25">
      <c r="A2236" s="53">
        <v>42675</v>
      </c>
      <c r="B2236" t="s">
        <v>66</v>
      </c>
      <c r="C2236" t="s">
        <v>154</v>
      </c>
      <c r="D2236">
        <v>224</v>
      </c>
      <c r="E2236" s="4">
        <v>1366.39</v>
      </c>
      <c r="F2236" s="4" t="str">
        <f>VLOOKUP(C2236,[3]Lookup!A:C,3,FALSE)</f>
        <v>NHS England</v>
      </c>
      <c r="G2236" t="str">
        <f>IF(F2236="NHS England", "NHS England", IFERROR(VLOOKUP(B2236,[3]Lookup!E:F,2,FALSE),"Requires a Council Assigning"))</f>
        <v>NHS England</v>
      </c>
      <c r="H2236" t="str">
        <f>IFERROR(VLOOKUP(C2236,[3]Lookup!A:B,2,FALSE),"Requires Category")</f>
        <v>Influenza</v>
      </c>
      <c r="I2236" t="str">
        <f t="shared" si="37"/>
        <v>Yes</v>
      </c>
    </row>
    <row r="2237" spans="1:9" hidden="1" x14ac:dyDescent="0.25">
      <c r="A2237" s="53">
        <v>42675</v>
      </c>
      <c r="B2237" t="s">
        <v>66</v>
      </c>
      <c r="C2237" t="s">
        <v>137</v>
      </c>
      <c r="D2237">
        <v>4</v>
      </c>
      <c r="E2237" s="4">
        <v>19.329999999999998</v>
      </c>
      <c r="F2237" s="4" t="str">
        <f>VLOOKUP(C2237,[3]Lookup!A:C,3,FALSE)</f>
        <v>NHS England</v>
      </c>
      <c r="G2237" t="str">
        <f>IF(F2237="NHS England", "NHS England", IFERROR(VLOOKUP(B2237,[3]Lookup!E:F,2,FALSE),"Requires a Council Assigning"))</f>
        <v>NHS England</v>
      </c>
      <c r="H2237" t="str">
        <f>IFERROR(VLOOKUP(C2237,[3]Lookup!A:B,2,FALSE),"Requires Category")</f>
        <v>Influenza</v>
      </c>
      <c r="I2237" t="str">
        <f t="shared" si="37"/>
        <v>Yes</v>
      </c>
    </row>
    <row r="2238" spans="1:9" hidden="1" x14ac:dyDescent="0.25">
      <c r="A2238" s="53">
        <v>42675</v>
      </c>
      <c r="B2238" t="s">
        <v>66</v>
      </c>
      <c r="C2238" t="s">
        <v>159</v>
      </c>
      <c r="D2238">
        <v>15</v>
      </c>
      <c r="E2238" s="4">
        <v>72.39</v>
      </c>
      <c r="F2238" s="4" t="str">
        <f>VLOOKUP(C2238,[3]Lookup!A:C,3,FALSE)</f>
        <v>Local Authority</v>
      </c>
      <c r="G2238" t="str">
        <f>IF(F2238="NHS England", "NHS England", IFERROR(VLOOKUP(B2238,[3]Lookup!E:F,2,FALSE),"Requires a Council Assigning"))</f>
        <v>City of York</v>
      </c>
      <c r="H2238" t="str">
        <f>IFERROR(VLOOKUP(C2238,[3]Lookup!A:B,2,FALSE),"Requires Category")</f>
        <v>Emergency Contraception</v>
      </c>
      <c r="I2238" t="str">
        <f t="shared" si="37"/>
        <v>No</v>
      </c>
    </row>
    <row r="2239" spans="1:9" hidden="1" x14ac:dyDescent="0.25">
      <c r="A2239" s="53">
        <v>42675</v>
      </c>
      <c r="B2239" t="s">
        <v>66</v>
      </c>
      <c r="C2239" t="s">
        <v>138</v>
      </c>
      <c r="D2239">
        <v>36</v>
      </c>
      <c r="E2239" s="4">
        <v>196.64</v>
      </c>
      <c r="F2239" s="4" t="str">
        <f>VLOOKUP(C2239,[3]Lookup!A:C,3,FALSE)</f>
        <v>Local Authority</v>
      </c>
      <c r="G2239" t="str">
        <f>IF(F2239="NHS England", "NHS England", IFERROR(VLOOKUP(B2239,[3]Lookup!E:F,2,FALSE),"Requires a Council Assigning"))</f>
        <v>City of York</v>
      </c>
      <c r="H2239" t="str">
        <f>IFERROR(VLOOKUP(C2239,[3]Lookup!A:B,2,FALSE),"Requires Category")</f>
        <v>Opioid Dependence</v>
      </c>
      <c r="I2239" t="str">
        <f t="shared" si="37"/>
        <v>Yes</v>
      </c>
    </row>
    <row r="2240" spans="1:9" hidden="1" x14ac:dyDescent="0.25">
      <c r="A2240" s="53">
        <v>42675</v>
      </c>
      <c r="B2240" t="s">
        <v>66</v>
      </c>
      <c r="C2240" t="s">
        <v>197</v>
      </c>
      <c r="D2240">
        <v>1</v>
      </c>
      <c r="E2240" s="4">
        <v>6.25</v>
      </c>
      <c r="F2240" s="4" t="str">
        <f>VLOOKUP(C2240,[3]Lookup!A:C,3,FALSE)</f>
        <v>Local Authority</v>
      </c>
      <c r="G2240" t="str">
        <f>IF(F2240="NHS England", "NHS England", IFERROR(VLOOKUP(B2240,[3]Lookup!E:F,2,FALSE),"Requires a Council Assigning"))</f>
        <v>City of York</v>
      </c>
      <c r="H2240" t="str">
        <f>IFERROR(VLOOKUP(C2240,[3]Lookup!A:B,2,FALSE),"Requires Category")</f>
        <v>Opioid Dependence</v>
      </c>
      <c r="I2240" t="str">
        <f t="shared" si="37"/>
        <v>Yes</v>
      </c>
    </row>
    <row r="2241" spans="1:9" hidden="1" x14ac:dyDescent="0.25">
      <c r="A2241" s="53">
        <v>42675</v>
      </c>
      <c r="B2241" t="s">
        <v>66</v>
      </c>
      <c r="C2241" t="s">
        <v>253</v>
      </c>
      <c r="D2241">
        <v>1</v>
      </c>
      <c r="E2241" s="4">
        <v>11.53</v>
      </c>
      <c r="F2241" s="4" t="str">
        <f>VLOOKUP(C2241,[3]Lookup!A:C,3,FALSE)</f>
        <v>Local Authority</v>
      </c>
      <c r="G2241" t="str">
        <f>IF(F2241="NHS England", "NHS England", IFERROR(VLOOKUP(B2241,[3]Lookup!E:F,2,FALSE),"Requires a Council Assigning"))</f>
        <v>City of York</v>
      </c>
      <c r="H2241" t="str">
        <f>IFERROR(VLOOKUP(C2241,[3]Lookup!A:B,2,FALSE),"Requires Category")</f>
        <v>Non Medicated Coils</v>
      </c>
      <c r="I2241" t="str">
        <f t="shared" si="37"/>
        <v>No</v>
      </c>
    </row>
    <row r="2242" spans="1:9" hidden="1" x14ac:dyDescent="0.25">
      <c r="A2242" s="53">
        <v>42675</v>
      </c>
      <c r="B2242" t="s">
        <v>66</v>
      </c>
      <c r="C2242" t="s">
        <v>128</v>
      </c>
      <c r="D2242">
        <v>18</v>
      </c>
      <c r="E2242" s="4">
        <v>1466.21</v>
      </c>
      <c r="F2242" s="4" t="str">
        <f>VLOOKUP(C2242,[3]Lookup!A:C,3,FALSE)</f>
        <v>Local Authority</v>
      </c>
      <c r="G2242" t="str">
        <f>IF(F2242="NHS England", "NHS England", IFERROR(VLOOKUP(B2242,[3]Lookup!E:F,2,FALSE),"Requires a Council Assigning"))</f>
        <v>City of York</v>
      </c>
      <c r="H2242" t="str">
        <f>IFERROR(VLOOKUP(C2242,[3]Lookup!A:B,2,FALSE),"Requires Category")</f>
        <v>IUD Progestogen-only Device</v>
      </c>
      <c r="I2242" t="str">
        <f t="shared" si="37"/>
        <v>No</v>
      </c>
    </row>
    <row r="2243" spans="1:9" hidden="1" x14ac:dyDescent="0.25">
      <c r="A2243" s="53">
        <v>42675</v>
      </c>
      <c r="B2243" t="s">
        <v>66</v>
      </c>
      <c r="C2243" t="s">
        <v>198</v>
      </c>
      <c r="D2243">
        <v>1</v>
      </c>
      <c r="E2243" s="4">
        <v>20.69</v>
      </c>
      <c r="F2243" s="4" t="str">
        <f>VLOOKUP(C2243,[3]Lookup!A:C,3,FALSE)</f>
        <v>Local Authority</v>
      </c>
      <c r="G2243" t="str">
        <f>IF(F2243="NHS England", "NHS England", IFERROR(VLOOKUP(B2243,[3]Lookup!E:F,2,FALSE),"Requires a Council Assigning"))</f>
        <v>City of York</v>
      </c>
      <c r="H2243" t="str">
        <f>IFERROR(VLOOKUP(C2243,[3]Lookup!A:B,2,FALSE),"Requires Category")</f>
        <v>Alcohol dependence</v>
      </c>
      <c r="I2243" t="str">
        <f t="shared" si="37"/>
        <v>No</v>
      </c>
    </row>
    <row r="2244" spans="1:9" hidden="1" x14ac:dyDescent="0.25">
      <c r="A2244" s="53">
        <v>42675</v>
      </c>
      <c r="B2244" t="s">
        <v>66</v>
      </c>
      <c r="C2244" t="s">
        <v>171</v>
      </c>
      <c r="D2244">
        <v>1</v>
      </c>
      <c r="E2244" s="4">
        <v>18.47</v>
      </c>
      <c r="F2244" s="4" t="str">
        <f>VLOOKUP(C2244,[3]Lookup!A:C,3,FALSE)</f>
        <v>Local Authority</v>
      </c>
      <c r="G2244" t="str">
        <f>IF(F2244="NHS England", "NHS England", IFERROR(VLOOKUP(B2244,[3]Lookup!E:F,2,FALSE),"Requires a Council Assigning"))</f>
        <v>City of York</v>
      </c>
      <c r="H2244" t="str">
        <f>IFERROR(VLOOKUP(C2244,[3]Lookup!A:B,2,FALSE),"Requires Category")</f>
        <v>Nicotine Dependence</v>
      </c>
      <c r="I2244" t="str">
        <f t="shared" si="37"/>
        <v>No</v>
      </c>
    </row>
    <row r="2245" spans="1:9" hidden="1" x14ac:dyDescent="0.25">
      <c r="A2245" s="53">
        <v>42675</v>
      </c>
      <c r="B2245" t="s">
        <v>66</v>
      </c>
      <c r="C2245" t="s">
        <v>172</v>
      </c>
      <c r="D2245">
        <v>3</v>
      </c>
      <c r="E2245" s="4">
        <v>27.72</v>
      </c>
      <c r="F2245" s="4" t="str">
        <f>VLOOKUP(C2245,[3]Lookup!A:C,3,FALSE)</f>
        <v>Local Authority</v>
      </c>
      <c r="G2245" t="str">
        <f>IF(F2245="NHS England", "NHS England", IFERROR(VLOOKUP(B2245,[3]Lookup!E:F,2,FALSE),"Requires a Council Assigning"))</f>
        <v>City of York</v>
      </c>
      <c r="H2245" t="str">
        <f>IFERROR(VLOOKUP(C2245,[3]Lookup!A:B,2,FALSE),"Requires Category")</f>
        <v>Nicotine Dependence</v>
      </c>
      <c r="I2245" t="str">
        <f t="shared" si="37"/>
        <v>No</v>
      </c>
    </row>
    <row r="2246" spans="1:9" hidden="1" x14ac:dyDescent="0.25">
      <c r="A2246" s="53">
        <v>42675</v>
      </c>
      <c r="B2246" t="s">
        <v>66</v>
      </c>
      <c r="C2246" t="s">
        <v>175</v>
      </c>
      <c r="D2246">
        <v>1</v>
      </c>
      <c r="E2246" s="4">
        <v>26.59</v>
      </c>
      <c r="F2246" s="4" t="str">
        <f>VLOOKUP(C2246,[3]Lookup!A:C,3,FALSE)</f>
        <v>Local Authority</v>
      </c>
      <c r="G2246" t="str">
        <f>IF(F2246="NHS England", "NHS England", IFERROR(VLOOKUP(B2246,[3]Lookup!E:F,2,FALSE),"Requires a Council Assigning"))</f>
        <v>City of York</v>
      </c>
      <c r="H2246" t="str">
        <f>IFERROR(VLOOKUP(C2246,[3]Lookup!A:B,2,FALSE),"Requires Category")</f>
        <v>Nicotine Dependence</v>
      </c>
      <c r="I2246" t="str">
        <f t="shared" si="37"/>
        <v>No</v>
      </c>
    </row>
    <row r="2247" spans="1:9" hidden="1" x14ac:dyDescent="0.25">
      <c r="A2247" s="53">
        <v>42675</v>
      </c>
      <c r="B2247" t="s">
        <v>66</v>
      </c>
      <c r="C2247" t="s">
        <v>184</v>
      </c>
      <c r="D2247">
        <v>1</v>
      </c>
      <c r="E2247" s="4">
        <v>9.51</v>
      </c>
      <c r="F2247" s="4" t="str">
        <f>VLOOKUP(C2247,[3]Lookup!A:C,3,FALSE)</f>
        <v>Local Authority</v>
      </c>
      <c r="G2247" t="str">
        <f>IF(F2247="NHS England", "NHS England", IFERROR(VLOOKUP(B2247,[3]Lookup!E:F,2,FALSE),"Requires a Council Assigning"))</f>
        <v>City of York</v>
      </c>
      <c r="H2247" t="str">
        <f>IFERROR(VLOOKUP(C2247,[3]Lookup!A:B,2,FALSE),"Requires Category")</f>
        <v>Nicotine Dependence</v>
      </c>
      <c r="I2247" t="str">
        <f t="shared" si="37"/>
        <v>No</v>
      </c>
    </row>
    <row r="2248" spans="1:9" hidden="1" x14ac:dyDescent="0.25">
      <c r="A2248" s="53">
        <v>42675</v>
      </c>
      <c r="B2248" t="s">
        <v>66</v>
      </c>
      <c r="C2248" t="s">
        <v>153</v>
      </c>
      <c r="D2248">
        <v>1</v>
      </c>
      <c r="E2248" s="4">
        <v>14</v>
      </c>
      <c r="F2248" s="4" t="str">
        <f>VLOOKUP(C2248,[3]Lookup!A:C,3,FALSE)</f>
        <v>Local Authority</v>
      </c>
      <c r="G2248" t="str">
        <f>IF(F2248="NHS England", "NHS England", IFERROR(VLOOKUP(B2248,[3]Lookup!E:F,2,FALSE),"Requires a Council Assigning"))</f>
        <v>City of York</v>
      </c>
      <c r="H2248" t="str">
        <f>IFERROR(VLOOKUP(C2248,[3]Lookup!A:B,2,FALSE),"Requires Category")</f>
        <v>Nicotine Dependence</v>
      </c>
      <c r="I2248" t="str">
        <f t="shared" si="37"/>
        <v>No</v>
      </c>
    </row>
    <row r="2249" spans="1:9" hidden="1" x14ac:dyDescent="0.25">
      <c r="A2249" s="53">
        <v>42675</v>
      </c>
      <c r="B2249" t="s">
        <v>66</v>
      </c>
      <c r="C2249" t="s">
        <v>157</v>
      </c>
      <c r="D2249">
        <v>1</v>
      </c>
      <c r="E2249" s="4">
        <v>36.93</v>
      </c>
      <c r="F2249" s="4" t="str">
        <f>VLOOKUP(C2249,[3]Lookup!A:C,3,FALSE)</f>
        <v>Local Authority</v>
      </c>
      <c r="G2249" t="str">
        <f>IF(F2249="NHS England", "NHS England", IFERROR(VLOOKUP(B2249,[3]Lookup!E:F,2,FALSE),"Requires a Council Assigning"))</f>
        <v>City of York</v>
      </c>
      <c r="H2249" t="str">
        <f>IFERROR(VLOOKUP(C2249,[3]Lookup!A:B,2,FALSE),"Requires Category")</f>
        <v>Nicotine Dependence</v>
      </c>
      <c r="I2249" t="str">
        <f t="shared" si="37"/>
        <v>No</v>
      </c>
    </row>
    <row r="2250" spans="1:9" hidden="1" x14ac:dyDescent="0.25">
      <c r="A2250" s="53">
        <v>42675</v>
      </c>
      <c r="B2250" t="s">
        <v>66</v>
      </c>
      <c r="C2250" t="s">
        <v>161</v>
      </c>
      <c r="D2250">
        <v>2</v>
      </c>
      <c r="E2250" s="4">
        <v>22.46</v>
      </c>
      <c r="F2250" s="4" t="str">
        <f>VLOOKUP(C2250,[3]Lookup!A:C,3,FALSE)</f>
        <v>Local Authority</v>
      </c>
      <c r="G2250" t="str">
        <f>IF(F2250="NHS England", "NHS England", IFERROR(VLOOKUP(B2250,[3]Lookup!E:F,2,FALSE),"Requires a Council Assigning"))</f>
        <v>City of York</v>
      </c>
      <c r="H2250" t="str">
        <f>IFERROR(VLOOKUP(C2250,[3]Lookup!A:B,2,FALSE),"Requires Category")</f>
        <v>Nicotine Dependence</v>
      </c>
      <c r="I2250" t="str">
        <f t="shared" si="37"/>
        <v>No</v>
      </c>
    </row>
    <row r="2251" spans="1:9" hidden="1" x14ac:dyDescent="0.25">
      <c r="A2251" s="53">
        <v>42675</v>
      </c>
      <c r="B2251" t="s">
        <v>66</v>
      </c>
      <c r="C2251" t="s">
        <v>168</v>
      </c>
      <c r="D2251">
        <v>2</v>
      </c>
      <c r="E2251" s="4">
        <v>38.42</v>
      </c>
      <c r="F2251" s="4" t="str">
        <f>VLOOKUP(C2251,[3]Lookup!A:C,3,FALSE)</f>
        <v>Local Authority</v>
      </c>
      <c r="G2251" t="str">
        <f>IF(F2251="NHS England", "NHS England", IFERROR(VLOOKUP(B2251,[3]Lookup!E:F,2,FALSE),"Requires a Council Assigning"))</f>
        <v>City of York</v>
      </c>
      <c r="H2251" t="str">
        <f>IFERROR(VLOOKUP(C2251,[3]Lookup!A:B,2,FALSE),"Requires Category")</f>
        <v>Nicotine Dependence</v>
      </c>
      <c r="I2251" t="str">
        <f t="shared" si="37"/>
        <v>No</v>
      </c>
    </row>
    <row r="2252" spans="1:9" hidden="1" x14ac:dyDescent="0.25">
      <c r="A2252" s="53">
        <v>42675</v>
      </c>
      <c r="B2252" t="s">
        <v>66</v>
      </c>
      <c r="C2252" t="s">
        <v>240</v>
      </c>
      <c r="D2252">
        <v>2</v>
      </c>
      <c r="E2252" s="4">
        <v>28.14</v>
      </c>
      <c r="F2252" s="4" t="str">
        <f>VLOOKUP(C2252,[3]Lookup!A:C,3,FALSE)</f>
        <v>Local Authority</v>
      </c>
      <c r="G2252" t="str">
        <f>IF(F2252="NHS England", "NHS England", IFERROR(VLOOKUP(B2252,[3]Lookup!E:F,2,FALSE),"Requires a Council Assigning"))</f>
        <v>City of York</v>
      </c>
      <c r="H2252" t="str">
        <f>IFERROR(VLOOKUP(C2252,[3]Lookup!A:B,2,FALSE),"Requires Category")</f>
        <v>Non Medicated Coils</v>
      </c>
      <c r="I2252" t="str">
        <f t="shared" si="37"/>
        <v>No</v>
      </c>
    </row>
    <row r="2253" spans="1:9" hidden="1" x14ac:dyDescent="0.25">
      <c r="A2253" s="53">
        <v>42675</v>
      </c>
      <c r="B2253" t="s">
        <v>66</v>
      </c>
      <c r="C2253" t="s">
        <v>152</v>
      </c>
      <c r="D2253">
        <v>13</v>
      </c>
      <c r="E2253" s="4">
        <v>100.12</v>
      </c>
      <c r="F2253" s="4" t="str">
        <f>VLOOKUP(C2253,[3]Lookup!A:C,3,FALSE)</f>
        <v>NHS England</v>
      </c>
      <c r="G2253" t="str">
        <f>IF(F2253="NHS England", "NHS England", IFERROR(VLOOKUP(B2253,[3]Lookup!E:F,2,FALSE),"Requires a Council Assigning"))</f>
        <v>NHS England</v>
      </c>
      <c r="H2253" t="str">
        <f>IFERROR(VLOOKUP(C2253,[3]Lookup!A:B,2,FALSE),"Requires Category")</f>
        <v>Pneumococcal</v>
      </c>
      <c r="I2253" t="str">
        <f t="shared" si="37"/>
        <v>Yes</v>
      </c>
    </row>
    <row r="2254" spans="1:9" hidden="1" x14ac:dyDescent="0.25">
      <c r="A2254" s="53">
        <v>42675</v>
      </c>
      <c r="B2254" t="s">
        <v>66</v>
      </c>
      <c r="C2254" t="s">
        <v>174</v>
      </c>
      <c r="D2254">
        <v>1</v>
      </c>
      <c r="E2254" s="4">
        <v>70.58</v>
      </c>
      <c r="F2254" s="4" t="str">
        <f>VLOOKUP(C2254,[3]Lookup!A:C,3,FALSE)</f>
        <v>Local Authority</v>
      </c>
      <c r="G2254" t="str">
        <f>IF(F2254="NHS England", "NHS England", IFERROR(VLOOKUP(B2254,[3]Lookup!E:F,2,FALSE),"Requires a Council Assigning"))</f>
        <v>City of York</v>
      </c>
      <c r="H2254" t="str">
        <f>IFERROR(VLOOKUP(C2254,[3]Lookup!A:B,2,FALSE),"Requires Category")</f>
        <v>Opioid Dependence</v>
      </c>
      <c r="I2254" t="str">
        <f t="shared" si="37"/>
        <v>Yes</v>
      </c>
    </row>
    <row r="2255" spans="1:9" hidden="1" x14ac:dyDescent="0.25">
      <c r="A2255" s="53">
        <v>42675</v>
      </c>
      <c r="B2255" t="s">
        <v>66</v>
      </c>
      <c r="C2255" t="s">
        <v>238</v>
      </c>
      <c r="D2255">
        <v>4</v>
      </c>
      <c r="E2255" s="4">
        <v>38.770000000000003</v>
      </c>
      <c r="F2255" s="4" t="str">
        <f>VLOOKUP(C2255,[3]Lookup!A:C,3,FALSE)</f>
        <v>Local Authority</v>
      </c>
      <c r="G2255" t="str">
        <f>IF(F2255="NHS England", "NHS England", IFERROR(VLOOKUP(B2255,[3]Lookup!E:F,2,FALSE),"Requires a Council Assigning"))</f>
        <v>City of York</v>
      </c>
      <c r="H2255" t="str">
        <f>IFERROR(VLOOKUP(C2255,[3]Lookup!A:B,2,FALSE),"Requires Category")</f>
        <v>Non Medicated Coils</v>
      </c>
      <c r="I2255" t="str">
        <f t="shared" si="37"/>
        <v>No</v>
      </c>
    </row>
    <row r="2256" spans="1:9" hidden="1" x14ac:dyDescent="0.25">
      <c r="A2256" s="53">
        <v>42675</v>
      </c>
      <c r="B2256" t="s">
        <v>66</v>
      </c>
      <c r="C2256" t="s">
        <v>144</v>
      </c>
      <c r="D2256">
        <v>4</v>
      </c>
      <c r="E2256" s="4">
        <v>52.07</v>
      </c>
      <c r="F2256" s="4" t="str">
        <f>VLOOKUP(C2256,[3]Lookup!A:C,3,FALSE)</f>
        <v>Local Authority</v>
      </c>
      <c r="G2256" t="str">
        <f>IF(F2256="NHS England", "NHS England", IFERROR(VLOOKUP(B2256,[3]Lookup!E:F,2,FALSE),"Requires a Council Assigning"))</f>
        <v>City of York</v>
      </c>
      <c r="H2256" t="str">
        <f>IFERROR(VLOOKUP(C2256,[3]Lookup!A:B,2,FALSE),"Requires Category")</f>
        <v>Emergency Contraception</v>
      </c>
      <c r="I2256" t="str">
        <f t="shared" si="37"/>
        <v>No</v>
      </c>
    </row>
    <row r="2257" spans="1:9" hidden="1" x14ac:dyDescent="0.25">
      <c r="A2257" s="53">
        <v>42675</v>
      </c>
      <c r="B2257" t="s">
        <v>46</v>
      </c>
      <c r="C2257" t="s">
        <v>166</v>
      </c>
      <c r="D2257">
        <v>2</v>
      </c>
      <c r="E2257" s="4">
        <v>92.14</v>
      </c>
      <c r="F2257" s="4" t="str">
        <f>VLOOKUP(C2257,[3]Lookup!A:C,3,FALSE)</f>
        <v>Local Authority</v>
      </c>
      <c r="G2257" t="str">
        <f>IF(F2257="NHS England", "NHS England", IFERROR(VLOOKUP(B2257,[3]Lookup!E:F,2,FALSE),"Requires a Council Assigning"))</f>
        <v>North Yorkshire County Council</v>
      </c>
      <c r="H2257" t="str">
        <f>IFERROR(VLOOKUP(C2257,[3]Lookup!A:B,2,FALSE),"Requires Category")</f>
        <v>Alcohol dependence</v>
      </c>
      <c r="I2257" t="str">
        <f t="shared" si="37"/>
        <v>Yes</v>
      </c>
    </row>
    <row r="2258" spans="1:9" hidden="1" x14ac:dyDescent="0.25">
      <c r="A2258" s="53">
        <v>42675</v>
      </c>
      <c r="B2258" t="s">
        <v>46</v>
      </c>
      <c r="C2258" t="s">
        <v>136</v>
      </c>
      <c r="D2258">
        <v>1</v>
      </c>
      <c r="E2258" s="4">
        <v>77.239999999999995</v>
      </c>
      <c r="F2258" s="4" t="str">
        <f>VLOOKUP(C2258,[3]Lookup!A:C,3,FALSE)</f>
        <v>Local Authority</v>
      </c>
      <c r="G2258" t="str">
        <f>IF(F2258="NHS England", "NHS England", IFERROR(VLOOKUP(B2258,[3]Lookup!E:F,2,FALSE),"Requires a Council Assigning"))</f>
        <v>North Yorkshire County Council</v>
      </c>
      <c r="H2258" t="str">
        <f>IFERROR(VLOOKUP(C2258,[3]Lookup!A:B,2,FALSE),"Requires Category")</f>
        <v>Etonogestrel</v>
      </c>
      <c r="I2258" t="str">
        <f t="shared" si="37"/>
        <v>Yes</v>
      </c>
    </row>
    <row r="2259" spans="1:9" hidden="1" x14ac:dyDescent="0.25">
      <c r="A2259" s="53">
        <v>42675</v>
      </c>
      <c r="B2259" t="s">
        <v>46</v>
      </c>
      <c r="C2259" t="s">
        <v>137</v>
      </c>
      <c r="D2259">
        <v>266</v>
      </c>
      <c r="E2259" s="4">
        <v>1285.27</v>
      </c>
      <c r="F2259" s="4" t="str">
        <f>VLOOKUP(C2259,[3]Lookup!A:C,3,FALSE)</f>
        <v>NHS England</v>
      </c>
      <c r="G2259" t="str">
        <f>IF(F2259="NHS England", "NHS England", IFERROR(VLOOKUP(B2259,[3]Lookup!E:F,2,FALSE),"Requires a Council Assigning"))</f>
        <v>NHS England</v>
      </c>
      <c r="H2259" t="str">
        <f>IFERROR(VLOOKUP(C2259,[3]Lookup!A:B,2,FALSE),"Requires Category")</f>
        <v>Influenza</v>
      </c>
      <c r="I2259" t="str">
        <f t="shared" si="37"/>
        <v>Yes</v>
      </c>
    </row>
    <row r="2260" spans="1:9" hidden="1" x14ac:dyDescent="0.25">
      <c r="A2260" s="53">
        <v>42675</v>
      </c>
      <c r="B2260" t="s">
        <v>46</v>
      </c>
      <c r="C2260" t="s">
        <v>128</v>
      </c>
      <c r="D2260">
        <v>1</v>
      </c>
      <c r="E2260" s="4">
        <v>81.459999999999994</v>
      </c>
      <c r="F2260" s="4" t="str">
        <f>VLOOKUP(C2260,[3]Lookup!A:C,3,FALSE)</f>
        <v>Local Authority</v>
      </c>
      <c r="G2260" t="str">
        <f>IF(F2260="NHS England", "NHS England", IFERROR(VLOOKUP(B2260,[3]Lookup!E:F,2,FALSE),"Requires a Council Assigning"))</f>
        <v>North Yorkshire County Council</v>
      </c>
      <c r="H2260" t="str">
        <f>IFERROR(VLOOKUP(C2260,[3]Lookup!A:B,2,FALSE),"Requires Category")</f>
        <v>IUD Progestogen-only Device</v>
      </c>
      <c r="I2260" t="str">
        <f t="shared" si="37"/>
        <v>Yes</v>
      </c>
    </row>
    <row r="2261" spans="1:9" hidden="1" x14ac:dyDescent="0.25">
      <c r="A2261" s="53">
        <v>42675</v>
      </c>
      <c r="B2261" t="s">
        <v>46</v>
      </c>
      <c r="C2261" t="s">
        <v>129</v>
      </c>
      <c r="D2261">
        <v>1</v>
      </c>
      <c r="E2261" s="4">
        <v>77.239999999999995</v>
      </c>
      <c r="F2261" s="4" t="str">
        <f>VLOOKUP(C2261,[3]Lookup!A:C,3,FALSE)</f>
        <v>Local Authority</v>
      </c>
      <c r="G2261" t="str">
        <f>IF(F2261="NHS England", "NHS England", IFERROR(VLOOKUP(B2261,[3]Lookup!E:F,2,FALSE),"Requires a Council Assigning"))</f>
        <v>North Yorkshire County Council</v>
      </c>
      <c r="H2261" t="str">
        <f>IFERROR(VLOOKUP(C2261,[3]Lookup!A:B,2,FALSE),"Requires Category")</f>
        <v>Etonogestrel</v>
      </c>
      <c r="I2261" t="str">
        <f t="shared" si="37"/>
        <v>Yes</v>
      </c>
    </row>
    <row r="2262" spans="1:9" hidden="1" x14ac:dyDescent="0.25">
      <c r="A2262" s="53">
        <v>42675</v>
      </c>
      <c r="B2262" t="s">
        <v>46</v>
      </c>
      <c r="C2262" t="s">
        <v>171</v>
      </c>
      <c r="D2262">
        <v>4</v>
      </c>
      <c r="E2262" s="4">
        <v>73.88</v>
      </c>
      <c r="F2262" s="4" t="str">
        <f>VLOOKUP(C2262,[3]Lookup!A:C,3,FALSE)</f>
        <v>Local Authority</v>
      </c>
      <c r="G2262" t="str">
        <f>IF(F2262="NHS England", "NHS England", IFERROR(VLOOKUP(B2262,[3]Lookup!E:F,2,FALSE),"Requires a Council Assigning"))</f>
        <v>North Yorkshire County Council</v>
      </c>
      <c r="H2262" t="str">
        <f>IFERROR(VLOOKUP(C2262,[3]Lookup!A:B,2,FALSE),"Requires Category")</f>
        <v>Nicotine Dependence</v>
      </c>
      <c r="I2262" t="str">
        <f t="shared" si="37"/>
        <v>Yes</v>
      </c>
    </row>
    <row r="2263" spans="1:9" hidden="1" x14ac:dyDescent="0.25">
      <c r="A2263" s="53">
        <v>42675</v>
      </c>
      <c r="B2263" t="s">
        <v>46</v>
      </c>
      <c r="C2263" t="s">
        <v>172</v>
      </c>
      <c r="D2263">
        <v>2</v>
      </c>
      <c r="E2263" s="4">
        <v>36.94</v>
      </c>
      <c r="F2263" s="4" t="str">
        <f>VLOOKUP(C2263,[3]Lookup!A:C,3,FALSE)</f>
        <v>Local Authority</v>
      </c>
      <c r="G2263" t="str">
        <f>IF(F2263="NHS England", "NHS England", IFERROR(VLOOKUP(B2263,[3]Lookup!E:F,2,FALSE),"Requires a Council Assigning"))</f>
        <v>North Yorkshire County Council</v>
      </c>
      <c r="H2263" t="str">
        <f>IFERROR(VLOOKUP(C2263,[3]Lookup!A:B,2,FALSE),"Requires Category")</f>
        <v>Nicotine Dependence</v>
      </c>
      <c r="I2263" t="str">
        <f t="shared" si="37"/>
        <v>Yes</v>
      </c>
    </row>
    <row r="2264" spans="1:9" hidden="1" x14ac:dyDescent="0.25">
      <c r="A2264" s="53">
        <v>42675</v>
      </c>
      <c r="B2264" t="s">
        <v>46</v>
      </c>
      <c r="C2264" t="s">
        <v>175</v>
      </c>
      <c r="D2264">
        <v>1</v>
      </c>
      <c r="E2264" s="4">
        <v>29.17</v>
      </c>
      <c r="F2264" s="4" t="str">
        <f>VLOOKUP(C2264,[3]Lookup!A:C,3,FALSE)</f>
        <v>Local Authority</v>
      </c>
      <c r="G2264" t="str">
        <f>IF(F2264="NHS England", "NHS England", IFERROR(VLOOKUP(B2264,[3]Lookup!E:F,2,FALSE),"Requires a Council Assigning"))</f>
        <v>North Yorkshire County Council</v>
      </c>
      <c r="H2264" t="str">
        <f>IFERROR(VLOOKUP(C2264,[3]Lookup!A:B,2,FALSE),"Requires Category")</f>
        <v>Nicotine Dependence</v>
      </c>
      <c r="I2264" t="str">
        <f t="shared" si="37"/>
        <v>Yes</v>
      </c>
    </row>
    <row r="2265" spans="1:9" hidden="1" x14ac:dyDescent="0.25">
      <c r="A2265" s="53">
        <v>42675</v>
      </c>
      <c r="B2265" t="s">
        <v>46</v>
      </c>
      <c r="C2265" t="s">
        <v>201</v>
      </c>
      <c r="D2265">
        <v>1</v>
      </c>
      <c r="E2265" s="4">
        <v>9.24</v>
      </c>
      <c r="F2265" s="4" t="str">
        <f>VLOOKUP(C2265,[3]Lookup!A:C,3,FALSE)</f>
        <v>Local Authority</v>
      </c>
      <c r="G2265" t="str">
        <f>IF(F2265="NHS England", "NHS England", IFERROR(VLOOKUP(B2265,[3]Lookup!E:F,2,FALSE),"Requires a Council Assigning"))</f>
        <v>North Yorkshire County Council</v>
      </c>
      <c r="H2265" t="str">
        <f>IFERROR(VLOOKUP(C2265,[3]Lookup!A:B,2,FALSE),"Requires Category")</f>
        <v>Nicotine Dependence</v>
      </c>
      <c r="I2265" t="str">
        <f t="shared" si="37"/>
        <v>Yes</v>
      </c>
    </row>
    <row r="2266" spans="1:9" hidden="1" x14ac:dyDescent="0.25">
      <c r="A2266" s="53">
        <v>42675</v>
      </c>
      <c r="B2266" t="s">
        <v>46</v>
      </c>
      <c r="C2266" t="s">
        <v>153</v>
      </c>
      <c r="D2266">
        <v>6</v>
      </c>
      <c r="E2266" s="4">
        <v>569.9</v>
      </c>
      <c r="F2266" s="4" t="str">
        <f>VLOOKUP(C2266,[3]Lookup!A:C,3,FALSE)</f>
        <v>Local Authority</v>
      </c>
      <c r="G2266" t="str">
        <f>IF(F2266="NHS England", "NHS England", IFERROR(VLOOKUP(B2266,[3]Lookup!E:F,2,FALSE),"Requires a Council Assigning"))</f>
        <v>North Yorkshire County Council</v>
      </c>
      <c r="H2266" t="str">
        <f>IFERROR(VLOOKUP(C2266,[3]Lookup!A:B,2,FALSE),"Requires Category")</f>
        <v>Nicotine Dependence</v>
      </c>
      <c r="I2266" t="str">
        <f t="shared" si="37"/>
        <v>Yes</v>
      </c>
    </row>
    <row r="2267" spans="1:9" hidden="1" x14ac:dyDescent="0.25">
      <c r="A2267" s="53">
        <v>42675</v>
      </c>
      <c r="B2267" t="s">
        <v>46</v>
      </c>
      <c r="C2267" t="s">
        <v>161</v>
      </c>
      <c r="D2267">
        <v>6</v>
      </c>
      <c r="E2267" s="4">
        <v>190.79</v>
      </c>
      <c r="F2267" s="4" t="str">
        <f>VLOOKUP(C2267,[3]Lookup!A:C,3,FALSE)</f>
        <v>Local Authority</v>
      </c>
      <c r="G2267" t="str">
        <f>IF(F2267="NHS England", "NHS England", IFERROR(VLOOKUP(B2267,[3]Lookup!E:F,2,FALSE),"Requires a Council Assigning"))</f>
        <v>North Yorkshire County Council</v>
      </c>
      <c r="H2267" t="str">
        <f>IFERROR(VLOOKUP(C2267,[3]Lookup!A:B,2,FALSE),"Requires Category")</f>
        <v>Nicotine Dependence</v>
      </c>
      <c r="I2267" t="str">
        <f t="shared" si="37"/>
        <v>Yes</v>
      </c>
    </row>
    <row r="2268" spans="1:9" hidden="1" x14ac:dyDescent="0.25">
      <c r="A2268" s="53">
        <v>42675</v>
      </c>
      <c r="B2268" t="s">
        <v>46</v>
      </c>
      <c r="C2268" t="s">
        <v>165</v>
      </c>
      <c r="D2268">
        <v>1</v>
      </c>
      <c r="E2268" s="4">
        <v>9.61</v>
      </c>
      <c r="F2268" s="4" t="str">
        <f>VLOOKUP(C2268,[3]Lookup!A:C,3,FALSE)</f>
        <v>Local Authority</v>
      </c>
      <c r="G2268" t="str">
        <f>IF(F2268="NHS England", "NHS England", IFERROR(VLOOKUP(B2268,[3]Lookup!E:F,2,FALSE),"Requires a Council Assigning"))</f>
        <v>North Yorkshire County Council</v>
      </c>
      <c r="H2268" t="str">
        <f>IFERROR(VLOOKUP(C2268,[3]Lookup!A:B,2,FALSE),"Requires Category")</f>
        <v>Nicotine Dependence</v>
      </c>
      <c r="I2268" t="str">
        <f t="shared" si="37"/>
        <v>Yes</v>
      </c>
    </row>
    <row r="2269" spans="1:9" hidden="1" x14ac:dyDescent="0.25">
      <c r="A2269" s="53">
        <v>42675</v>
      </c>
      <c r="B2269" t="s">
        <v>46</v>
      </c>
      <c r="C2269" t="s">
        <v>168</v>
      </c>
      <c r="D2269">
        <v>5</v>
      </c>
      <c r="E2269" s="4">
        <v>96.05</v>
      </c>
      <c r="F2269" s="4" t="str">
        <f>VLOOKUP(C2269,[3]Lookup!A:C,3,FALSE)</f>
        <v>Local Authority</v>
      </c>
      <c r="G2269" t="str">
        <f>IF(F2269="NHS England", "NHS England", IFERROR(VLOOKUP(B2269,[3]Lookup!E:F,2,FALSE),"Requires a Council Assigning"))</f>
        <v>North Yorkshire County Council</v>
      </c>
      <c r="H2269" t="str">
        <f>IFERROR(VLOOKUP(C2269,[3]Lookup!A:B,2,FALSE),"Requires Category")</f>
        <v>Nicotine Dependence</v>
      </c>
      <c r="I2269" t="str">
        <f t="shared" si="37"/>
        <v>Yes</v>
      </c>
    </row>
    <row r="2270" spans="1:9" hidden="1" x14ac:dyDescent="0.25">
      <c r="A2270" s="53">
        <v>42675</v>
      </c>
      <c r="B2270" t="s">
        <v>46</v>
      </c>
      <c r="C2270" t="s">
        <v>152</v>
      </c>
      <c r="D2270">
        <v>18</v>
      </c>
      <c r="E2270" s="4">
        <v>138.62</v>
      </c>
      <c r="F2270" s="4" t="str">
        <f>VLOOKUP(C2270,[3]Lookup!A:C,3,FALSE)</f>
        <v>NHS England</v>
      </c>
      <c r="G2270" t="str">
        <f>IF(F2270="NHS England", "NHS England", IFERROR(VLOOKUP(B2270,[3]Lookup!E:F,2,FALSE),"Requires a Council Assigning"))</f>
        <v>NHS England</v>
      </c>
      <c r="H2270" t="str">
        <f>IFERROR(VLOOKUP(C2270,[3]Lookup!A:B,2,FALSE),"Requires Category")</f>
        <v>Pneumococcal</v>
      </c>
      <c r="I2270" t="str">
        <f t="shared" si="37"/>
        <v>Yes</v>
      </c>
    </row>
    <row r="2271" spans="1:9" hidden="1" x14ac:dyDescent="0.25">
      <c r="A2271" s="53">
        <v>42675</v>
      </c>
      <c r="B2271" t="s">
        <v>46</v>
      </c>
      <c r="C2271" t="s">
        <v>238</v>
      </c>
      <c r="D2271">
        <v>1</v>
      </c>
      <c r="E2271" s="4">
        <v>9.69</v>
      </c>
      <c r="F2271" s="4" t="str">
        <f>VLOOKUP(C2271,[3]Lookup!A:C,3,FALSE)</f>
        <v>Local Authority</v>
      </c>
      <c r="G2271" t="str">
        <f>IF(F2271="NHS England", "NHS England", IFERROR(VLOOKUP(B2271,[3]Lookup!E:F,2,FALSE),"Requires a Council Assigning"))</f>
        <v>North Yorkshire County Council</v>
      </c>
      <c r="H2271" t="str">
        <f>IFERROR(VLOOKUP(C2271,[3]Lookup!A:B,2,FALSE),"Requires Category")</f>
        <v>Non Medicated Coils</v>
      </c>
      <c r="I2271" t="str">
        <f t="shared" si="37"/>
        <v>Yes</v>
      </c>
    </row>
    <row r="2272" spans="1:9" hidden="1" x14ac:dyDescent="0.25">
      <c r="A2272" s="53">
        <v>42675</v>
      </c>
      <c r="B2272" t="s">
        <v>46</v>
      </c>
      <c r="C2272" t="s">
        <v>145</v>
      </c>
      <c r="D2272">
        <v>5</v>
      </c>
      <c r="E2272" s="4">
        <v>126.47</v>
      </c>
      <c r="F2272" s="4" t="str">
        <f>VLOOKUP(C2272,[3]Lookup!A:C,3,FALSE)</f>
        <v>Local Authority</v>
      </c>
      <c r="G2272" t="str">
        <f>IF(F2272="NHS England", "NHS England", IFERROR(VLOOKUP(B2272,[3]Lookup!E:F,2,FALSE),"Requires a Council Assigning"))</f>
        <v>North Yorkshire County Council</v>
      </c>
      <c r="H2272" t="str">
        <f>IFERROR(VLOOKUP(C2272,[3]Lookup!A:B,2,FALSE),"Requires Category")</f>
        <v>Nicotine Dependence</v>
      </c>
      <c r="I2272" t="str">
        <f t="shared" si="37"/>
        <v>Yes</v>
      </c>
    </row>
    <row r="2273" spans="1:9" hidden="1" x14ac:dyDescent="0.25">
      <c r="A2273" s="53">
        <v>42675</v>
      </c>
      <c r="B2273" t="s">
        <v>46</v>
      </c>
      <c r="C2273" t="s">
        <v>146</v>
      </c>
      <c r="D2273">
        <v>5</v>
      </c>
      <c r="E2273" s="4">
        <v>139.15</v>
      </c>
      <c r="F2273" s="4" t="str">
        <f>VLOOKUP(C2273,[3]Lookup!A:C,3,FALSE)</f>
        <v>Local Authority</v>
      </c>
      <c r="G2273" t="str">
        <f>IF(F2273="NHS England", "NHS England", IFERROR(VLOOKUP(B2273,[3]Lookup!E:F,2,FALSE),"Requires a Council Assigning"))</f>
        <v>North Yorkshire County Council</v>
      </c>
      <c r="H2273" t="str">
        <f>IFERROR(VLOOKUP(C2273,[3]Lookup!A:B,2,FALSE),"Requires Category")</f>
        <v>Nicotine Dependence</v>
      </c>
      <c r="I2273" t="str">
        <f t="shared" si="37"/>
        <v>Yes</v>
      </c>
    </row>
    <row r="2274" spans="1:9" hidden="1" x14ac:dyDescent="0.25">
      <c r="A2274" s="53">
        <v>42675</v>
      </c>
      <c r="B2274" t="s">
        <v>42</v>
      </c>
      <c r="C2274" t="s">
        <v>135</v>
      </c>
      <c r="D2274">
        <v>2</v>
      </c>
      <c r="E2274" s="4">
        <v>95.32</v>
      </c>
      <c r="F2274" s="4" t="str">
        <f>VLOOKUP(C2274,[3]Lookup!A:C,3,FALSE)</f>
        <v>Local Authority</v>
      </c>
      <c r="G2274" t="str">
        <f>IF(F2274="NHS England", "NHS England", IFERROR(VLOOKUP(B2274,[3]Lookup!E:F,2,FALSE),"Requires a Council Assigning"))</f>
        <v>North Yorkshire County Council</v>
      </c>
      <c r="H2274" t="str">
        <f>IFERROR(VLOOKUP(C2274,[3]Lookup!A:B,2,FALSE),"Requires Category")</f>
        <v>Alcohol dependence</v>
      </c>
      <c r="I2274" t="str">
        <f t="shared" si="37"/>
        <v>Yes</v>
      </c>
    </row>
    <row r="2275" spans="1:9" hidden="1" x14ac:dyDescent="0.25">
      <c r="A2275" s="53">
        <v>42675</v>
      </c>
      <c r="B2275" t="s">
        <v>42</v>
      </c>
      <c r="C2275" t="s">
        <v>136</v>
      </c>
      <c r="D2275">
        <v>1</v>
      </c>
      <c r="E2275" s="4">
        <v>77.23</v>
      </c>
      <c r="F2275" s="4" t="str">
        <f>VLOOKUP(C2275,[3]Lookup!A:C,3,FALSE)</f>
        <v>Local Authority</v>
      </c>
      <c r="G2275" t="str">
        <f>IF(F2275="NHS England", "NHS England", IFERROR(VLOOKUP(B2275,[3]Lookup!E:F,2,FALSE),"Requires a Council Assigning"))</f>
        <v>North Yorkshire County Council</v>
      </c>
      <c r="H2275" t="str">
        <f>IFERROR(VLOOKUP(C2275,[3]Lookup!A:B,2,FALSE),"Requires Category")</f>
        <v>Etonogestrel</v>
      </c>
      <c r="I2275" t="str">
        <f t="shared" si="37"/>
        <v>Yes</v>
      </c>
    </row>
    <row r="2276" spans="1:9" hidden="1" x14ac:dyDescent="0.25">
      <c r="A2276" s="53">
        <v>42675</v>
      </c>
      <c r="B2276" t="s">
        <v>42</v>
      </c>
      <c r="C2276" t="s">
        <v>159</v>
      </c>
      <c r="D2276">
        <v>1</v>
      </c>
      <c r="E2276" s="4">
        <v>4.83</v>
      </c>
      <c r="F2276" s="4" t="str">
        <f>VLOOKUP(C2276,[3]Lookup!A:C,3,FALSE)</f>
        <v>Local Authority</v>
      </c>
      <c r="G2276" t="str">
        <f>IF(F2276="NHS England", "NHS England", IFERROR(VLOOKUP(B2276,[3]Lookup!E:F,2,FALSE),"Requires a Council Assigning"))</f>
        <v>North Yorkshire County Council</v>
      </c>
      <c r="H2276" t="str">
        <f>IFERROR(VLOOKUP(C2276,[3]Lookup!A:B,2,FALSE),"Requires Category")</f>
        <v>Emergency Contraception</v>
      </c>
      <c r="I2276" t="str">
        <f t="shared" si="37"/>
        <v>No</v>
      </c>
    </row>
    <row r="2277" spans="1:9" hidden="1" x14ac:dyDescent="0.25">
      <c r="A2277" s="53">
        <v>42675</v>
      </c>
      <c r="B2277" t="s">
        <v>42</v>
      </c>
      <c r="C2277" t="s">
        <v>128</v>
      </c>
      <c r="D2277">
        <v>4</v>
      </c>
      <c r="E2277" s="4">
        <v>325.82</v>
      </c>
      <c r="F2277" s="4" t="str">
        <f>VLOOKUP(C2277,[3]Lookup!A:C,3,FALSE)</f>
        <v>Local Authority</v>
      </c>
      <c r="G2277" t="str">
        <f>IF(F2277="NHS England", "NHS England", IFERROR(VLOOKUP(B2277,[3]Lookup!E:F,2,FALSE),"Requires a Council Assigning"))</f>
        <v>North Yorkshire County Council</v>
      </c>
      <c r="H2277" t="str">
        <f>IFERROR(VLOOKUP(C2277,[3]Lookup!A:B,2,FALSE),"Requires Category")</f>
        <v>IUD Progestogen-only Device</v>
      </c>
      <c r="I2277" t="str">
        <f t="shared" si="37"/>
        <v>Yes</v>
      </c>
    </row>
    <row r="2278" spans="1:9" hidden="1" x14ac:dyDescent="0.25">
      <c r="A2278" s="53">
        <v>42675</v>
      </c>
      <c r="B2278" t="s">
        <v>42</v>
      </c>
      <c r="C2278" t="s">
        <v>129</v>
      </c>
      <c r="D2278">
        <v>2</v>
      </c>
      <c r="E2278" s="4">
        <v>154.44999999999999</v>
      </c>
      <c r="F2278" s="4" t="str">
        <f>VLOOKUP(C2278,[3]Lookup!A:C,3,FALSE)</f>
        <v>Local Authority</v>
      </c>
      <c r="G2278" t="str">
        <f>IF(F2278="NHS England", "NHS England", IFERROR(VLOOKUP(B2278,[3]Lookup!E:F,2,FALSE),"Requires a Council Assigning"))</f>
        <v>North Yorkshire County Council</v>
      </c>
      <c r="H2278" t="str">
        <f>IFERROR(VLOOKUP(C2278,[3]Lookup!A:B,2,FALSE),"Requires Category")</f>
        <v>Etonogestrel</v>
      </c>
      <c r="I2278" t="str">
        <f t="shared" si="37"/>
        <v>Yes</v>
      </c>
    </row>
    <row r="2279" spans="1:9" hidden="1" x14ac:dyDescent="0.25">
      <c r="A2279" s="53">
        <v>42675</v>
      </c>
      <c r="B2279" t="s">
        <v>42</v>
      </c>
      <c r="C2279" t="s">
        <v>139</v>
      </c>
      <c r="D2279">
        <v>2</v>
      </c>
      <c r="E2279" s="4">
        <v>25.57</v>
      </c>
      <c r="F2279" s="4" t="str">
        <f>VLOOKUP(C2279,[3]Lookup!A:C,3,FALSE)</f>
        <v>Local Authority</v>
      </c>
      <c r="G2279" t="str">
        <f>IF(F2279="NHS England", "NHS England", IFERROR(VLOOKUP(B2279,[3]Lookup!E:F,2,FALSE),"Requires a Council Assigning"))</f>
        <v>North Yorkshire County Council</v>
      </c>
      <c r="H2279" t="str">
        <f>IFERROR(VLOOKUP(C2279,[3]Lookup!A:B,2,FALSE),"Requires Category")</f>
        <v>Nicotine Dependence</v>
      </c>
      <c r="I2279" t="str">
        <f t="shared" si="37"/>
        <v>Yes</v>
      </c>
    </row>
    <row r="2280" spans="1:9" hidden="1" x14ac:dyDescent="0.25">
      <c r="A2280" s="53">
        <v>42675</v>
      </c>
      <c r="B2280" t="s">
        <v>42</v>
      </c>
      <c r="C2280" t="s">
        <v>243</v>
      </c>
      <c r="D2280">
        <v>1</v>
      </c>
      <c r="E2280" s="4">
        <v>11.53</v>
      </c>
      <c r="F2280" s="4" t="str">
        <f>VLOOKUP(C2280,[3]Lookup!A:C,3,FALSE)</f>
        <v>Local Authority</v>
      </c>
      <c r="G2280" t="str">
        <f>IF(F2280="NHS England", "NHS England", IFERROR(VLOOKUP(B2280,[3]Lookup!E:F,2,FALSE),"Requires a Council Assigning"))</f>
        <v>North Yorkshire County Council</v>
      </c>
      <c r="H2280" t="str">
        <f>IFERROR(VLOOKUP(C2280,[3]Lookup!A:B,2,FALSE),"Requires Category")</f>
        <v>Non Medicated Coils</v>
      </c>
      <c r="I2280" t="str">
        <f t="shared" si="37"/>
        <v>Yes</v>
      </c>
    </row>
    <row r="2281" spans="1:9" hidden="1" x14ac:dyDescent="0.25">
      <c r="A2281" s="53">
        <v>42675</v>
      </c>
      <c r="B2281" t="s">
        <v>42</v>
      </c>
      <c r="C2281" t="s">
        <v>146</v>
      </c>
      <c r="D2281">
        <v>1</v>
      </c>
      <c r="E2281" s="4">
        <v>25.27</v>
      </c>
      <c r="F2281" s="4" t="str">
        <f>VLOOKUP(C2281,[3]Lookup!A:C,3,FALSE)</f>
        <v>Local Authority</v>
      </c>
      <c r="G2281" t="str">
        <f>IF(F2281="NHS England", "NHS England", IFERROR(VLOOKUP(B2281,[3]Lookup!E:F,2,FALSE),"Requires a Council Assigning"))</f>
        <v>North Yorkshire County Council</v>
      </c>
      <c r="H2281" t="str">
        <f>IFERROR(VLOOKUP(C2281,[3]Lookup!A:B,2,FALSE),"Requires Category")</f>
        <v>Nicotine Dependence</v>
      </c>
      <c r="I2281" t="str">
        <f t="shared" si="37"/>
        <v>Yes</v>
      </c>
    </row>
    <row r="2282" spans="1:9" hidden="1" x14ac:dyDescent="0.25">
      <c r="A2282" s="53">
        <v>42675</v>
      </c>
      <c r="B2282" t="s">
        <v>48</v>
      </c>
      <c r="C2282" t="s">
        <v>133</v>
      </c>
      <c r="D2282">
        <v>4</v>
      </c>
      <c r="E2282" s="4">
        <v>13.82</v>
      </c>
      <c r="F2282" s="4" t="str">
        <f>VLOOKUP(C2282,[3]Lookup!A:C,3,FALSE)</f>
        <v>Local Authority</v>
      </c>
      <c r="G2282" t="str">
        <f>IF(F2282="NHS England", "NHS England", IFERROR(VLOOKUP(B2282,[3]Lookup!E:F,2,FALSE),"Requires a Council Assigning"))</f>
        <v>North Yorkshire County Council</v>
      </c>
      <c r="H2282" t="str">
        <f>IFERROR(VLOOKUP(C2282,[3]Lookup!A:B,2,FALSE),"Requires Category")</f>
        <v>Opioid Dependence</v>
      </c>
      <c r="I2282" t="str">
        <f t="shared" si="37"/>
        <v>Yes</v>
      </c>
    </row>
    <row r="2283" spans="1:9" hidden="1" x14ac:dyDescent="0.25">
      <c r="A2283" s="53">
        <v>42675</v>
      </c>
      <c r="B2283" t="s">
        <v>48</v>
      </c>
      <c r="C2283" t="s">
        <v>182</v>
      </c>
      <c r="D2283">
        <v>4</v>
      </c>
      <c r="E2283" s="4">
        <v>13.38</v>
      </c>
      <c r="F2283" s="4" t="str">
        <f>VLOOKUP(C2283,[3]Lookup!A:C,3,FALSE)</f>
        <v>Local Authority</v>
      </c>
      <c r="G2283" t="str">
        <f>IF(F2283="NHS England", "NHS England", IFERROR(VLOOKUP(B2283,[3]Lookup!E:F,2,FALSE),"Requires a Council Assigning"))</f>
        <v>North Yorkshire County Council</v>
      </c>
      <c r="H2283" t="str">
        <f>IFERROR(VLOOKUP(C2283,[3]Lookup!A:B,2,FALSE),"Requires Category")</f>
        <v>Opioid Dependence</v>
      </c>
      <c r="I2283" t="str">
        <f t="shared" ref="I2283:I2346" si="38">INDEX($R$7:$AB$11,MATCH(G2283,$Q$7:$Q$11,0),MATCH(H2283,$R$6:$AB$6,0))</f>
        <v>Yes</v>
      </c>
    </row>
    <row r="2284" spans="1:9" hidden="1" x14ac:dyDescent="0.25">
      <c r="A2284" s="53">
        <v>42675</v>
      </c>
      <c r="B2284" t="s">
        <v>48</v>
      </c>
      <c r="C2284" t="s">
        <v>130</v>
      </c>
      <c r="D2284">
        <v>1</v>
      </c>
      <c r="E2284" s="4">
        <v>38.67</v>
      </c>
      <c r="F2284" s="4" t="str">
        <f>VLOOKUP(C2284,[3]Lookup!A:C,3,FALSE)</f>
        <v>Local Authority</v>
      </c>
      <c r="G2284" t="str">
        <f>IF(F2284="NHS England", "NHS England", IFERROR(VLOOKUP(B2284,[3]Lookup!E:F,2,FALSE),"Requires a Council Assigning"))</f>
        <v>North Yorkshire County Council</v>
      </c>
      <c r="H2284" t="str">
        <f>IFERROR(VLOOKUP(C2284,[3]Lookup!A:B,2,FALSE),"Requires Category")</f>
        <v>Nicotine Dependence</v>
      </c>
      <c r="I2284" t="str">
        <f t="shared" si="38"/>
        <v>Yes</v>
      </c>
    </row>
    <row r="2285" spans="1:9" hidden="1" x14ac:dyDescent="0.25">
      <c r="A2285" s="53">
        <v>42675</v>
      </c>
      <c r="B2285" t="s">
        <v>48</v>
      </c>
      <c r="C2285" t="s">
        <v>135</v>
      </c>
      <c r="D2285">
        <v>1</v>
      </c>
      <c r="E2285" s="4">
        <v>84.92</v>
      </c>
      <c r="F2285" s="4" t="str">
        <f>VLOOKUP(C2285,[3]Lookup!A:C,3,FALSE)</f>
        <v>Local Authority</v>
      </c>
      <c r="G2285" t="str">
        <f>IF(F2285="NHS England", "NHS England", IFERROR(VLOOKUP(B2285,[3]Lookup!E:F,2,FALSE),"Requires a Council Assigning"))</f>
        <v>North Yorkshire County Council</v>
      </c>
      <c r="H2285" t="str">
        <f>IFERROR(VLOOKUP(C2285,[3]Lookup!A:B,2,FALSE),"Requires Category")</f>
        <v>Alcohol dependence</v>
      </c>
      <c r="I2285" t="str">
        <f t="shared" si="38"/>
        <v>Yes</v>
      </c>
    </row>
    <row r="2286" spans="1:9" hidden="1" x14ac:dyDescent="0.25">
      <c r="A2286" s="53">
        <v>42675</v>
      </c>
      <c r="B2286" t="s">
        <v>48</v>
      </c>
      <c r="C2286" t="s">
        <v>239</v>
      </c>
      <c r="D2286">
        <v>1</v>
      </c>
      <c r="E2286" s="4">
        <v>9.1999999999999993</v>
      </c>
      <c r="F2286" s="4" t="str">
        <f>VLOOKUP(C2286,[3]Lookup!A:C,3,FALSE)</f>
        <v>NHS England</v>
      </c>
      <c r="G2286" t="str">
        <f>IF(F2286="NHS England", "NHS England", IFERROR(VLOOKUP(B2286,[3]Lookup!E:F,2,FALSE),"Requires a Council Assigning"))</f>
        <v>NHS England</v>
      </c>
      <c r="H2286" t="str">
        <f>IFERROR(VLOOKUP(C2286,[3]Lookup!A:B,2,FALSE),"Requires Category")</f>
        <v>Human Papillomavirus (Type 6,11,16,18)</v>
      </c>
      <c r="I2286" t="str">
        <f t="shared" si="38"/>
        <v>Yes</v>
      </c>
    </row>
    <row r="2287" spans="1:9" hidden="1" x14ac:dyDescent="0.25">
      <c r="A2287" s="53">
        <v>42675</v>
      </c>
      <c r="B2287" t="s">
        <v>48</v>
      </c>
      <c r="C2287" t="s">
        <v>154</v>
      </c>
      <c r="D2287">
        <v>2</v>
      </c>
      <c r="E2287" s="4">
        <v>12.2</v>
      </c>
      <c r="F2287" s="4" t="str">
        <f>VLOOKUP(C2287,[3]Lookup!A:C,3,FALSE)</f>
        <v>NHS England</v>
      </c>
      <c r="G2287" t="str">
        <f>IF(F2287="NHS England", "NHS England", IFERROR(VLOOKUP(B2287,[3]Lookup!E:F,2,FALSE),"Requires a Council Assigning"))</f>
        <v>NHS England</v>
      </c>
      <c r="H2287" t="str">
        <f>IFERROR(VLOOKUP(C2287,[3]Lookup!A:B,2,FALSE),"Requires Category")</f>
        <v>Influenza</v>
      </c>
      <c r="I2287" t="str">
        <f t="shared" si="38"/>
        <v>Yes</v>
      </c>
    </row>
    <row r="2288" spans="1:9" hidden="1" x14ac:dyDescent="0.25">
      <c r="A2288" s="53">
        <v>42675</v>
      </c>
      <c r="B2288" t="s">
        <v>48</v>
      </c>
      <c r="C2288" t="s">
        <v>137</v>
      </c>
      <c r="D2288">
        <v>434</v>
      </c>
      <c r="E2288" s="4">
        <v>2097.0100000000002</v>
      </c>
      <c r="F2288" s="4" t="str">
        <f>VLOOKUP(C2288,[3]Lookup!A:C,3,FALSE)</f>
        <v>NHS England</v>
      </c>
      <c r="G2288" t="str">
        <f>IF(F2288="NHS England", "NHS England", IFERROR(VLOOKUP(B2288,[3]Lookup!E:F,2,FALSE),"Requires a Council Assigning"))</f>
        <v>NHS England</v>
      </c>
      <c r="H2288" t="str">
        <f>IFERROR(VLOOKUP(C2288,[3]Lookup!A:B,2,FALSE),"Requires Category")</f>
        <v>Influenza</v>
      </c>
      <c r="I2288" t="str">
        <f t="shared" si="38"/>
        <v>Yes</v>
      </c>
    </row>
    <row r="2289" spans="1:9" hidden="1" x14ac:dyDescent="0.25">
      <c r="A2289" s="53">
        <v>42675</v>
      </c>
      <c r="B2289" t="s">
        <v>48</v>
      </c>
      <c r="C2289" t="s">
        <v>159</v>
      </c>
      <c r="D2289">
        <v>1</v>
      </c>
      <c r="E2289" s="4">
        <v>4.8099999999999996</v>
      </c>
      <c r="F2289" s="4" t="str">
        <f>VLOOKUP(C2289,[3]Lookup!A:C,3,FALSE)</f>
        <v>Local Authority</v>
      </c>
      <c r="G2289" t="str">
        <f>IF(F2289="NHS England", "NHS England", IFERROR(VLOOKUP(B2289,[3]Lookup!E:F,2,FALSE),"Requires a Council Assigning"))</f>
        <v>North Yorkshire County Council</v>
      </c>
      <c r="H2289" t="str">
        <f>IFERROR(VLOOKUP(C2289,[3]Lookup!A:B,2,FALSE),"Requires Category")</f>
        <v>Emergency Contraception</v>
      </c>
      <c r="I2289" t="str">
        <f t="shared" si="38"/>
        <v>No</v>
      </c>
    </row>
    <row r="2290" spans="1:9" hidden="1" x14ac:dyDescent="0.25">
      <c r="A2290" s="53">
        <v>42675</v>
      </c>
      <c r="B2290" t="s">
        <v>48</v>
      </c>
      <c r="C2290" t="s">
        <v>189</v>
      </c>
      <c r="D2290">
        <v>2</v>
      </c>
      <c r="E2290" s="4">
        <v>9.01</v>
      </c>
      <c r="F2290" s="4" t="str">
        <f>VLOOKUP(C2290,[3]Lookup!A:C,3,FALSE)</f>
        <v>Local Authority</v>
      </c>
      <c r="G2290" t="str">
        <f>IF(F2290="NHS England", "NHS England", IFERROR(VLOOKUP(B2290,[3]Lookup!E:F,2,FALSE),"Requires a Council Assigning"))</f>
        <v>North Yorkshire County Council</v>
      </c>
      <c r="H2290" t="str">
        <f>IFERROR(VLOOKUP(C2290,[3]Lookup!A:B,2,FALSE),"Requires Category")</f>
        <v>Opioid Dependence</v>
      </c>
      <c r="I2290" t="str">
        <f t="shared" si="38"/>
        <v>Yes</v>
      </c>
    </row>
    <row r="2291" spans="1:9" hidden="1" x14ac:dyDescent="0.25">
      <c r="A2291" s="53">
        <v>42675</v>
      </c>
      <c r="B2291" t="s">
        <v>48</v>
      </c>
      <c r="C2291" t="s">
        <v>138</v>
      </c>
      <c r="D2291">
        <v>13</v>
      </c>
      <c r="E2291" s="4">
        <v>83.38</v>
      </c>
      <c r="F2291" s="4" t="str">
        <f>VLOOKUP(C2291,[3]Lookup!A:C,3,FALSE)</f>
        <v>Local Authority</v>
      </c>
      <c r="G2291" t="str">
        <f>IF(F2291="NHS England", "NHS England", IFERROR(VLOOKUP(B2291,[3]Lookup!E:F,2,FALSE),"Requires a Council Assigning"))</f>
        <v>North Yorkshire County Council</v>
      </c>
      <c r="H2291" t="str">
        <f>IFERROR(VLOOKUP(C2291,[3]Lookup!A:B,2,FALSE),"Requires Category")</f>
        <v>Opioid Dependence</v>
      </c>
      <c r="I2291" t="str">
        <f t="shared" si="38"/>
        <v>Yes</v>
      </c>
    </row>
    <row r="2292" spans="1:9" hidden="1" x14ac:dyDescent="0.25">
      <c r="A2292" s="53">
        <v>42675</v>
      </c>
      <c r="B2292" t="s">
        <v>48</v>
      </c>
      <c r="C2292" t="s">
        <v>128</v>
      </c>
      <c r="D2292">
        <v>2</v>
      </c>
      <c r="E2292" s="4">
        <v>162.91</v>
      </c>
      <c r="F2292" s="4" t="str">
        <f>VLOOKUP(C2292,[3]Lookup!A:C,3,FALSE)</f>
        <v>Local Authority</v>
      </c>
      <c r="G2292" t="str">
        <f>IF(F2292="NHS England", "NHS England", IFERROR(VLOOKUP(B2292,[3]Lookup!E:F,2,FALSE),"Requires a Council Assigning"))</f>
        <v>North Yorkshire County Council</v>
      </c>
      <c r="H2292" t="str">
        <f>IFERROR(VLOOKUP(C2292,[3]Lookup!A:B,2,FALSE),"Requires Category")</f>
        <v>IUD Progestogen-only Device</v>
      </c>
      <c r="I2292" t="str">
        <f t="shared" si="38"/>
        <v>Yes</v>
      </c>
    </row>
    <row r="2293" spans="1:9" hidden="1" x14ac:dyDescent="0.25">
      <c r="A2293" s="53">
        <v>42675</v>
      </c>
      <c r="B2293" t="s">
        <v>48</v>
      </c>
      <c r="C2293" t="s">
        <v>129</v>
      </c>
      <c r="D2293">
        <v>3</v>
      </c>
      <c r="E2293" s="4">
        <v>231.68</v>
      </c>
      <c r="F2293" s="4" t="str">
        <f>VLOOKUP(C2293,[3]Lookup!A:C,3,FALSE)</f>
        <v>Local Authority</v>
      </c>
      <c r="G2293" t="str">
        <f>IF(F2293="NHS England", "NHS England", IFERROR(VLOOKUP(B2293,[3]Lookup!E:F,2,FALSE),"Requires a Council Assigning"))</f>
        <v>North Yorkshire County Council</v>
      </c>
      <c r="H2293" t="str">
        <f>IFERROR(VLOOKUP(C2293,[3]Lookup!A:B,2,FALSE),"Requires Category")</f>
        <v>Etonogestrel</v>
      </c>
      <c r="I2293" t="str">
        <f t="shared" si="38"/>
        <v>Yes</v>
      </c>
    </row>
    <row r="2294" spans="1:9" hidden="1" x14ac:dyDescent="0.25">
      <c r="A2294" s="53">
        <v>42675</v>
      </c>
      <c r="B2294" t="s">
        <v>48</v>
      </c>
      <c r="C2294" t="s">
        <v>184</v>
      </c>
      <c r="D2294">
        <v>2</v>
      </c>
      <c r="E2294" s="4">
        <v>52.16</v>
      </c>
      <c r="F2294" s="4" t="str">
        <f>VLOOKUP(C2294,[3]Lookup!A:C,3,FALSE)</f>
        <v>Local Authority</v>
      </c>
      <c r="G2294" t="str">
        <f>IF(F2294="NHS England", "NHS England", IFERROR(VLOOKUP(B2294,[3]Lookup!E:F,2,FALSE),"Requires a Council Assigning"))</f>
        <v>North Yorkshire County Council</v>
      </c>
      <c r="H2294" t="str">
        <f>IFERROR(VLOOKUP(C2294,[3]Lookup!A:B,2,FALSE),"Requires Category")</f>
        <v>Nicotine Dependence</v>
      </c>
      <c r="I2294" t="str">
        <f t="shared" si="38"/>
        <v>Yes</v>
      </c>
    </row>
    <row r="2295" spans="1:9" hidden="1" x14ac:dyDescent="0.25">
      <c r="A2295" s="53">
        <v>42675</v>
      </c>
      <c r="B2295" t="s">
        <v>48</v>
      </c>
      <c r="C2295" t="s">
        <v>165</v>
      </c>
      <c r="D2295">
        <v>2</v>
      </c>
      <c r="E2295" s="4">
        <v>19.22</v>
      </c>
      <c r="F2295" s="4" t="str">
        <f>VLOOKUP(C2295,[3]Lookup!A:C,3,FALSE)</f>
        <v>Local Authority</v>
      </c>
      <c r="G2295" t="str">
        <f>IF(F2295="NHS England", "NHS England", IFERROR(VLOOKUP(B2295,[3]Lookup!E:F,2,FALSE),"Requires a Council Assigning"))</f>
        <v>North Yorkshire County Council</v>
      </c>
      <c r="H2295" t="str">
        <f>IFERROR(VLOOKUP(C2295,[3]Lookup!A:B,2,FALSE),"Requires Category")</f>
        <v>Nicotine Dependence</v>
      </c>
      <c r="I2295" t="str">
        <f t="shared" si="38"/>
        <v>Yes</v>
      </c>
    </row>
    <row r="2296" spans="1:9" hidden="1" x14ac:dyDescent="0.25">
      <c r="A2296" s="53">
        <v>42675</v>
      </c>
      <c r="B2296" t="s">
        <v>48</v>
      </c>
      <c r="C2296" t="s">
        <v>168</v>
      </c>
      <c r="D2296">
        <v>1</v>
      </c>
      <c r="E2296" s="4">
        <v>28.81</v>
      </c>
      <c r="F2296" s="4" t="str">
        <f>VLOOKUP(C2296,[3]Lookup!A:C,3,FALSE)</f>
        <v>Local Authority</v>
      </c>
      <c r="G2296" t="str">
        <f>IF(F2296="NHS England", "NHS England", IFERROR(VLOOKUP(B2296,[3]Lookup!E:F,2,FALSE),"Requires a Council Assigning"))</f>
        <v>North Yorkshire County Council</v>
      </c>
      <c r="H2296" t="str">
        <f>IFERROR(VLOOKUP(C2296,[3]Lookup!A:B,2,FALSE),"Requires Category")</f>
        <v>Nicotine Dependence</v>
      </c>
      <c r="I2296" t="str">
        <f t="shared" si="38"/>
        <v>Yes</v>
      </c>
    </row>
    <row r="2297" spans="1:9" hidden="1" x14ac:dyDescent="0.25">
      <c r="A2297" s="53">
        <v>42675</v>
      </c>
      <c r="B2297" t="s">
        <v>48</v>
      </c>
      <c r="C2297" t="s">
        <v>152</v>
      </c>
      <c r="D2297">
        <v>64</v>
      </c>
      <c r="E2297" s="4">
        <v>492.88</v>
      </c>
      <c r="F2297" s="4" t="str">
        <f>VLOOKUP(C2297,[3]Lookup!A:C,3,FALSE)</f>
        <v>NHS England</v>
      </c>
      <c r="G2297" t="str">
        <f>IF(F2297="NHS England", "NHS England", IFERROR(VLOOKUP(B2297,[3]Lookup!E:F,2,FALSE),"Requires a Council Assigning"))</f>
        <v>NHS England</v>
      </c>
      <c r="H2297" t="str">
        <f>IFERROR(VLOOKUP(C2297,[3]Lookup!A:B,2,FALSE),"Requires Category")</f>
        <v>Pneumococcal</v>
      </c>
      <c r="I2297" t="str">
        <f t="shared" si="38"/>
        <v>Yes</v>
      </c>
    </row>
    <row r="2298" spans="1:9" hidden="1" x14ac:dyDescent="0.25">
      <c r="A2298" s="53">
        <v>42675</v>
      </c>
      <c r="B2298" t="s">
        <v>48</v>
      </c>
      <c r="C2298" t="s">
        <v>145</v>
      </c>
      <c r="D2298">
        <v>2</v>
      </c>
      <c r="E2298" s="4">
        <v>50.59</v>
      </c>
      <c r="F2298" s="4" t="str">
        <f>VLOOKUP(C2298,[3]Lookup!A:C,3,FALSE)</f>
        <v>Local Authority</v>
      </c>
      <c r="G2298" t="str">
        <f>IF(F2298="NHS England", "NHS England", IFERROR(VLOOKUP(B2298,[3]Lookup!E:F,2,FALSE),"Requires a Council Assigning"))</f>
        <v>North Yorkshire County Council</v>
      </c>
      <c r="H2298" t="str">
        <f>IFERROR(VLOOKUP(C2298,[3]Lookup!A:B,2,FALSE),"Requires Category")</f>
        <v>Nicotine Dependence</v>
      </c>
      <c r="I2298" t="str">
        <f t="shared" si="38"/>
        <v>Yes</v>
      </c>
    </row>
    <row r="2299" spans="1:9" hidden="1" x14ac:dyDescent="0.25">
      <c r="A2299" s="53">
        <v>42675</v>
      </c>
      <c r="B2299" t="s">
        <v>48</v>
      </c>
      <c r="C2299" t="s">
        <v>146</v>
      </c>
      <c r="D2299">
        <v>1</v>
      </c>
      <c r="E2299" s="4">
        <v>25.28</v>
      </c>
      <c r="F2299" s="4" t="str">
        <f>VLOOKUP(C2299,[3]Lookup!A:C,3,FALSE)</f>
        <v>Local Authority</v>
      </c>
      <c r="G2299" t="str">
        <f>IF(F2299="NHS England", "NHS England", IFERROR(VLOOKUP(B2299,[3]Lookup!E:F,2,FALSE),"Requires a Council Assigning"))</f>
        <v>North Yorkshire County Council</v>
      </c>
      <c r="H2299" t="str">
        <f>IFERROR(VLOOKUP(C2299,[3]Lookup!A:B,2,FALSE),"Requires Category")</f>
        <v>Nicotine Dependence</v>
      </c>
      <c r="I2299" t="str">
        <f t="shared" si="38"/>
        <v>Yes</v>
      </c>
    </row>
    <row r="2300" spans="1:9" hidden="1" x14ac:dyDescent="0.25">
      <c r="A2300" s="53">
        <v>42675</v>
      </c>
      <c r="B2300" t="s">
        <v>14</v>
      </c>
      <c r="C2300" t="s">
        <v>154</v>
      </c>
      <c r="D2300">
        <v>90</v>
      </c>
      <c r="E2300" s="4">
        <v>549</v>
      </c>
      <c r="F2300" s="4" t="str">
        <f>VLOOKUP(C2300,[3]Lookup!A:C,3,FALSE)</f>
        <v>NHS England</v>
      </c>
      <c r="G2300" t="str">
        <f>IF(F2300="NHS England", "NHS England", IFERROR(VLOOKUP(B2300,[3]Lookup!E:F,2,FALSE),"Requires a Council Assigning"))</f>
        <v>NHS England</v>
      </c>
      <c r="H2300" t="str">
        <f>IFERROR(VLOOKUP(C2300,[3]Lookup!A:B,2,FALSE),"Requires Category")</f>
        <v>Influenza</v>
      </c>
      <c r="I2300" t="str">
        <f t="shared" si="38"/>
        <v>Yes</v>
      </c>
    </row>
    <row r="2301" spans="1:9" hidden="1" x14ac:dyDescent="0.25">
      <c r="A2301" s="53">
        <v>42675</v>
      </c>
      <c r="B2301" t="s">
        <v>14</v>
      </c>
      <c r="C2301" t="s">
        <v>198</v>
      </c>
      <c r="D2301">
        <v>1</v>
      </c>
      <c r="E2301" s="4">
        <v>20.68</v>
      </c>
      <c r="F2301" s="4" t="str">
        <f>VLOOKUP(C2301,[3]Lookup!A:C,3,FALSE)</f>
        <v>Local Authority</v>
      </c>
      <c r="G2301" t="str">
        <f>IF(F2301="NHS England", "NHS England", IFERROR(VLOOKUP(B2301,[3]Lookup!E:F,2,FALSE),"Requires a Council Assigning"))</f>
        <v>North Yorkshire County Council</v>
      </c>
      <c r="H2301" t="str">
        <f>IFERROR(VLOOKUP(C2301,[3]Lookup!A:B,2,FALSE),"Requires Category")</f>
        <v>Alcohol dependence</v>
      </c>
      <c r="I2301" t="str">
        <f t="shared" si="38"/>
        <v>Yes</v>
      </c>
    </row>
    <row r="2302" spans="1:9" hidden="1" x14ac:dyDescent="0.25">
      <c r="A2302" s="53">
        <v>42675</v>
      </c>
      <c r="B2302" t="s">
        <v>14</v>
      </c>
      <c r="C2302" t="s">
        <v>175</v>
      </c>
      <c r="D2302">
        <v>1</v>
      </c>
      <c r="E2302" s="4">
        <v>8.86</v>
      </c>
      <c r="F2302" s="4" t="str">
        <f>VLOOKUP(C2302,[3]Lookup!A:C,3,FALSE)</f>
        <v>Local Authority</v>
      </c>
      <c r="G2302" t="str">
        <f>IF(F2302="NHS England", "NHS England", IFERROR(VLOOKUP(B2302,[3]Lookup!E:F,2,FALSE),"Requires a Council Assigning"))</f>
        <v>North Yorkshire County Council</v>
      </c>
      <c r="H2302" t="str">
        <f>IFERROR(VLOOKUP(C2302,[3]Lookup!A:B,2,FALSE),"Requires Category")</f>
        <v>Nicotine Dependence</v>
      </c>
      <c r="I2302" t="str">
        <f t="shared" si="38"/>
        <v>Yes</v>
      </c>
    </row>
    <row r="2303" spans="1:9" hidden="1" x14ac:dyDescent="0.25">
      <c r="A2303" s="53">
        <v>42675</v>
      </c>
      <c r="B2303" t="s">
        <v>14</v>
      </c>
      <c r="C2303" t="s">
        <v>140</v>
      </c>
      <c r="D2303">
        <v>2</v>
      </c>
      <c r="E2303" s="4">
        <v>22.44</v>
      </c>
      <c r="F2303" s="4" t="str">
        <f>VLOOKUP(C2303,[3]Lookup!A:C,3,FALSE)</f>
        <v>Local Authority</v>
      </c>
      <c r="G2303" t="str">
        <f>IF(F2303="NHS England", "NHS England", IFERROR(VLOOKUP(B2303,[3]Lookup!E:F,2,FALSE),"Requires a Council Assigning"))</f>
        <v>North Yorkshire County Council</v>
      </c>
      <c r="H2303" t="str">
        <f>IFERROR(VLOOKUP(C2303,[3]Lookup!A:B,2,FALSE),"Requires Category")</f>
        <v>Nicotine Dependence</v>
      </c>
      <c r="I2303" t="str">
        <f t="shared" si="38"/>
        <v>Yes</v>
      </c>
    </row>
    <row r="2304" spans="1:9" hidden="1" x14ac:dyDescent="0.25">
      <c r="A2304" s="53">
        <v>42675</v>
      </c>
      <c r="B2304" t="s">
        <v>14</v>
      </c>
      <c r="C2304" t="s">
        <v>161</v>
      </c>
      <c r="D2304">
        <v>5</v>
      </c>
      <c r="E2304" s="4">
        <v>67.31</v>
      </c>
      <c r="F2304" s="4" t="str">
        <f>VLOOKUP(C2304,[3]Lookup!A:C,3,FALSE)</f>
        <v>Local Authority</v>
      </c>
      <c r="G2304" t="str">
        <f>IF(F2304="NHS England", "NHS England", IFERROR(VLOOKUP(B2304,[3]Lookup!E:F,2,FALSE),"Requires a Council Assigning"))</f>
        <v>North Yorkshire County Council</v>
      </c>
      <c r="H2304" t="str">
        <f>IFERROR(VLOOKUP(C2304,[3]Lookup!A:B,2,FALSE),"Requires Category")</f>
        <v>Nicotine Dependence</v>
      </c>
      <c r="I2304" t="str">
        <f t="shared" si="38"/>
        <v>Yes</v>
      </c>
    </row>
    <row r="2305" spans="1:9" hidden="1" x14ac:dyDescent="0.25">
      <c r="A2305" s="53">
        <v>42675</v>
      </c>
      <c r="B2305" t="s">
        <v>14</v>
      </c>
      <c r="C2305" t="s">
        <v>165</v>
      </c>
      <c r="D2305">
        <v>2</v>
      </c>
      <c r="E2305" s="4">
        <v>38.4</v>
      </c>
      <c r="F2305" s="4" t="str">
        <f>VLOOKUP(C2305,[3]Lookup!A:C,3,FALSE)</f>
        <v>Local Authority</v>
      </c>
      <c r="G2305" t="str">
        <f>IF(F2305="NHS England", "NHS England", IFERROR(VLOOKUP(B2305,[3]Lookup!E:F,2,FALSE),"Requires a Council Assigning"))</f>
        <v>North Yorkshire County Council</v>
      </c>
      <c r="H2305" t="str">
        <f>IFERROR(VLOOKUP(C2305,[3]Lookup!A:B,2,FALSE),"Requires Category")</f>
        <v>Nicotine Dependence</v>
      </c>
      <c r="I2305" t="str">
        <f t="shared" si="38"/>
        <v>Yes</v>
      </c>
    </row>
    <row r="2306" spans="1:9" hidden="1" x14ac:dyDescent="0.25">
      <c r="A2306" s="53">
        <v>42675</v>
      </c>
      <c r="B2306" t="s">
        <v>14</v>
      </c>
      <c r="C2306" t="s">
        <v>168</v>
      </c>
      <c r="D2306">
        <v>3</v>
      </c>
      <c r="E2306" s="4">
        <v>47.99</v>
      </c>
      <c r="F2306" s="4" t="str">
        <f>VLOOKUP(C2306,[3]Lookup!A:C,3,FALSE)</f>
        <v>Local Authority</v>
      </c>
      <c r="G2306" t="str">
        <f>IF(F2306="NHS England", "NHS England", IFERROR(VLOOKUP(B2306,[3]Lookup!E:F,2,FALSE),"Requires a Council Assigning"))</f>
        <v>North Yorkshire County Council</v>
      </c>
      <c r="H2306" t="str">
        <f>IFERROR(VLOOKUP(C2306,[3]Lookup!A:B,2,FALSE),"Requires Category")</f>
        <v>Nicotine Dependence</v>
      </c>
      <c r="I2306" t="str">
        <f t="shared" si="38"/>
        <v>Yes</v>
      </c>
    </row>
    <row r="2307" spans="1:9" hidden="1" x14ac:dyDescent="0.25">
      <c r="A2307" s="53">
        <v>42675</v>
      </c>
      <c r="B2307" t="s">
        <v>14</v>
      </c>
      <c r="C2307" t="s">
        <v>146</v>
      </c>
      <c r="D2307">
        <v>1</v>
      </c>
      <c r="E2307" s="4">
        <v>50.54</v>
      </c>
      <c r="F2307" s="4" t="str">
        <f>VLOOKUP(C2307,[3]Lookup!A:C,3,FALSE)</f>
        <v>Local Authority</v>
      </c>
      <c r="G2307" t="str">
        <f>IF(F2307="NHS England", "NHS England", IFERROR(VLOOKUP(B2307,[3]Lookup!E:F,2,FALSE),"Requires a Council Assigning"))</f>
        <v>North Yorkshire County Council</v>
      </c>
      <c r="H2307" t="str">
        <f>IFERROR(VLOOKUP(C2307,[3]Lookup!A:B,2,FALSE),"Requires Category")</f>
        <v>Nicotine Dependence</v>
      </c>
      <c r="I2307" t="str">
        <f t="shared" si="38"/>
        <v>Yes</v>
      </c>
    </row>
    <row r="2308" spans="1:9" hidden="1" x14ac:dyDescent="0.25">
      <c r="A2308" s="53">
        <v>42675</v>
      </c>
      <c r="B2308" t="s">
        <v>44</v>
      </c>
      <c r="C2308" t="s">
        <v>133</v>
      </c>
      <c r="D2308">
        <v>2</v>
      </c>
      <c r="E2308" s="4">
        <v>12.75</v>
      </c>
      <c r="F2308" s="4" t="str">
        <f>VLOOKUP(C2308,[3]Lookup!A:C,3,FALSE)</f>
        <v>Local Authority</v>
      </c>
      <c r="G2308" t="str">
        <f>IF(F2308="NHS England", "NHS England", IFERROR(VLOOKUP(B2308,[3]Lookup!E:F,2,FALSE),"Requires a Council Assigning"))</f>
        <v>North Yorkshire County Council</v>
      </c>
      <c r="H2308" t="str">
        <f>IFERROR(VLOOKUP(C2308,[3]Lookup!A:B,2,FALSE),"Requires Category")</f>
        <v>Opioid Dependence</v>
      </c>
      <c r="I2308" t="str">
        <f t="shared" si="38"/>
        <v>Yes</v>
      </c>
    </row>
    <row r="2309" spans="1:9" hidden="1" x14ac:dyDescent="0.25">
      <c r="A2309" s="53">
        <v>42675</v>
      </c>
      <c r="B2309" t="s">
        <v>44</v>
      </c>
      <c r="C2309" t="s">
        <v>135</v>
      </c>
      <c r="D2309">
        <v>1</v>
      </c>
      <c r="E2309" s="4">
        <v>84.92</v>
      </c>
      <c r="F2309" s="4" t="str">
        <f>VLOOKUP(C2309,[3]Lookup!A:C,3,FALSE)</f>
        <v>Local Authority</v>
      </c>
      <c r="G2309" t="str">
        <f>IF(F2309="NHS England", "NHS England", IFERROR(VLOOKUP(B2309,[3]Lookup!E:F,2,FALSE),"Requires a Council Assigning"))</f>
        <v>North Yorkshire County Council</v>
      </c>
      <c r="H2309" t="str">
        <f>IFERROR(VLOOKUP(C2309,[3]Lookup!A:B,2,FALSE),"Requires Category")</f>
        <v>Alcohol dependence</v>
      </c>
      <c r="I2309" t="str">
        <f t="shared" si="38"/>
        <v>Yes</v>
      </c>
    </row>
    <row r="2310" spans="1:9" hidden="1" x14ac:dyDescent="0.25">
      <c r="A2310" s="53">
        <v>42675</v>
      </c>
      <c r="B2310" t="s">
        <v>44</v>
      </c>
      <c r="C2310" t="s">
        <v>204</v>
      </c>
      <c r="D2310">
        <v>166</v>
      </c>
      <c r="E2310" s="4">
        <v>1012.59</v>
      </c>
      <c r="F2310" s="4" t="str">
        <f>VLOOKUP(C2310,[3]Lookup!A:C,3,FALSE)</f>
        <v>NHS England</v>
      </c>
      <c r="G2310" t="str">
        <f>IF(F2310="NHS England", "NHS England", IFERROR(VLOOKUP(B2310,[3]Lookup!E:F,2,FALSE),"Requires a Council Assigning"))</f>
        <v>NHS England</v>
      </c>
      <c r="H2310" t="str">
        <f>IFERROR(VLOOKUP(C2310,[3]Lookup!A:B,2,FALSE),"Requires Category")</f>
        <v>Influenza</v>
      </c>
      <c r="I2310" t="str">
        <f t="shared" si="38"/>
        <v>Yes</v>
      </c>
    </row>
    <row r="2311" spans="1:9" hidden="1" x14ac:dyDescent="0.25">
      <c r="A2311" s="53">
        <v>42675</v>
      </c>
      <c r="B2311" t="s">
        <v>44</v>
      </c>
      <c r="C2311" t="s">
        <v>137</v>
      </c>
      <c r="D2311">
        <v>74</v>
      </c>
      <c r="E2311" s="4">
        <v>357.56</v>
      </c>
      <c r="F2311" s="4" t="str">
        <f>VLOOKUP(C2311,[3]Lookup!A:C,3,FALSE)</f>
        <v>NHS England</v>
      </c>
      <c r="G2311" t="str">
        <f>IF(F2311="NHS England", "NHS England", IFERROR(VLOOKUP(B2311,[3]Lookup!E:F,2,FALSE),"Requires a Council Assigning"))</f>
        <v>NHS England</v>
      </c>
      <c r="H2311" t="str">
        <f>IFERROR(VLOOKUP(C2311,[3]Lookup!A:B,2,FALSE),"Requires Category")</f>
        <v>Influenza</v>
      </c>
      <c r="I2311" t="str">
        <f t="shared" si="38"/>
        <v>Yes</v>
      </c>
    </row>
    <row r="2312" spans="1:9" hidden="1" x14ac:dyDescent="0.25">
      <c r="A2312" s="53">
        <v>42675</v>
      </c>
      <c r="B2312" t="s">
        <v>44</v>
      </c>
      <c r="C2312" t="s">
        <v>138</v>
      </c>
      <c r="D2312">
        <v>17</v>
      </c>
      <c r="E2312" s="4">
        <v>129.28</v>
      </c>
      <c r="F2312" s="4" t="str">
        <f>VLOOKUP(C2312,[3]Lookup!A:C,3,FALSE)</f>
        <v>Local Authority</v>
      </c>
      <c r="G2312" t="str">
        <f>IF(F2312="NHS England", "NHS England", IFERROR(VLOOKUP(B2312,[3]Lookup!E:F,2,FALSE),"Requires a Council Assigning"))</f>
        <v>North Yorkshire County Council</v>
      </c>
      <c r="H2312" t="str">
        <f>IFERROR(VLOOKUP(C2312,[3]Lookup!A:B,2,FALSE),"Requires Category")</f>
        <v>Opioid Dependence</v>
      </c>
      <c r="I2312" t="str">
        <f t="shared" si="38"/>
        <v>Yes</v>
      </c>
    </row>
    <row r="2313" spans="1:9" hidden="1" x14ac:dyDescent="0.25">
      <c r="A2313" s="53">
        <v>42675</v>
      </c>
      <c r="B2313" t="s">
        <v>44</v>
      </c>
      <c r="C2313" t="s">
        <v>128</v>
      </c>
      <c r="D2313">
        <v>6</v>
      </c>
      <c r="E2313" s="4">
        <v>488.74</v>
      </c>
      <c r="F2313" s="4" t="str">
        <f>VLOOKUP(C2313,[3]Lookup!A:C,3,FALSE)</f>
        <v>Local Authority</v>
      </c>
      <c r="G2313" t="str">
        <f>IF(F2313="NHS England", "NHS England", IFERROR(VLOOKUP(B2313,[3]Lookup!E:F,2,FALSE),"Requires a Council Assigning"))</f>
        <v>North Yorkshire County Council</v>
      </c>
      <c r="H2313" t="str">
        <f>IFERROR(VLOOKUP(C2313,[3]Lookup!A:B,2,FALSE),"Requires Category")</f>
        <v>IUD Progestogen-only Device</v>
      </c>
      <c r="I2313" t="str">
        <f t="shared" si="38"/>
        <v>Yes</v>
      </c>
    </row>
    <row r="2314" spans="1:9" hidden="1" x14ac:dyDescent="0.25">
      <c r="A2314" s="53">
        <v>42675</v>
      </c>
      <c r="B2314" t="s">
        <v>44</v>
      </c>
      <c r="C2314" t="s">
        <v>129</v>
      </c>
      <c r="D2314">
        <v>4</v>
      </c>
      <c r="E2314" s="4">
        <v>308.89999999999998</v>
      </c>
      <c r="F2314" s="4" t="str">
        <f>VLOOKUP(C2314,[3]Lookup!A:C,3,FALSE)</f>
        <v>Local Authority</v>
      </c>
      <c r="G2314" t="str">
        <f>IF(F2314="NHS England", "NHS England", IFERROR(VLOOKUP(B2314,[3]Lookup!E:F,2,FALSE),"Requires a Council Assigning"))</f>
        <v>North Yorkshire County Council</v>
      </c>
      <c r="H2314" t="str">
        <f>IFERROR(VLOOKUP(C2314,[3]Lookup!A:B,2,FALSE),"Requires Category")</f>
        <v>Etonogestrel</v>
      </c>
      <c r="I2314" t="str">
        <f t="shared" si="38"/>
        <v>Yes</v>
      </c>
    </row>
    <row r="2315" spans="1:9" hidden="1" x14ac:dyDescent="0.25">
      <c r="A2315" s="53">
        <v>42675</v>
      </c>
      <c r="B2315" t="s">
        <v>44</v>
      </c>
      <c r="C2315" t="s">
        <v>153</v>
      </c>
      <c r="D2315">
        <v>4</v>
      </c>
      <c r="E2315" s="4">
        <v>111.26</v>
      </c>
      <c r="F2315" s="4" t="str">
        <f>VLOOKUP(C2315,[3]Lookup!A:C,3,FALSE)</f>
        <v>Local Authority</v>
      </c>
      <c r="G2315" t="str">
        <f>IF(F2315="NHS England", "NHS England", IFERROR(VLOOKUP(B2315,[3]Lookup!E:F,2,FALSE),"Requires a Council Assigning"))</f>
        <v>North Yorkshire County Council</v>
      </c>
      <c r="H2315" t="str">
        <f>IFERROR(VLOOKUP(C2315,[3]Lookup!A:B,2,FALSE),"Requires Category")</f>
        <v>Nicotine Dependence</v>
      </c>
      <c r="I2315" t="str">
        <f t="shared" si="38"/>
        <v>Yes</v>
      </c>
    </row>
    <row r="2316" spans="1:9" hidden="1" x14ac:dyDescent="0.25">
      <c r="A2316" s="53">
        <v>42675</v>
      </c>
      <c r="B2316" t="s">
        <v>44</v>
      </c>
      <c r="C2316" t="s">
        <v>157</v>
      </c>
      <c r="D2316">
        <v>1</v>
      </c>
      <c r="E2316" s="4">
        <v>9.24</v>
      </c>
      <c r="F2316" s="4" t="str">
        <f>VLOOKUP(C2316,[3]Lookup!A:C,3,FALSE)</f>
        <v>Local Authority</v>
      </c>
      <c r="G2316" t="str">
        <f>IF(F2316="NHS England", "NHS England", IFERROR(VLOOKUP(B2316,[3]Lookup!E:F,2,FALSE),"Requires a Council Assigning"))</f>
        <v>North Yorkshire County Council</v>
      </c>
      <c r="H2316" t="str">
        <f>IFERROR(VLOOKUP(C2316,[3]Lookup!A:B,2,FALSE),"Requires Category")</f>
        <v>Nicotine Dependence</v>
      </c>
      <c r="I2316" t="str">
        <f t="shared" si="38"/>
        <v>Yes</v>
      </c>
    </row>
    <row r="2317" spans="1:9" hidden="1" x14ac:dyDescent="0.25">
      <c r="A2317" s="53">
        <v>42675</v>
      </c>
      <c r="B2317" t="s">
        <v>44</v>
      </c>
      <c r="C2317" t="s">
        <v>162</v>
      </c>
      <c r="D2317">
        <v>1</v>
      </c>
      <c r="E2317" s="4">
        <v>19.21</v>
      </c>
      <c r="F2317" s="4" t="str">
        <f>VLOOKUP(C2317,[3]Lookup!A:C,3,FALSE)</f>
        <v>Local Authority</v>
      </c>
      <c r="G2317" t="str">
        <f>IF(F2317="NHS England", "NHS England", IFERROR(VLOOKUP(B2317,[3]Lookup!E:F,2,FALSE),"Requires a Council Assigning"))</f>
        <v>North Yorkshire County Council</v>
      </c>
      <c r="H2317" t="str">
        <f>IFERROR(VLOOKUP(C2317,[3]Lookup!A:B,2,FALSE),"Requires Category")</f>
        <v>Nicotine Dependence</v>
      </c>
      <c r="I2317" t="str">
        <f t="shared" si="38"/>
        <v>Yes</v>
      </c>
    </row>
    <row r="2318" spans="1:9" hidden="1" x14ac:dyDescent="0.25">
      <c r="A2318" s="53">
        <v>42675</v>
      </c>
      <c r="B2318" t="s">
        <v>44</v>
      </c>
      <c r="C2318" t="s">
        <v>165</v>
      </c>
      <c r="D2318">
        <v>1</v>
      </c>
      <c r="E2318" s="4">
        <v>9.61</v>
      </c>
      <c r="F2318" s="4" t="str">
        <f>VLOOKUP(C2318,[3]Lookup!A:C,3,FALSE)</f>
        <v>Local Authority</v>
      </c>
      <c r="G2318" t="str">
        <f>IF(F2318="NHS England", "NHS England", IFERROR(VLOOKUP(B2318,[3]Lookup!E:F,2,FALSE),"Requires a Council Assigning"))</f>
        <v>North Yorkshire County Council</v>
      </c>
      <c r="H2318" t="str">
        <f>IFERROR(VLOOKUP(C2318,[3]Lookup!A:B,2,FALSE),"Requires Category")</f>
        <v>Nicotine Dependence</v>
      </c>
      <c r="I2318" t="str">
        <f t="shared" si="38"/>
        <v>Yes</v>
      </c>
    </row>
    <row r="2319" spans="1:9" hidden="1" x14ac:dyDescent="0.25">
      <c r="A2319" s="53">
        <v>42675</v>
      </c>
      <c r="B2319" t="s">
        <v>44</v>
      </c>
      <c r="C2319" t="s">
        <v>168</v>
      </c>
      <c r="D2319">
        <v>3</v>
      </c>
      <c r="E2319" s="4">
        <v>76.83</v>
      </c>
      <c r="F2319" s="4" t="str">
        <f>VLOOKUP(C2319,[3]Lookup!A:C,3,FALSE)</f>
        <v>Local Authority</v>
      </c>
      <c r="G2319" t="str">
        <f>IF(F2319="NHS England", "NHS England", IFERROR(VLOOKUP(B2319,[3]Lookup!E:F,2,FALSE),"Requires a Council Assigning"))</f>
        <v>North Yorkshire County Council</v>
      </c>
      <c r="H2319" t="str">
        <f>IFERROR(VLOOKUP(C2319,[3]Lookup!A:B,2,FALSE),"Requires Category")</f>
        <v>Nicotine Dependence</v>
      </c>
      <c r="I2319" t="str">
        <f t="shared" si="38"/>
        <v>Yes</v>
      </c>
    </row>
    <row r="2320" spans="1:9" hidden="1" x14ac:dyDescent="0.25">
      <c r="A2320" s="53">
        <v>42675</v>
      </c>
      <c r="B2320" t="s">
        <v>44</v>
      </c>
      <c r="C2320" t="s">
        <v>152</v>
      </c>
      <c r="D2320">
        <v>6</v>
      </c>
      <c r="E2320" s="4">
        <v>46.21</v>
      </c>
      <c r="F2320" s="4" t="str">
        <f>VLOOKUP(C2320,[3]Lookup!A:C,3,FALSE)</f>
        <v>NHS England</v>
      </c>
      <c r="G2320" t="str">
        <f>IF(F2320="NHS England", "NHS England", IFERROR(VLOOKUP(B2320,[3]Lookup!E:F,2,FALSE),"Requires a Council Assigning"))</f>
        <v>NHS England</v>
      </c>
      <c r="H2320" t="str">
        <f>IFERROR(VLOOKUP(C2320,[3]Lookup!A:B,2,FALSE),"Requires Category")</f>
        <v>Pneumococcal</v>
      </c>
      <c r="I2320" t="str">
        <f t="shared" si="38"/>
        <v>Yes</v>
      </c>
    </row>
    <row r="2321" spans="1:9" hidden="1" x14ac:dyDescent="0.25">
      <c r="A2321" s="53">
        <v>42675</v>
      </c>
      <c r="B2321" t="s">
        <v>44</v>
      </c>
      <c r="C2321" t="s">
        <v>155</v>
      </c>
      <c r="D2321">
        <v>2</v>
      </c>
      <c r="E2321" s="4">
        <v>23.61</v>
      </c>
      <c r="F2321" s="4" t="str">
        <f>VLOOKUP(C2321,[3]Lookup!A:C,3,FALSE)</f>
        <v>Local Authority</v>
      </c>
      <c r="G2321" t="str">
        <f>IF(F2321="NHS England", "NHS England", IFERROR(VLOOKUP(B2321,[3]Lookup!E:F,2,FALSE),"Requires a Council Assigning"))</f>
        <v>North Yorkshire County Council</v>
      </c>
      <c r="H2321" t="str">
        <f>IFERROR(VLOOKUP(C2321,[3]Lookup!A:B,2,FALSE),"Requires Category")</f>
        <v>Opioid Dependence</v>
      </c>
      <c r="I2321" t="str">
        <f t="shared" si="38"/>
        <v>Yes</v>
      </c>
    </row>
    <row r="2322" spans="1:9" hidden="1" x14ac:dyDescent="0.25">
      <c r="A2322" s="53">
        <v>42675</v>
      </c>
      <c r="B2322" t="s">
        <v>44</v>
      </c>
      <c r="C2322" t="s">
        <v>174</v>
      </c>
      <c r="D2322">
        <v>5</v>
      </c>
      <c r="E2322" s="4">
        <v>352.8</v>
      </c>
      <c r="F2322" s="4" t="str">
        <f>VLOOKUP(C2322,[3]Lookup!A:C,3,FALSE)</f>
        <v>Local Authority</v>
      </c>
      <c r="G2322" t="str">
        <f>IF(F2322="NHS England", "NHS England", IFERROR(VLOOKUP(B2322,[3]Lookup!E:F,2,FALSE),"Requires a Council Assigning"))</f>
        <v>North Yorkshire County Council</v>
      </c>
      <c r="H2322" t="str">
        <f>IFERROR(VLOOKUP(C2322,[3]Lookup!A:B,2,FALSE),"Requires Category")</f>
        <v>Opioid Dependence</v>
      </c>
      <c r="I2322" t="str">
        <f t="shared" si="38"/>
        <v>Yes</v>
      </c>
    </row>
    <row r="2323" spans="1:9" hidden="1" x14ac:dyDescent="0.25">
      <c r="A2323" s="53">
        <v>42675</v>
      </c>
      <c r="B2323" t="s">
        <v>44</v>
      </c>
      <c r="C2323" t="s">
        <v>238</v>
      </c>
      <c r="D2323">
        <v>1</v>
      </c>
      <c r="E2323" s="4">
        <v>9.69</v>
      </c>
      <c r="F2323" s="4" t="str">
        <f>VLOOKUP(C2323,[3]Lookup!A:C,3,FALSE)</f>
        <v>Local Authority</v>
      </c>
      <c r="G2323" t="str">
        <f>IF(F2323="NHS England", "NHS England", IFERROR(VLOOKUP(B2323,[3]Lookup!E:F,2,FALSE),"Requires a Council Assigning"))</f>
        <v>North Yorkshire County Council</v>
      </c>
      <c r="H2323" t="str">
        <f>IFERROR(VLOOKUP(C2323,[3]Lookup!A:B,2,FALSE),"Requires Category")</f>
        <v>Non Medicated Coils</v>
      </c>
      <c r="I2323" t="str">
        <f t="shared" si="38"/>
        <v>Yes</v>
      </c>
    </row>
    <row r="2324" spans="1:9" hidden="1" x14ac:dyDescent="0.25">
      <c r="A2324" s="53">
        <v>42675</v>
      </c>
      <c r="B2324" t="s">
        <v>44</v>
      </c>
      <c r="C2324" t="s">
        <v>145</v>
      </c>
      <c r="D2324">
        <v>2</v>
      </c>
      <c r="E2324" s="4">
        <v>50.59</v>
      </c>
      <c r="F2324" s="4" t="str">
        <f>VLOOKUP(C2324,[3]Lookup!A:C,3,FALSE)</f>
        <v>Local Authority</v>
      </c>
      <c r="G2324" t="str">
        <f>IF(F2324="NHS England", "NHS England", IFERROR(VLOOKUP(B2324,[3]Lookup!E:F,2,FALSE),"Requires a Council Assigning"))</f>
        <v>North Yorkshire County Council</v>
      </c>
      <c r="H2324" t="str">
        <f>IFERROR(VLOOKUP(C2324,[3]Lookup!A:B,2,FALSE),"Requires Category")</f>
        <v>Nicotine Dependence</v>
      </c>
      <c r="I2324" t="str">
        <f t="shared" si="38"/>
        <v>Yes</v>
      </c>
    </row>
    <row r="2325" spans="1:9" hidden="1" x14ac:dyDescent="0.25">
      <c r="A2325" s="53">
        <v>42675</v>
      </c>
      <c r="B2325" t="s">
        <v>44</v>
      </c>
      <c r="C2325" t="s">
        <v>146</v>
      </c>
      <c r="D2325">
        <v>4</v>
      </c>
      <c r="E2325" s="4">
        <v>126.4</v>
      </c>
      <c r="F2325" s="4" t="str">
        <f>VLOOKUP(C2325,[3]Lookup!A:C,3,FALSE)</f>
        <v>Local Authority</v>
      </c>
      <c r="G2325" t="str">
        <f>IF(F2325="NHS England", "NHS England", IFERROR(VLOOKUP(B2325,[3]Lookup!E:F,2,FALSE),"Requires a Council Assigning"))</f>
        <v>North Yorkshire County Council</v>
      </c>
      <c r="H2325" t="str">
        <f>IFERROR(VLOOKUP(C2325,[3]Lookup!A:B,2,FALSE),"Requires Category")</f>
        <v>Nicotine Dependence</v>
      </c>
      <c r="I2325" t="str">
        <f t="shared" si="38"/>
        <v>Yes</v>
      </c>
    </row>
    <row r="2326" spans="1:9" hidden="1" x14ac:dyDescent="0.25">
      <c r="A2326" s="53">
        <v>42675</v>
      </c>
      <c r="B2326" t="s">
        <v>30</v>
      </c>
      <c r="C2326" t="s">
        <v>136</v>
      </c>
      <c r="D2326">
        <v>2</v>
      </c>
      <c r="E2326" s="4">
        <v>154.47999999999999</v>
      </c>
      <c r="F2326" s="4" t="str">
        <f>VLOOKUP(C2326,[3]Lookup!A:C,3,FALSE)</f>
        <v>Local Authority</v>
      </c>
      <c r="G2326" t="str">
        <f>IF(F2326="NHS England", "NHS England", IFERROR(VLOOKUP(B2326,[3]Lookup!E:F,2,FALSE),"Requires a Council Assigning"))</f>
        <v>City of York</v>
      </c>
      <c r="H2326" t="str">
        <f>IFERROR(VLOOKUP(C2326,[3]Lookup!A:B,2,FALSE),"Requires Category")</f>
        <v>Etonogestrel</v>
      </c>
      <c r="I2326" t="str">
        <f t="shared" si="38"/>
        <v>No</v>
      </c>
    </row>
    <row r="2327" spans="1:9" hidden="1" x14ac:dyDescent="0.25">
      <c r="A2327" s="53">
        <v>42675</v>
      </c>
      <c r="B2327" t="s">
        <v>30</v>
      </c>
      <c r="C2327" t="s">
        <v>154</v>
      </c>
      <c r="D2327">
        <v>31</v>
      </c>
      <c r="E2327" s="4">
        <v>201.32</v>
      </c>
      <c r="F2327" s="4" t="str">
        <f>VLOOKUP(C2327,[3]Lookup!A:C,3,FALSE)</f>
        <v>NHS England</v>
      </c>
      <c r="G2327" t="str">
        <f>IF(F2327="NHS England", "NHS England", IFERROR(VLOOKUP(B2327,[3]Lookup!E:F,2,FALSE),"Requires a Council Assigning"))</f>
        <v>NHS England</v>
      </c>
      <c r="H2327" t="str">
        <f>IFERROR(VLOOKUP(C2327,[3]Lookup!A:B,2,FALSE),"Requires Category")</f>
        <v>Influenza</v>
      </c>
      <c r="I2327" t="str">
        <f t="shared" si="38"/>
        <v>Yes</v>
      </c>
    </row>
    <row r="2328" spans="1:9" hidden="1" x14ac:dyDescent="0.25">
      <c r="A2328" s="53">
        <v>42675</v>
      </c>
      <c r="B2328" t="s">
        <v>30</v>
      </c>
      <c r="C2328" t="s">
        <v>137</v>
      </c>
      <c r="D2328">
        <v>40</v>
      </c>
      <c r="E2328" s="4">
        <v>193.27</v>
      </c>
      <c r="F2328" s="4" t="str">
        <f>VLOOKUP(C2328,[3]Lookup!A:C,3,FALSE)</f>
        <v>NHS England</v>
      </c>
      <c r="G2328" t="str">
        <f>IF(F2328="NHS England", "NHS England", IFERROR(VLOOKUP(B2328,[3]Lookup!E:F,2,FALSE),"Requires a Council Assigning"))</f>
        <v>NHS England</v>
      </c>
      <c r="H2328" t="str">
        <f>IFERROR(VLOOKUP(C2328,[3]Lookup!A:B,2,FALSE),"Requires Category")</f>
        <v>Influenza</v>
      </c>
      <c r="I2328" t="str">
        <f t="shared" si="38"/>
        <v>Yes</v>
      </c>
    </row>
    <row r="2329" spans="1:9" hidden="1" x14ac:dyDescent="0.25">
      <c r="A2329" s="53">
        <v>42675</v>
      </c>
      <c r="B2329" t="s">
        <v>30</v>
      </c>
      <c r="C2329" t="s">
        <v>159</v>
      </c>
      <c r="D2329">
        <v>1</v>
      </c>
      <c r="E2329" s="4">
        <v>4.83</v>
      </c>
      <c r="F2329" s="4" t="str">
        <f>VLOOKUP(C2329,[3]Lookup!A:C,3,FALSE)</f>
        <v>Local Authority</v>
      </c>
      <c r="G2329" t="str">
        <f>IF(F2329="NHS England", "NHS England", IFERROR(VLOOKUP(B2329,[3]Lookup!E:F,2,FALSE),"Requires a Council Assigning"))</f>
        <v>City of York</v>
      </c>
      <c r="H2329" t="str">
        <f>IFERROR(VLOOKUP(C2329,[3]Lookup!A:B,2,FALSE),"Requires Category")</f>
        <v>Emergency Contraception</v>
      </c>
      <c r="I2329" t="str">
        <f t="shared" si="38"/>
        <v>No</v>
      </c>
    </row>
    <row r="2330" spans="1:9" hidden="1" x14ac:dyDescent="0.25">
      <c r="A2330" s="53">
        <v>42675</v>
      </c>
      <c r="B2330" t="s">
        <v>30</v>
      </c>
      <c r="C2330" t="s">
        <v>128</v>
      </c>
      <c r="D2330">
        <v>2</v>
      </c>
      <c r="E2330" s="4">
        <v>162.91</v>
      </c>
      <c r="F2330" s="4" t="str">
        <f>VLOOKUP(C2330,[3]Lookup!A:C,3,FALSE)</f>
        <v>Local Authority</v>
      </c>
      <c r="G2330" t="str">
        <f>IF(F2330="NHS England", "NHS England", IFERROR(VLOOKUP(B2330,[3]Lookup!E:F,2,FALSE),"Requires a Council Assigning"))</f>
        <v>City of York</v>
      </c>
      <c r="H2330" t="str">
        <f>IFERROR(VLOOKUP(C2330,[3]Lookup!A:B,2,FALSE),"Requires Category")</f>
        <v>IUD Progestogen-only Device</v>
      </c>
      <c r="I2330" t="str">
        <f t="shared" si="38"/>
        <v>No</v>
      </c>
    </row>
    <row r="2331" spans="1:9" hidden="1" x14ac:dyDescent="0.25">
      <c r="A2331" s="53">
        <v>42675</v>
      </c>
      <c r="B2331" t="s">
        <v>30</v>
      </c>
      <c r="C2331" t="s">
        <v>152</v>
      </c>
      <c r="D2331">
        <v>3</v>
      </c>
      <c r="E2331" s="4">
        <v>23.1</v>
      </c>
      <c r="F2331" s="4" t="str">
        <f>VLOOKUP(C2331,[3]Lookup!A:C,3,FALSE)</f>
        <v>NHS England</v>
      </c>
      <c r="G2331" t="str">
        <f>IF(F2331="NHS England", "NHS England", IFERROR(VLOOKUP(B2331,[3]Lookup!E:F,2,FALSE),"Requires a Council Assigning"))</f>
        <v>NHS England</v>
      </c>
      <c r="H2331" t="str">
        <f>IFERROR(VLOOKUP(C2331,[3]Lookup!A:B,2,FALSE),"Requires Category")</f>
        <v>Pneumococcal</v>
      </c>
      <c r="I2331" t="str">
        <f t="shared" si="38"/>
        <v>Yes</v>
      </c>
    </row>
    <row r="2332" spans="1:9" hidden="1" x14ac:dyDescent="0.25">
      <c r="A2332" s="53">
        <v>42675</v>
      </c>
      <c r="B2332" t="s">
        <v>30</v>
      </c>
      <c r="C2332" t="s">
        <v>243</v>
      </c>
      <c r="D2332">
        <v>1</v>
      </c>
      <c r="E2332" s="4">
        <v>11.53</v>
      </c>
      <c r="F2332" s="4" t="str">
        <f>VLOOKUP(C2332,[3]Lookup!A:C,3,FALSE)</f>
        <v>Local Authority</v>
      </c>
      <c r="G2332" t="str">
        <f>IF(F2332="NHS England", "NHS England", IFERROR(VLOOKUP(B2332,[3]Lookup!E:F,2,FALSE),"Requires a Council Assigning"))</f>
        <v>City of York</v>
      </c>
      <c r="H2332" t="str">
        <f>IFERROR(VLOOKUP(C2332,[3]Lookup!A:B,2,FALSE),"Requires Category")</f>
        <v>Non Medicated Coils</v>
      </c>
      <c r="I2332" t="str">
        <f t="shared" si="38"/>
        <v>No</v>
      </c>
    </row>
    <row r="2333" spans="1:9" hidden="1" x14ac:dyDescent="0.25">
      <c r="A2333" s="53">
        <v>42675</v>
      </c>
      <c r="B2333" t="s">
        <v>30</v>
      </c>
      <c r="C2333" t="s">
        <v>145</v>
      </c>
      <c r="D2333">
        <v>1</v>
      </c>
      <c r="E2333" s="4">
        <v>25.29</v>
      </c>
      <c r="F2333" s="4" t="str">
        <f>VLOOKUP(C2333,[3]Lookup!A:C,3,FALSE)</f>
        <v>Local Authority</v>
      </c>
      <c r="G2333" t="str">
        <f>IF(F2333="NHS England", "NHS England", IFERROR(VLOOKUP(B2333,[3]Lookup!E:F,2,FALSE),"Requires a Council Assigning"))</f>
        <v>City of York</v>
      </c>
      <c r="H2333" t="str">
        <f>IFERROR(VLOOKUP(C2333,[3]Lookup!A:B,2,FALSE),"Requires Category")</f>
        <v>Nicotine Dependence</v>
      </c>
      <c r="I2333" t="str">
        <f t="shared" si="38"/>
        <v>No</v>
      </c>
    </row>
    <row r="2334" spans="1:9" hidden="1" x14ac:dyDescent="0.25">
      <c r="A2334" s="53">
        <v>42675</v>
      </c>
      <c r="B2334" t="s">
        <v>30</v>
      </c>
      <c r="C2334" t="s">
        <v>146</v>
      </c>
      <c r="D2334">
        <v>1</v>
      </c>
      <c r="E2334" s="4">
        <v>25.27</v>
      </c>
      <c r="F2334" s="4" t="str">
        <f>VLOOKUP(C2334,[3]Lookup!A:C,3,FALSE)</f>
        <v>Local Authority</v>
      </c>
      <c r="G2334" t="str">
        <f>IF(F2334="NHS England", "NHS England", IFERROR(VLOOKUP(B2334,[3]Lookup!E:F,2,FALSE),"Requires a Council Assigning"))</f>
        <v>City of York</v>
      </c>
      <c r="H2334" t="str">
        <f>IFERROR(VLOOKUP(C2334,[3]Lookup!A:B,2,FALSE),"Requires Category")</f>
        <v>Nicotine Dependence</v>
      </c>
      <c r="I2334" t="str">
        <f t="shared" si="38"/>
        <v>No</v>
      </c>
    </row>
    <row r="2335" spans="1:9" hidden="1" x14ac:dyDescent="0.25">
      <c r="A2335" s="53">
        <v>42675</v>
      </c>
      <c r="B2335" t="s">
        <v>18</v>
      </c>
      <c r="C2335" t="s">
        <v>166</v>
      </c>
      <c r="D2335">
        <v>4</v>
      </c>
      <c r="E2335" s="4">
        <v>122.85</v>
      </c>
      <c r="F2335" s="4" t="str">
        <f>VLOOKUP(C2335,[3]Lookup!A:C,3,FALSE)</f>
        <v>Local Authority</v>
      </c>
      <c r="G2335" t="str">
        <f>IF(F2335="NHS England", "NHS England", IFERROR(VLOOKUP(B2335,[3]Lookup!E:F,2,FALSE),"Requires a Council Assigning"))</f>
        <v>North Yorkshire County Council</v>
      </c>
      <c r="H2335" t="str">
        <f>IFERROR(VLOOKUP(C2335,[3]Lookup!A:B,2,FALSE),"Requires Category")</f>
        <v>Alcohol dependence</v>
      </c>
      <c r="I2335" t="str">
        <f t="shared" si="38"/>
        <v>Yes</v>
      </c>
    </row>
    <row r="2336" spans="1:9" hidden="1" x14ac:dyDescent="0.25">
      <c r="A2336" s="53">
        <v>42675</v>
      </c>
      <c r="B2336" t="s">
        <v>73</v>
      </c>
      <c r="C2336" t="s">
        <v>138</v>
      </c>
      <c r="D2336">
        <v>1</v>
      </c>
      <c r="E2336" s="4">
        <v>9.07</v>
      </c>
      <c r="F2336" s="4" t="str">
        <f>VLOOKUP(C2336,[3]Lookup!A:C,3,FALSE)</f>
        <v>Local Authority</v>
      </c>
      <c r="G2336" t="str">
        <f>IF(F2336="NHS England", "NHS England", IFERROR(VLOOKUP(B2336,[3]Lookup!E:F,2,FALSE),"Requires a Council Assigning"))</f>
        <v>EXCLUDE</v>
      </c>
      <c r="H2336" t="str">
        <f>IFERROR(VLOOKUP(C2336,[3]Lookup!A:B,2,FALSE),"Requires Category")</f>
        <v>Opioid Dependence</v>
      </c>
      <c r="I2336" t="str">
        <f t="shared" si="38"/>
        <v>No</v>
      </c>
    </row>
    <row r="2337" spans="1:9" hidden="1" x14ac:dyDescent="0.25">
      <c r="A2337" s="53">
        <v>42675</v>
      </c>
      <c r="B2337" t="s">
        <v>38</v>
      </c>
      <c r="C2337" t="s">
        <v>130</v>
      </c>
      <c r="D2337">
        <v>7</v>
      </c>
      <c r="E2337" s="4">
        <v>305.64999999999998</v>
      </c>
      <c r="F2337" s="4" t="str">
        <f>VLOOKUP(C2337,[3]Lookup!A:C,3,FALSE)</f>
        <v>Local Authority</v>
      </c>
      <c r="G2337" t="str">
        <f>IF(F2337="NHS England", "NHS England", IFERROR(VLOOKUP(B2337,[3]Lookup!E:F,2,FALSE),"Requires a Council Assigning"))</f>
        <v>City of York</v>
      </c>
      <c r="H2337" t="str">
        <f>IFERROR(VLOOKUP(C2337,[3]Lookup!A:B,2,FALSE),"Requires Category")</f>
        <v>Nicotine Dependence</v>
      </c>
      <c r="I2337" t="str">
        <f t="shared" si="38"/>
        <v>No</v>
      </c>
    </row>
    <row r="2338" spans="1:9" hidden="1" x14ac:dyDescent="0.25">
      <c r="A2338" s="53">
        <v>42675</v>
      </c>
      <c r="B2338" t="s">
        <v>38</v>
      </c>
      <c r="C2338" t="s">
        <v>127</v>
      </c>
      <c r="D2338">
        <v>1</v>
      </c>
      <c r="E2338" s="4">
        <v>13.02</v>
      </c>
      <c r="F2338" s="4" t="str">
        <f>VLOOKUP(C2338,[3]Lookup!A:C,3,FALSE)</f>
        <v>Local Authority</v>
      </c>
      <c r="G2338" t="str">
        <f>IF(F2338="NHS England", "NHS England", IFERROR(VLOOKUP(B2338,[3]Lookup!E:F,2,FALSE),"Requires a Council Assigning"))</f>
        <v>City of York</v>
      </c>
      <c r="H2338" t="str">
        <f>IFERROR(VLOOKUP(C2338,[3]Lookup!A:B,2,FALSE),"Requires Category")</f>
        <v>Emergency Contraception</v>
      </c>
      <c r="I2338" t="str">
        <f t="shared" si="38"/>
        <v>No</v>
      </c>
    </row>
    <row r="2339" spans="1:9" hidden="1" x14ac:dyDescent="0.25">
      <c r="A2339" s="53">
        <v>42675</v>
      </c>
      <c r="B2339" t="s">
        <v>38</v>
      </c>
      <c r="C2339" t="s">
        <v>136</v>
      </c>
      <c r="D2339">
        <v>9</v>
      </c>
      <c r="E2339" s="4">
        <v>695.15</v>
      </c>
      <c r="F2339" s="4" t="str">
        <f>VLOOKUP(C2339,[3]Lookup!A:C,3,FALSE)</f>
        <v>Local Authority</v>
      </c>
      <c r="G2339" t="str">
        <f>IF(F2339="NHS England", "NHS England", IFERROR(VLOOKUP(B2339,[3]Lookup!E:F,2,FALSE),"Requires a Council Assigning"))</f>
        <v>City of York</v>
      </c>
      <c r="H2339" t="str">
        <f>IFERROR(VLOOKUP(C2339,[3]Lookup!A:B,2,FALSE),"Requires Category")</f>
        <v>Etonogestrel</v>
      </c>
      <c r="I2339" t="str">
        <f t="shared" si="38"/>
        <v>No</v>
      </c>
    </row>
    <row r="2340" spans="1:9" hidden="1" x14ac:dyDescent="0.25">
      <c r="A2340" s="53">
        <v>42675</v>
      </c>
      <c r="B2340" t="s">
        <v>38</v>
      </c>
      <c r="C2340" t="s">
        <v>154</v>
      </c>
      <c r="D2340">
        <v>6</v>
      </c>
      <c r="E2340" s="4">
        <v>36.6</v>
      </c>
      <c r="F2340" s="4" t="str">
        <f>VLOOKUP(C2340,[3]Lookup!A:C,3,FALSE)</f>
        <v>NHS England</v>
      </c>
      <c r="G2340" t="str">
        <f>IF(F2340="NHS England", "NHS England", IFERROR(VLOOKUP(B2340,[3]Lookup!E:F,2,FALSE),"Requires a Council Assigning"))</f>
        <v>NHS England</v>
      </c>
      <c r="H2340" t="str">
        <f>IFERROR(VLOOKUP(C2340,[3]Lookup!A:B,2,FALSE),"Requires Category")</f>
        <v>Influenza</v>
      </c>
      <c r="I2340" t="str">
        <f t="shared" si="38"/>
        <v>Yes</v>
      </c>
    </row>
    <row r="2341" spans="1:9" hidden="1" x14ac:dyDescent="0.25">
      <c r="A2341" s="53">
        <v>42675</v>
      </c>
      <c r="B2341" t="s">
        <v>38</v>
      </c>
      <c r="C2341" t="s">
        <v>159</v>
      </c>
      <c r="D2341">
        <v>10</v>
      </c>
      <c r="E2341" s="4">
        <v>48.26</v>
      </c>
      <c r="F2341" s="4" t="str">
        <f>VLOOKUP(C2341,[3]Lookup!A:C,3,FALSE)</f>
        <v>Local Authority</v>
      </c>
      <c r="G2341" t="str">
        <f>IF(F2341="NHS England", "NHS England", IFERROR(VLOOKUP(B2341,[3]Lookup!E:F,2,FALSE),"Requires a Council Assigning"))</f>
        <v>City of York</v>
      </c>
      <c r="H2341" t="str">
        <f>IFERROR(VLOOKUP(C2341,[3]Lookup!A:B,2,FALSE),"Requires Category")</f>
        <v>Emergency Contraception</v>
      </c>
      <c r="I2341" t="str">
        <f t="shared" si="38"/>
        <v>No</v>
      </c>
    </row>
    <row r="2342" spans="1:9" hidden="1" x14ac:dyDescent="0.25">
      <c r="A2342" s="53">
        <v>42675</v>
      </c>
      <c r="B2342" t="s">
        <v>38</v>
      </c>
      <c r="C2342" t="s">
        <v>128</v>
      </c>
      <c r="D2342">
        <v>4</v>
      </c>
      <c r="E2342" s="4">
        <v>325.82</v>
      </c>
      <c r="F2342" s="4" t="str">
        <f>VLOOKUP(C2342,[3]Lookup!A:C,3,FALSE)</f>
        <v>Local Authority</v>
      </c>
      <c r="G2342" t="str">
        <f>IF(F2342="NHS England", "NHS England", IFERROR(VLOOKUP(B2342,[3]Lookup!E:F,2,FALSE),"Requires a Council Assigning"))</f>
        <v>City of York</v>
      </c>
      <c r="H2342" t="str">
        <f>IFERROR(VLOOKUP(C2342,[3]Lookup!A:B,2,FALSE),"Requires Category")</f>
        <v>IUD Progestogen-only Device</v>
      </c>
      <c r="I2342" t="str">
        <f t="shared" si="38"/>
        <v>No</v>
      </c>
    </row>
    <row r="2343" spans="1:9" hidden="1" x14ac:dyDescent="0.25">
      <c r="A2343" s="53">
        <v>42675</v>
      </c>
      <c r="B2343" t="s">
        <v>38</v>
      </c>
      <c r="C2343" t="s">
        <v>129</v>
      </c>
      <c r="D2343">
        <v>10</v>
      </c>
      <c r="E2343" s="4">
        <v>772.38</v>
      </c>
      <c r="F2343" s="4" t="str">
        <f>VLOOKUP(C2343,[3]Lookup!A:C,3,FALSE)</f>
        <v>Local Authority</v>
      </c>
      <c r="G2343" t="str">
        <f>IF(F2343="NHS England", "NHS England", IFERROR(VLOOKUP(B2343,[3]Lookup!E:F,2,FALSE),"Requires a Council Assigning"))</f>
        <v>City of York</v>
      </c>
      <c r="H2343" t="str">
        <f>IFERROR(VLOOKUP(C2343,[3]Lookup!A:B,2,FALSE),"Requires Category")</f>
        <v>Etonogestrel</v>
      </c>
      <c r="I2343" t="str">
        <f t="shared" si="38"/>
        <v>No</v>
      </c>
    </row>
    <row r="2344" spans="1:9" hidden="1" x14ac:dyDescent="0.25">
      <c r="A2344" s="53">
        <v>42675</v>
      </c>
      <c r="B2344" t="s">
        <v>38</v>
      </c>
      <c r="C2344" t="s">
        <v>184</v>
      </c>
      <c r="D2344">
        <v>1</v>
      </c>
      <c r="E2344" s="4">
        <v>3.08</v>
      </c>
      <c r="F2344" s="4" t="str">
        <f>VLOOKUP(C2344,[3]Lookup!A:C,3,FALSE)</f>
        <v>Local Authority</v>
      </c>
      <c r="G2344" t="str">
        <f>IF(F2344="NHS England", "NHS England", IFERROR(VLOOKUP(B2344,[3]Lookup!E:F,2,FALSE),"Requires a Council Assigning"))</f>
        <v>City of York</v>
      </c>
      <c r="H2344" t="str">
        <f>IFERROR(VLOOKUP(C2344,[3]Lookup!A:B,2,FALSE),"Requires Category")</f>
        <v>Nicotine Dependence</v>
      </c>
      <c r="I2344" t="str">
        <f t="shared" si="38"/>
        <v>No</v>
      </c>
    </row>
    <row r="2345" spans="1:9" hidden="1" x14ac:dyDescent="0.25">
      <c r="A2345" s="53">
        <v>42675</v>
      </c>
      <c r="B2345" t="s">
        <v>38</v>
      </c>
      <c r="C2345" t="s">
        <v>153</v>
      </c>
      <c r="D2345">
        <v>1</v>
      </c>
      <c r="E2345" s="4">
        <v>79.06</v>
      </c>
      <c r="F2345" s="4" t="str">
        <f>VLOOKUP(C2345,[3]Lookup!A:C,3,FALSE)</f>
        <v>Local Authority</v>
      </c>
      <c r="G2345" t="str">
        <f>IF(F2345="NHS England", "NHS England", IFERROR(VLOOKUP(B2345,[3]Lookup!E:F,2,FALSE),"Requires a Council Assigning"))</f>
        <v>City of York</v>
      </c>
      <c r="H2345" t="str">
        <f>IFERROR(VLOOKUP(C2345,[3]Lookup!A:B,2,FALSE),"Requires Category")</f>
        <v>Nicotine Dependence</v>
      </c>
      <c r="I2345" t="str">
        <f t="shared" si="38"/>
        <v>No</v>
      </c>
    </row>
    <row r="2346" spans="1:9" hidden="1" x14ac:dyDescent="0.25">
      <c r="A2346" s="53">
        <v>42675</v>
      </c>
      <c r="B2346" t="s">
        <v>38</v>
      </c>
      <c r="C2346" t="s">
        <v>152</v>
      </c>
      <c r="D2346">
        <v>8</v>
      </c>
      <c r="E2346" s="4">
        <v>61.61</v>
      </c>
      <c r="F2346" s="4" t="str">
        <f>VLOOKUP(C2346,[3]Lookup!A:C,3,FALSE)</f>
        <v>NHS England</v>
      </c>
      <c r="G2346" t="str">
        <f>IF(F2346="NHS England", "NHS England", IFERROR(VLOOKUP(B2346,[3]Lookup!E:F,2,FALSE),"Requires a Council Assigning"))</f>
        <v>NHS England</v>
      </c>
      <c r="H2346" t="str">
        <f>IFERROR(VLOOKUP(C2346,[3]Lookup!A:B,2,FALSE),"Requires Category")</f>
        <v>Pneumococcal</v>
      </c>
      <c r="I2346" t="str">
        <f t="shared" si="38"/>
        <v>Yes</v>
      </c>
    </row>
    <row r="2347" spans="1:9" hidden="1" x14ac:dyDescent="0.25">
      <c r="A2347" s="53">
        <v>42675</v>
      </c>
      <c r="B2347" t="s">
        <v>38</v>
      </c>
      <c r="C2347" t="s">
        <v>238</v>
      </c>
      <c r="D2347">
        <v>3</v>
      </c>
      <c r="E2347" s="4">
        <v>29.07</v>
      </c>
      <c r="F2347" s="4" t="str">
        <f>VLOOKUP(C2347,[3]Lookup!A:C,3,FALSE)</f>
        <v>Local Authority</v>
      </c>
      <c r="G2347" t="str">
        <f>IF(F2347="NHS England", "NHS England", IFERROR(VLOOKUP(B2347,[3]Lookup!E:F,2,FALSE),"Requires a Council Assigning"))</f>
        <v>City of York</v>
      </c>
      <c r="H2347" t="str">
        <f>IFERROR(VLOOKUP(C2347,[3]Lookup!A:B,2,FALSE),"Requires Category")</f>
        <v>Non Medicated Coils</v>
      </c>
      <c r="I2347" t="str">
        <f t="shared" ref="I2347:I2410" si="39">INDEX($R$7:$AB$11,MATCH(G2347,$Q$7:$Q$11,0),MATCH(H2347,$R$6:$AB$6,0))</f>
        <v>No</v>
      </c>
    </row>
    <row r="2348" spans="1:9" hidden="1" x14ac:dyDescent="0.25">
      <c r="A2348" s="53">
        <v>42675</v>
      </c>
      <c r="B2348" t="s">
        <v>38</v>
      </c>
      <c r="C2348" t="s">
        <v>144</v>
      </c>
      <c r="D2348">
        <v>2</v>
      </c>
      <c r="E2348" s="4">
        <v>26.04</v>
      </c>
      <c r="F2348" s="4" t="str">
        <f>VLOOKUP(C2348,[3]Lookup!A:C,3,FALSE)</f>
        <v>Local Authority</v>
      </c>
      <c r="G2348" t="str">
        <f>IF(F2348="NHS England", "NHS England", IFERROR(VLOOKUP(B2348,[3]Lookup!E:F,2,FALSE),"Requires a Council Assigning"))</f>
        <v>City of York</v>
      </c>
      <c r="H2348" t="str">
        <f>IFERROR(VLOOKUP(C2348,[3]Lookup!A:B,2,FALSE),"Requires Category")</f>
        <v>Emergency Contraception</v>
      </c>
      <c r="I2348" t="str">
        <f t="shared" si="39"/>
        <v>No</v>
      </c>
    </row>
    <row r="2349" spans="1:9" hidden="1" x14ac:dyDescent="0.25">
      <c r="A2349" s="53">
        <v>42675</v>
      </c>
      <c r="B2349" t="s">
        <v>54</v>
      </c>
      <c r="C2349" t="s">
        <v>166</v>
      </c>
      <c r="D2349">
        <v>4</v>
      </c>
      <c r="E2349" s="4">
        <v>122.86</v>
      </c>
      <c r="F2349" s="4" t="str">
        <f>VLOOKUP(C2349,[3]Lookup!A:C,3,FALSE)</f>
        <v>Local Authority</v>
      </c>
      <c r="G2349" t="str">
        <f>IF(F2349="NHS England", "NHS England", IFERROR(VLOOKUP(B2349,[3]Lookup!E:F,2,FALSE),"Requires a Council Assigning"))</f>
        <v>City of York</v>
      </c>
      <c r="H2349" t="str">
        <f>IFERROR(VLOOKUP(C2349,[3]Lookup!A:B,2,FALSE),"Requires Category")</f>
        <v>Alcohol dependence</v>
      </c>
      <c r="I2349" t="str">
        <f t="shared" si="39"/>
        <v>No</v>
      </c>
    </row>
    <row r="2350" spans="1:9" hidden="1" x14ac:dyDescent="0.25">
      <c r="A2350" s="53">
        <v>42675</v>
      </c>
      <c r="B2350" t="s">
        <v>54</v>
      </c>
      <c r="C2350" t="s">
        <v>182</v>
      </c>
      <c r="D2350">
        <v>1</v>
      </c>
      <c r="E2350" s="4">
        <v>17.78</v>
      </c>
      <c r="F2350" s="4" t="str">
        <f>VLOOKUP(C2350,[3]Lookup!A:C,3,FALSE)</f>
        <v>Local Authority</v>
      </c>
      <c r="G2350" t="str">
        <f>IF(F2350="NHS England", "NHS England", IFERROR(VLOOKUP(B2350,[3]Lookup!E:F,2,FALSE),"Requires a Council Assigning"))</f>
        <v>City of York</v>
      </c>
      <c r="H2350" t="str">
        <f>IFERROR(VLOOKUP(C2350,[3]Lookup!A:B,2,FALSE),"Requires Category")</f>
        <v>Opioid Dependence</v>
      </c>
      <c r="I2350" t="str">
        <f t="shared" si="39"/>
        <v>Yes</v>
      </c>
    </row>
    <row r="2351" spans="1:9" hidden="1" x14ac:dyDescent="0.25">
      <c r="A2351" s="53">
        <v>42675</v>
      </c>
      <c r="B2351" t="s">
        <v>54</v>
      </c>
      <c r="C2351" t="s">
        <v>134</v>
      </c>
      <c r="D2351">
        <v>2</v>
      </c>
      <c r="E2351" s="4">
        <v>13.7</v>
      </c>
      <c r="F2351" s="4" t="str">
        <f>VLOOKUP(C2351,[3]Lookup!A:C,3,FALSE)</f>
        <v>Local Authority</v>
      </c>
      <c r="G2351" t="str">
        <f>IF(F2351="NHS England", "NHS England", IFERROR(VLOOKUP(B2351,[3]Lookup!E:F,2,FALSE),"Requires a Council Assigning"))</f>
        <v>City of York</v>
      </c>
      <c r="H2351" t="str">
        <f>IFERROR(VLOOKUP(C2351,[3]Lookup!A:B,2,FALSE),"Requires Category")</f>
        <v>Opioid Dependence</v>
      </c>
      <c r="I2351" t="str">
        <f t="shared" si="39"/>
        <v>Yes</v>
      </c>
    </row>
    <row r="2352" spans="1:9" hidden="1" x14ac:dyDescent="0.25">
      <c r="A2352" s="53">
        <v>42675</v>
      </c>
      <c r="B2352" t="s">
        <v>54</v>
      </c>
      <c r="C2352" t="s">
        <v>135</v>
      </c>
      <c r="D2352">
        <v>1</v>
      </c>
      <c r="E2352" s="4">
        <v>47.66</v>
      </c>
      <c r="F2352" s="4" t="str">
        <f>VLOOKUP(C2352,[3]Lookup!A:C,3,FALSE)</f>
        <v>Local Authority</v>
      </c>
      <c r="G2352" t="str">
        <f>IF(F2352="NHS England", "NHS England", IFERROR(VLOOKUP(B2352,[3]Lookup!E:F,2,FALSE),"Requires a Council Assigning"))</f>
        <v>City of York</v>
      </c>
      <c r="H2352" t="str">
        <f>IFERROR(VLOOKUP(C2352,[3]Lookup!A:B,2,FALSE),"Requires Category")</f>
        <v>Alcohol dependence</v>
      </c>
      <c r="I2352" t="str">
        <f t="shared" si="39"/>
        <v>No</v>
      </c>
    </row>
    <row r="2353" spans="1:9" hidden="1" x14ac:dyDescent="0.25">
      <c r="A2353" s="53">
        <v>42675</v>
      </c>
      <c r="B2353" t="s">
        <v>54</v>
      </c>
      <c r="C2353" t="s">
        <v>136</v>
      </c>
      <c r="D2353">
        <v>4</v>
      </c>
      <c r="E2353" s="4">
        <v>308.95</v>
      </c>
      <c r="F2353" s="4" t="str">
        <f>VLOOKUP(C2353,[3]Lookup!A:C,3,FALSE)</f>
        <v>Local Authority</v>
      </c>
      <c r="G2353" t="str">
        <f>IF(F2353="NHS England", "NHS England", IFERROR(VLOOKUP(B2353,[3]Lookup!E:F,2,FALSE),"Requires a Council Assigning"))</f>
        <v>City of York</v>
      </c>
      <c r="H2353" t="str">
        <f>IFERROR(VLOOKUP(C2353,[3]Lookup!A:B,2,FALSE),"Requires Category")</f>
        <v>Etonogestrel</v>
      </c>
      <c r="I2353" t="str">
        <f t="shared" si="39"/>
        <v>No</v>
      </c>
    </row>
    <row r="2354" spans="1:9" hidden="1" x14ac:dyDescent="0.25">
      <c r="A2354" s="53">
        <v>42675</v>
      </c>
      <c r="B2354" t="s">
        <v>54</v>
      </c>
      <c r="C2354" t="s">
        <v>239</v>
      </c>
      <c r="D2354">
        <v>4</v>
      </c>
      <c r="E2354" s="4">
        <v>36.799999999999997</v>
      </c>
      <c r="F2354" s="4" t="str">
        <f>VLOOKUP(C2354,[3]Lookup!A:C,3,FALSE)</f>
        <v>NHS England</v>
      </c>
      <c r="G2354" t="str">
        <f>IF(F2354="NHS England", "NHS England", IFERROR(VLOOKUP(B2354,[3]Lookup!E:F,2,FALSE),"Requires a Council Assigning"))</f>
        <v>NHS England</v>
      </c>
      <c r="H2354" t="str">
        <f>IFERROR(VLOOKUP(C2354,[3]Lookup!A:B,2,FALSE),"Requires Category")</f>
        <v>Human Papillomavirus (Type 6,11,16,18)</v>
      </c>
      <c r="I2354" t="str">
        <f t="shared" si="39"/>
        <v>Yes</v>
      </c>
    </row>
    <row r="2355" spans="1:9" hidden="1" x14ac:dyDescent="0.25">
      <c r="A2355" s="53">
        <v>42675</v>
      </c>
      <c r="B2355" t="s">
        <v>54</v>
      </c>
      <c r="C2355" t="s">
        <v>244</v>
      </c>
      <c r="D2355">
        <v>31</v>
      </c>
      <c r="E2355" s="4">
        <v>159.26</v>
      </c>
      <c r="F2355" s="4" t="str">
        <f>VLOOKUP(C2355,[3]Lookup!A:C,3,FALSE)</f>
        <v>NHS England</v>
      </c>
      <c r="G2355" t="str">
        <f>IF(F2355="NHS England", "NHS England", IFERROR(VLOOKUP(B2355,[3]Lookup!E:F,2,FALSE),"Requires a Council Assigning"))</f>
        <v>NHS England</v>
      </c>
      <c r="H2355" t="str">
        <f>IFERROR(VLOOKUP(C2355,[3]Lookup!A:B,2,FALSE),"Requires Category")</f>
        <v>Pneumococcal</v>
      </c>
      <c r="I2355" t="str">
        <f t="shared" si="39"/>
        <v>Yes</v>
      </c>
    </row>
    <row r="2356" spans="1:9" hidden="1" x14ac:dyDescent="0.25">
      <c r="A2356" s="53">
        <v>42675</v>
      </c>
      <c r="B2356" t="s">
        <v>54</v>
      </c>
      <c r="C2356" t="s">
        <v>154</v>
      </c>
      <c r="D2356">
        <v>421</v>
      </c>
      <c r="E2356" s="4">
        <v>2568.08</v>
      </c>
      <c r="F2356" s="4" t="str">
        <f>VLOOKUP(C2356,[3]Lookup!A:C,3,FALSE)</f>
        <v>NHS England</v>
      </c>
      <c r="G2356" t="str">
        <f>IF(F2356="NHS England", "NHS England", IFERROR(VLOOKUP(B2356,[3]Lookup!E:F,2,FALSE),"Requires a Council Assigning"))</f>
        <v>NHS England</v>
      </c>
      <c r="H2356" t="str">
        <f>IFERROR(VLOOKUP(C2356,[3]Lookup!A:B,2,FALSE),"Requires Category")</f>
        <v>Influenza</v>
      </c>
      <c r="I2356" t="str">
        <f t="shared" si="39"/>
        <v>Yes</v>
      </c>
    </row>
    <row r="2357" spans="1:9" hidden="1" x14ac:dyDescent="0.25">
      <c r="A2357" s="53">
        <v>42675</v>
      </c>
      <c r="B2357" t="s">
        <v>54</v>
      </c>
      <c r="C2357" t="s">
        <v>137</v>
      </c>
      <c r="D2357">
        <v>524</v>
      </c>
      <c r="E2357" s="4">
        <v>2531.88</v>
      </c>
      <c r="F2357" s="4" t="str">
        <f>VLOOKUP(C2357,[3]Lookup!A:C,3,FALSE)</f>
        <v>NHS England</v>
      </c>
      <c r="G2357" t="str">
        <f>IF(F2357="NHS England", "NHS England", IFERROR(VLOOKUP(B2357,[3]Lookup!E:F,2,FALSE),"Requires a Council Assigning"))</f>
        <v>NHS England</v>
      </c>
      <c r="H2357" t="str">
        <f>IFERROR(VLOOKUP(C2357,[3]Lookup!A:B,2,FALSE),"Requires Category")</f>
        <v>Influenza</v>
      </c>
      <c r="I2357" t="str">
        <f t="shared" si="39"/>
        <v>Yes</v>
      </c>
    </row>
    <row r="2358" spans="1:9" hidden="1" x14ac:dyDescent="0.25">
      <c r="A2358" s="53">
        <v>42675</v>
      </c>
      <c r="B2358" t="s">
        <v>54</v>
      </c>
      <c r="C2358" t="s">
        <v>159</v>
      </c>
      <c r="D2358">
        <v>6</v>
      </c>
      <c r="E2358" s="4">
        <v>28.95</v>
      </c>
      <c r="F2358" s="4" t="str">
        <f>VLOOKUP(C2358,[3]Lookup!A:C,3,FALSE)</f>
        <v>Local Authority</v>
      </c>
      <c r="G2358" t="str">
        <f>IF(F2358="NHS England", "NHS England", IFERROR(VLOOKUP(B2358,[3]Lookup!E:F,2,FALSE),"Requires a Council Assigning"))</f>
        <v>City of York</v>
      </c>
      <c r="H2358" t="str">
        <f>IFERROR(VLOOKUP(C2358,[3]Lookup!A:B,2,FALSE),"Requires Category")</f>
        <v>Emergency Contraception</v>
      </c>
      <c r="I2358" t="str">
        <f t="shared" si="39"/>
        <v>No</v>
      </c>
    </row>
    <row r="2359" spans="1:9" hidden="1" x14ac:dyDescent="0.25">
      <c r="A2359" s="53">
        <v>42675</v>
      </c>
      <c r="B2359" t="s">
        <v>54</v>
      </c>
      <c r="C2359" t="s">
        <v>138</v>
      </c>
      <c r="D2359">
        <v>11</v>
      </c>
      <c r="E2359" s="4">
        <v>60.73</v>
      </c>
      <c r="F2359" s="4" t="str">
        <f>VLOOKUP(C2359,[3]Lookup!A:C,3,FALSE)</f>
        <v>Local Authority</v>
      </c>
      <c r="G2359" t="str">
        <f>IF(F2359="NHS England", "NHS England", IFERROR(VLOOKUP(B2359,[3]Lookup!E:F,2,FALSE),"Requires a Council Assigning"))</f>
        <v>City of York</v>
      </c>
      <c r="H2359" t="str">
        <f>IFERROR(VLOOKUP(C2359,[3]Lookup!A:B,2,FALSE),"Requires Category")</f>
        <v>Opioid Dependence</v>
      </c>
      <c r="I2359" t="str">
        <f t="shared" si="39"/>
        <v>Yes</v>
      </c>
    </row>
    <row r="2360" spans="1:9" hidden="1" x14ac:dyDescent="0.25">
      <c r="A2360" s="53">
        <v>42675</v>
      </c>
      <c r="B2360" t="s">
        <v>54</v>
      </c>
      <c r="C2360" t="s">
        <v>128</v>
      </c>
      <c r="D2360">
        <v>16</v>
      </c>
      <c r="E2360" s="4">
        <v>1303.5</v>
      </c>
      <c r="F2360" s="4" t="str">
        <f>VLOOKUP(C2360,[3]Lookup!A:C,3,FALSE)</f>
        <v>Local Authority</v>
      </c>
      <c r="G2360" t="str">
        <f>IF(F2360="NHS England", "NHS England", IFERROR(VLOOKUP(B2360,[3]Lookup!E:F,2,FALSE),"Requires a Council Assigning"))</f>
        <v>City of York</v>
      </c>
      <c r="H2360" t="str">
        <f>IFERROR(VLOOKUP(C2360,[3]Lookup!A:B,2,FALSE),"Requires Category")</f>
        <v>IUD Progestogen-only Device</v>
      </c>
      <c r="I2360" t="str">
        <f t="shared" si="39"/>
        <v>No</v>
      </c>
    </row>
    <row r="2361" spans="1:9" hidden="1" x14ac:dyDescent="0.25">
      <c r="A2361" s="53">
        <v>42675</v>
      </c>
      <c r="B2361" t="s">
        <v>54</v>
      </c>
      <c r="C2361" t="s">
        <v>129</v>
      </c>
      <c r="D2361">
        <v>5</v>
      </c>
      <c r="E2361" s="4">
        <v>386.19</v>
      </c>
      <c r="F2361" s="4" t="str">
        <f>VLOOKUP(C2361,[3]Lookup!A:C,3,FALSE)</f>
        <v>Local Authority</v>
      </c>
      <c r="G2361" t="str">
        <f>IF(F2361="NHS England", "NHS England", IFERROR(VLOOKUP(B2361,[3]Lookup!E:F,2,FALSE),"Requires a Council Assigning"))</f>
        <v>City of York</v>
      </c>
      <c r="H2361" t="str">
        <f>IFERROR(VLOOKUP(C2361,[3]Lookup!A:B,2,FALSE),"Requires Category")</f>
        <v>Etonogestrel</v>
      </c>
      <c r="I2361" t="str">
        <f t="shared" si="39"/>
        <v>No</v>
      </c>
    </row>
    <row r="2362" spans="1:9" hidden="1" x14ac:dyDescent="0.25">
      <c r="A2362" s="53">
        <v>42675</v>
      </c>
      <c r="B2362" t="s">
        <v>54</v>
      </c>
      <c r="C2362" t="s">
        <v>153</v>
      </c>
      <c r="D2362">
        <v>1</v>
      </c>
      <c r="E2362" s="4">
        <v>44.5</v>
      </c>
      <c r="F2362" s="4" t="str">
        <f>VLOOKUP(C2362,[3]Lookup!A:C,3,FALSE)</f>
        <v>Local Authority</v>
      </c>
      <c r="G2362" t="str">
        <f>IF(F2362="NHS England", "NHS England", IFERROR(VLOOKUP(B2362,[3]Lookup!E:F,2,FALSE),"Requires a Council Assigning"))</f>
        <v>City of York</v>
      </c>
      <c r="H2362" t="str">
        <f>IFERROR(VLOOKUP(C2362,[3]Lookup!A:B,2,FALSE),"Requires Category")</f>
        <v>Nicotine Dependence</v>
      </c>
      <c r="I2362" t="str">
        <f t="shared" si="39"/>
        <v>No</v>
      </c>
    </row>
    <row r="2363" spans="1:9" hidden="1" x14ac:dyDescent="0.25">
      <c r="A2363" s="53">
        <v>42675</v>
      </c>
      <c r="B2363" t="s">
        <v>54</v>
      </c>
      <c r="C2363" t="s">
        <v>157</v>
      </c>
      <c r="D2363">
        <v>1</v>
      </c>
      <c r="E2363" s="4">
        <v>9.24</v>
      </c>
      <c r="F2363" s="4" t="str">
        <f>VLOOKUP(C2363,[3]Lookup!A:C,3,FALSE)</f>
        <v>Local Authority</v>
      </c>
      <c r="G2363" t="str">
        <f>IF(F2363="NHS England", "NHS England", IFERROR(VLOOKUP(B2363,[3]Lookup!E:F,2,FALSE),"Requires a Council Assigning"))</f>
        <v>City of York</v>
      </c>
      <c r="H2363" t="str">
        <f>IFERROR(VLOOKUP(C2363,[3]Lookup!A:B,2,FALSE),"Requires Category")</f>
        <v>Nicotine Dependence</v>
      </c>
      <c r="I2363" t="str">
        <f t="shared" si="39"/>
        <v>No</v>
      </c>
    </row>
    <row r="2364" spans="1:9" hidden="1" x14ac:dyDescent="0.25">
      <c r="A2364" s="53">
        <v>42675</v>
      </c>
      <c r="B2364" t="s">
        <v>54</v>
      </c>
      <c r="C2364" t="s">
        <v>165</v>
      </c>
      <c r="D2364">
        <v>1</v>
      </c>
      <c r="E2364" s="4">
        <v>19.21</v>
      </c>
      <c r="F2364" s="4" t="str">
        <f>VLOOKUP(C2364,[3]Lookup!A:C,3,FALSE)</f>
        <v>Local Authority</v>
      </c>
      <c r="G2364" t="str">
        <f>IF(F2364="NHS England", "NHS England", IFERROR(VLOOKUP(B2364,[3]Lookup!E:F,2,FALSE),"Requires a Council Assigning"))</f>
        <v>City of York</v>
      </c>
      <c r="H2364" t="str">
        <f>IFERROR(VLOOKUP(C2364,[3]Lookup!A:B,2,FALSE),"Requires Category")</f>
        <v>Nicotine Dependence</v>
      </c>
      <c r="I2364" t="str">
        <f t="shared" si="39"/>
        <v>No</v>
      </c>
    </row>
    <row r="2365" spans="1:9" hidden="1" x14ac:dyDescent="0.25">
      <c r="A2365" s="53">
        <v>42675</v>
      </c>
      <c r="B2365" t="s">
        <v>54</v>
      </c>
      <c r="C2365" t="s">
        <v>168</v>
      </c>
      <c r="D2365">
        <v>1</v>
      </c>
      <c r="E2365" s="4">
        <v>38.409999999999997</v>
      </c>
      <c r="F2365" s="4" t="str">
        <f>VLOOKUP(C2365,[3]Lookup!A:C,3,FALSE)</f>
        <v>Local Authority</v>
      </c>
      <c r="G2365" t="str">
        <f>IF(F2365="NHS England", "NHS England", IFERROR(VLOOKUP(B2365,[3]Lookup!E:F,2,FALSE),"Requires a Council Assigning"))</f>
        <v>City of York</v>
      </c>
      <c r="H2365" t="str">
        <f>IFERROR(VLOOKUP(C2365,[3]Lookup!A:B,2,FALSE),"Requires Category")</f>
        <v>Nicotine Dependence</v>
      </c>
      <c r="I2365" t="str">
        <f t="shared" si="39"/>
        <v>No</v>
      </c>
    </row>
    <row r="2366" spans="1:9" hidden="1" x14ac:dyDescent="0.25">
      <c r="A2366" s="53">
        <v>42675</v>
      </c>
      <c r="B2366" t="s">
        <v>54</v>
      </c>
      <c r="C2366" t="s">
        <v>152</v>
      </c>
      <c r="D2366">
        <v>149</v>
      </c>
      <c r="E2366" s="4">
        <v>1147.49</v>
      </c>
      <c r="F2366" s="4" t="str">
        <f>VLOOKUP(C2366,[3]Lookup!A:C,3,FALSE)</f>
        <v>NHS England</v>
      </c>
      <c r="G2366" t="str">
        <f>IF(F2366="NHS England", "NHS England", IFERROR(VLOOKUP(B2366,[3]Lookup!E:F,2,FALSE),"Requires a Council Assigning"))</f>
        <v>NHS England</v>
      </c>
      <c r="H2366" t="str">
        <f>IFERROR(VLOOKUP(C2366,[3]Lookup!A:B,2,FALSE),"Requires Category")</f>
        <v>Pneumococcal</v>
      </c>
      <c r="I2366" t="str">
        <f t="shared" si="39"/>
        <v>Yes</v>
      </c>
    </row>
    <row r="2367" spans="1:9" hidden="1" x14ac:dyDescent="0.25">
      <c r="A2367" s="53">
        <v>42675</v>
      </c>
      <c r="B2367" t="s">
        <v>54</v>
      </c>
      <c r="C2367" t="s">
        <v>238</v>
      </c>
      <c r="D2367">
        <v>2</v>
      </c>
      <c r="E2367" s="4">
        <v>19.41</v>
      </c>
      <c r="F2367" s="4" t="str">
        <f>VLOOKUP(C2367,[3]Lookup!A:C,3,FALSE)</f>
        <v>Local Authority</v>
      </c>
      <c r="G2367" t="str">
        <f>IF(F2367="NHS England", "NHS England", IFERROR(VLOOKUP(B2367,[3]Lookup!E:F,2,FALSE),"Requires a Council Assigning"))</f>
        <v>City of York</v>
      </c>
      <c r="H2367" t="str">
        <f>IFERROR(VLOOKUP(C2367,[3]Lookup!A:B,2,FALSE),"Requires Category")</f>
        <v>Non Medicated Coils</v>
      </c>
      <c r="I2367" t="str">
        <f t="shared" si="39"/>
        <v>No</v>
      </c>
    </row>
    <row r="2368" spans="1:9" hidden="1" x14ac:dyDescent="0.25">
      <c r="A2368" s="53">
        <v>42675</v>
      </c>
      <c r="B2368" t="s">
        <v>54</v>
      </c>
      <c r="C2368" t="s">
        <v>144</v>
      </c>
      <c r="D2368">
        <v>3</v>
      </c>
      <c r="E2368" s="4">
        <v>39.049999999999997</v>
      </c>
      <c r="F2368" s="4" t="str">
        <f>VLOOKUP(C2368,[3]Lookup!A:C,3,FALSE)</f>
        <v>Local Authority</v>
      </c>
      <c r="G2368" t="str">
        <f>IF(F2368="NHS England", "NHS England", IFERROR(VLOOKUP(B2368,[3]Lookup!E:F,2,FALSE),"Requires a Council Assigning"))</f>
        <v>City of York</v>
      </c>
      <c r="H2368" t="str">
        <f>IFERROR(VLOOKUP(C2368,[3]Lookup!A:B,2,FALSE),"Requires Category")</f>
        <v>Emergency Contraception</v>
      </c>
      <c r="I2368" t="str">
        <f t="shared" si="39"/>
        <v>No</v>
      </c>
    </row>
    <row r="2369" spans="1:9" hidden="1" x14ac:dyDescent="0.25">
      <c r="A2369" s="53">
        <v>42675</v>
      </c>
      <c r="B2369" t="s">
        <v>54</v>
      </c>
      <c r="C2369" t="s">
        <v>145</v>
      </c>
      <c r="D2369">
        <v>1</v>
      </c>
      <c r="E2369" s="4">
        <v>25.29</v>
      </c>
      <c r="F2369" s="4" t="str">
        <f>VLOOKUP(C2369,[3]Lookup!A:C,3,FALSE)</f>
        <v>Local Authority</v>
      </c>
      <c r="G2369" t="str">
        <f>IF(F2369="NHS England", "NHS England", IFERROR(VLOOKUP(B2369,[3]Lookup!E:F,2,FALSE),"Requires a Council Assigning"))</f>
        <v>City of York</v>
      </c>
      <c r="H2369" t="str">
        <f>IFERROR(VLOOKUP(C2369,[3]Lookup!A:B,2,FALSE),"Requires Category")</f>
        <v>Nicotine Dependence</v>
      </c>
      <c r="I2369" t="str">
        <f t="shared" si="39"/>
        <v>No</v>
      </c>
    </row>
    <row r="2370" spans="1:9" hidden="1" x14ac:dyDescent="0.25">
      <c r="A2370" s="53">
        <v>42675</v>
      </c>
      <c r="B2370" t="s">
        <v>54</v>
      </c>
      <c r="C2370" t="s">
        <v>146</v>
      </c>
      <c r="D2370">
        <v>2</v>
      </c>
      <c r="E2370" s="4">
        <v>50.56</v>
      </c>
      <c r="F2370" s="4" t="str">
        <f>VLOOKUP(C2370,[3]Lookup!A:C,3,FALSE)</f>
        <v>Local Authority</v>
      </c>
      <c r="G2370" t="str">
        <f>IF(F2370="NHS England", "NHS England", IFERROR(VLOOKUP(B2370,[3]Lookup!E:F,2,FALSE),"Requires a Council Assigning"))</f>
        <v>City of York</v>
      </c>
      <c r="H2370" t="str">
        <f>IFERROR(VLOOKUP(C2370,[3]Lookup!A:B,2,FALSE),"Requires Category")</f>
        <v>Nicotine Dependence</v>
      </c>
      <c r="I2370" t="str">
        <f t="shared" si="39"/>
        <v>No</v>
      </c>
    </row>
    <row r="2371" spans="1:9" hidden="1" x14ac:dyDescent="0.25">
      <c r="A2371" s="53">
        <v>42675</v>
      </c>
      <c r="B2371" t="s">
        <v>72</v>
      </c>
      <c r="C2371" t="s">
        <v>159</v>
      </c>
      <c r="D2371">
        <v>4</v>
      </c>
      <c r="E2371" s="4">
        <v>19.3</v>
      </c>
      <c r="F2371" s="4" t="str">
        <f>VLOOKUP(C2371,[4]Lookup!A:C,3,FALSE)</f>
        <v>Local Authority</v>
      </c>
      <c r="G2371" t="str">
        <f>IF(F2371="NHS England", "NHS England", IFERROR(VLOOKUP(B2371,[4]Lookup!E:F,2,FALSE),"Requires a Council Assigning"))</f>
        <v>EXCLUDE</v>
      </c>
      <c r="H2371" t="str">
        <f>IFERROR(VLOOKUP(C2371,[4]Lookup!A:B,2,FALSE),"Requires Category")</f>
        <v>Emergency Contraception</v>
      </c>
      <c r="I2371" t="str">
        <f t="shared" si="39"/>
        <v>No</v>
      </c>
    </row>
    <row r="2372" spans="1:9" x14ac:dyDescent="0.25">
      <c r="A2372" s="53">
        <v>42705</v>
      </c>
      <c r="B2372" t="s">
        <v>58</v>
      </c>
      <c r="C2372" t="s">
        <v>166</v>
      </c>
      <c r="D2372">
        <v>1</v>
      </c>
      <c r="E2372" s="4">
        <v>31.01</v>
      </c>
      <c r="F2372" s="4" t="str">
        <f>VLOOKUP(C2372,[4]Lookup!A:C,3,FALSE)</f>
        <v>Local Authority</v>
      </c>
      <c r="G2372" t="str">
        <f>IF(F2372="NHS England", "NHS England", IFERROR(VLOOKUP(B2372,[4]Lookup!E:F,2,FALSE),"Requires a Council Assigning"))</f>
        <v>North Yorkshire County Council</v>
      </c>
      <c r="H2372" t="str">
        <f>IFERROR(VLOOKUP(C2372,[4]Lookup!A:B,2,FALSE),"Requires Category")</f>
        <v>Alcohol dependence</v>
      </c>
      <c r="I2372" t="str">
        <f t="shared" si="39"/>
        <v>Yes</v>
      </c>
    </row>
    <row r="2373" spans="1:9" x14ac:dyDescent="0.25">
      <c r="A2373" s="53">
        <v>42705</v>
      </c>
      <c r="B2373" t="s">
        <v>58</v>
      </c>
      <c r="C2373" t="s">
        <v>134</v>
      </c>
      <c r="D2373">
        <v>2</v>
      </c>
      <c r="E2373" s="4">
        <v>6.06</v>
      </c>
      <c r="F2373" s="4" t="str">
        <f>VLOOKUP(C2373,[4]Lookup!A:C,3,FALSE)</f>
        <v>Local Authority</v>
      </c>
      <c r="G2373" t="str">
        <f>IF(F2373="NHS England", "NHS England", IFERROR(VLOOKUP(B2373,[4]Lookup!E:F,2,FALSE),"Requires a Council Assigning"))</f>
        <v>North Yorkshire County Council</v>
      </c>
      <c r="H2373" t="str">
        <f>IFERROR(VLOOKUP(C2373,[4]Lookup!A:B,2,FALSE),"Requires Category")</f>
        <v>Opioid Dependence</v>
      </c>
      <c r="I2373" t="str">
        <f t="shared" si="39"/>
        <v>Yes</v>
      </c>
    </row>
    <row r="2374" spans="1:9" x14ac:dyDescent="0.25">
      <c r="A2374" s="53">
        <v>42705</v>
      </c>
      <c r="B2374" t="s">
        <v>58</v>
      </c>
      <c r="C2374" t="s">
        <v>137</v>
      </c>
      <c r="D2374">
        <v>82</v>
      </c>
      <c r="E2374" s="4">
        <v>396.5</v>
      </c>
      <c r="F2374" s="4" t="str">
        <f>VLOOKUP(C2374,[4]Lookup!A:C,3,FALSE)</f>
        <v>NHS England</v>
      </c>
      <c r="G2374" t="str">
        <f>IF(F2374="NHS England", "NHS England", IFERROR(VLOOKUP(B2374,[4]Lookup!E:F,2,FALSE),"Requires a Council Assigning"))</f>
        <v>NHS England</v>
      </c>
      <c r="H2374" t="str">
        <f>IFERROR(VLOOKUP(C2374,[4]Lookup!A:B,2,FALSE),"Requires Category")</f>
        <v>Influenza</v>
      </c>
      <c r="I2374" t="str">
        <f t="shared" si="39"/>
        <v>Yes</v>
      </c>
    </row>
    <row r="2375" spans="1:9" x14ac:dyDescent="0.25">
      <c r="A2375" s="53">
        <v>42705</v>
      </c>
      <c r="B2375" t="s">
        <v>58</v>
      </c>
      <c r="C2375" t="s">
        <v>138</v>
      </c>
      <c r="D2375">
        <v>5</v>
      </c>
      <c r="E2375" s="4">
        <v>18.690000000000001</v>
      </c>
      <c r="F2375" s="4" t="str">
        <f>VLOOKUP(C2375,[4]Lookup!A:C,3,FALSE)</f>
        <v>Local Authority</v>
      </c>
      <c r="G2375" t="str">
        <f>IF(F2375="NHS England", "NHS England", IFERROR(VLOOKUP(B2375,[4]Lookup!E:F,2,FALSE),"Requires a Council Assigning"))</f>
        <v>North Yorkshire County Council</v>
      </c>
      <c r="H2375" t="str">
        <f>IFERROR(VLOOKUP(C2375,[4]Lookup!A:B,2,FALSE),"Requires Category")</f>
        <v>Opioid Dependence</v>
      </c>
      <c r="I2375" t="str">
        <f t="shared" si="39"/>
        <v>Yes</v>
      </c>
    </row>
    <row r="2376" spans="1:9" x14ac:dyDescent="0.25">
      <c r="A2376" s="53">
        <v>42705</v>
      </c>
      <c r="B2376" t="s">
        <v>58</v>
      </c>
      <c r="C2376" t="s">
        <v>128</v>
      </c>
      <c r="D2376">
        <v>9</v>
      </c>
      <c r="E2376" s="4">
        <v>733.69</v>
      </c>
      <c r="F2376" s="4" t="str">
        <f>VLOOKUP(C2376,[4]Lookup!A:C,3,FALSE)</f>
        <v>Local Authority</v>
      </c>
      <c r="G2376" t="str">
        <f>IF(F2376="NHS England", "NHS England", IFERROR(VLOOKUP(B2376,[4]Lookup!E:F,2,FALSE),"Requires a Council Assigning"))</f>
        <v>North Yorkshire County Council</v>
      </c>
      <c r="H2376" t="str">
        <f>IFERROR(VLOOKUP(C2376,[4]Lookup!A:B,2,FALSE),"Requires Category")</f>
        <v>IUD Progestogen-only Device</v>
      </c>
      <c r="I2376" t="str">
        <f t="shared" si="39"/>
        <v>Yes</v>
      </c>
    </row>
    <row r="2377" spans="1:9" x14ac:dyDescent="0.25">
      <c r="A2377" s="53">
        <v>42705</v>
      </c>
      <c r="B2377" t="s">
        <v>58</v>
      </c>
      <c r="C2377" t="s">
        <v>129</v>
      </c>
      <c r="D2377">
        <v>4</v>
      </c>
      <c r="E2377" s="4">
        <v>309.16000000000003</v>
      </c>
      <c r="F2377" s="4" t="str">
        <f>VLOOKUP(C2377,[4]Lookup!A:C,3,FALSE)</f>
        <v>Local Authority</v>
      </c>
      <c r="G2377" t="str">
        <f>IF(F2377="NHS England", "NHS England", IFERROR(VLOOKUP(B2377,[4]Lookup!E:F,2,FALSE),"Requires a Council Assigning"))</f>
        <v>North Yorkshire County Council</v>
      </c>
      <c r="H2377" t="str">
        <f>IFERROR(VLOOKUP(C2377,[4]Lookup!A:B,2,FALSE),"Requires Category")</f>
        <v>Etonogestrel</v>
      </c>
      <c r="I2377" t="str">
        <f t="shared" si="39"/>
        <v>Yes</v>
      </c>
    </row>
    <row r="2378" spans="1:9" x14ac:dyDescent="0.25">
      <c r="A2378" s="53">
        <v>42705</v>
      </c>
      <c r="B2378" t="s">
        <v>58</v>
      </c>
      <c r="C2378" t="s">
        <v>193</v>
      </c>
      <c r="D2378">
        <v>1</v>
      </c>
      <c r="E2378" s="4">
        <v>36.950000000000003</v>
      </c>
      <c r="F2378" s="4" t="str">
        <f>VLOOKUP(C2378,[4]Lookup!A:C,3,FALSE)</f>
        <v>Local Authority</v>
      </c>
      <c r="G2378" t="str">
        <f>IF(F2378="NHS England", "NHS England", IFERROR(VLOOKUP(B2378,[4]Lookup!E:F,2,FALSE),"Requires a Council Assigning"))</f>
        <v>North Yorkshire County Council</v>
      </c>
      <c r="H2378" t="str">
        <f>IFERROR(VLOOKUP(C2378,[4]Lookup!A:B,2,FALSE),"Requires Category")</f>
        <v>Nicotine Dependence</v>
      </c>
      <c r="I2378" t="str">
        <f t="shared" si="39"/>
        <v>Yes</v>
      </c>
    </row>
    <row r="2379" spans="1:9" x14ac:dyDescent="0.25">
      <c r="A2379" s="53">
        <v>42705</v>
      </c>
      <c r="B2379" t="s">
        <v>58</v>
      </c>
      <c r="C2379" t="s">
        <v>167</v>
      </c>
      <c r="D2379">
        <v>1</v>
      </c>
      <c r="E2379" s="4">
        <v>27.72</v>
      </c>
      <c r="F2379" s="4" t="str">
        <f>VLOOKUP(C2379,[4]Lookup!A:C,3,FALSE)</f>
        <v>Local Authority</v>
      </c>
      <c r="G2379" t="str">
        <f>IF(F2379="NHS England", "NHS England", IFERROR(VLOOKUP(B2379,[4]Lookup!E:F,2,FALSE),"Requires a Council Assigning"))</f>
        <v>North Yorkshire County Council</v>
      </c>
      <c r="H2379" t="str">
        <f>IFERROR(VLOOKUP(C2379,[4]Lookup!A:B,2,FALSE),"Requires Category")</f>
        <v>Nicotine Dependence</v>
      </c>
      <c r="I2379" t="str">
        <f t="shared" si="39"/>
        <v>Yes</v>
      </c>
    </row>
    <row r="2380" spans="1:9" x14ac:dyDescent="0.25">
      <c r="A2380" s="53">
        <v>42705</v>
      </c>
      <c r="B2380" t="s">
        <v>58</v>
      </c>
      <c r="C2380" t="s">
        <v>152</v>
      </c>
      <c r="D2380">
        <v>6</v>
      </c>
      <c r="E2380" s="4">
        <v>46.24</v>
      </c>
      <c r="F2380" s="4" t="str">
        <f>VLOOKUP(C2380,[4]Lookup!A:C,3,FALSE)</f>
        <v>NHS England</v>
      </c>
      <c r="G2380" t="str">
        <f>IF(F2380="NHS England", "NHS England", IFERROR(VLOOKUP(B2380,[4]Lookup!E:F,2,FALSE),"Requires a Council Assigning"))</f>
        <v>NHS England</v>
      </c>
      <c r="H2380" t="str">
        <f>IFERROR(VLOOKUP(C2380,[4]Lookup!A:B,2,FALSE),"Requires Category")</f>
        <v>Pneumococcal</v>
      </c>
      <c r="I2380" t="str">
        <f t="shared" si="39"/>
        <v>Yes</v>
      </c>
    </row>
    <row r="2381" spans="1:9" x14ac:dyDescent="0.25">
      <c r="A2381" s="53">
        <v>42705</v>
      </c>
      <c r="B2381" t="s">
        <v>58</v>
      </c>
      <c r="C2381" t="s">
        <v>145</v>
      </c>
      <c r="D2381">
        <v>1</v>
      </c>
      <c r="E2381" s="4">
        <v>25.31</v>
      </c>
      <c r="F2381" s="4" t="str">
        <f>VLOOKUP(C2381,[4]Lookup!A:C,3,FALSE)</f>
        <v>Local Authority</v>
      </c>
      <c r="G2381" t="str">
        <f>IF(F2381="NHS England", "NHS England", IFERROR(VLOOKUP(B2381,[4]Lookup!E:F,2,FALSE),"Requires a Council Assigning"))</f>
        <v>North Yorkshire County Council</v>
      </c>
      <c r="H2381" t="str">
        <f>IFERROR(VLOOKUP(C2381,[4]Lookup!A:B,2,FALSE),"Requires Category")</f>
        <v>Nicotine Dependence</v>
      </c>
      <c r="I2381" t="str">
        <f t="shared" si="39"/>
        <v>Yes</v>
      </c>
    </row>
    <row r="2382" spans="1:9" x14ac:dyDescent="0.25">
      <c r="A2382" s="53">
        <v>42705</v>
      </c>
      <c r="B2382" t="s">
        <v>58</v>
      </c>
      <c r="C2382" t="s">
        <v>202</v>
      </c>
      <c r="D2382">
        <v>1</v>
      </c>
      <c r="E2382" s="4">
        <v>50.59</v>
      </c>
      <c r="F2382" s="4" t="str">
        <f>VLOOKUP(C2382,[4]Lookup!A:C,3,FALSE)</f>
        <v>Local Authority</v>
      </c>
      <c r="G2382" t="str">
        <f>IF(F2382="NHS England", "NHS England", IFERROR(VLOOKUP(B2382,[4]Lookup!E:F,2,FALSE),"Requires a Council Assigning"))</f>
        <v>North Yorkshire County Council</v>
      </c>
      <c r="H2382" t="str">
        <f>IFERROR(VLOOKUP(C2382,[4]Lookup!A:B,2,FALSE),"Requires Category")</f>
        <v>Nicotine Dependence</v>
      </c>
      <c r="I2382" t="str">
        <f t="shared" si="39"/>
        <v>Yes</v>
      </c>
    </row>
    <row r="2383" spans="1:9" x14ac:dyDescent="0.25">
      <c r="A2383" s="53">
        <v>42705</v>
      </c>
      <c r="B2383" t="s">
        <v>58</v>
      </c>
      <c r="C2383" t="s">
        <v>146</v>
      </c>
      <c r="D2383">
        <v>2</v>
      </c>
      <c r="E2383" s="4">
        <v>75.88</v>
      </c>
      <c r="F2383" s="4" t="str">
        <f>VLOOKUP(C2383,[4]Lookup!A:C,3,FALSE)</f>
        <v>Local Authority</v>
      </c>
      <c r="G2383" t="str">
        <f>IF(F2383="NHS England", "NHS England", IFERROR(VLOOKUP(B2383,[4]Lookup!E:F,2,FALSE),"Requires a Council Assigning"))</f>
        <v>North Yorkshire County Council</v>
      </c>
      <c r="H2383" t="str">
        <f>IFERROR(VLOOKUP(C2383,[4]Lookup!A:B,2,FALSE),"Requires Category")</f>
        <v>Nicotine Dependence</v>
      </c>
      <c r="I2383" t="str">
        <f t="shared" si="39"/>
        <v>Yes</v>
      </c>
    </row>
    <row r="2384" spans="1:9" hidden="1" x14ac:dyDescent="0.25">
      <c r="A2384" s="53">
        <v>42705</v>
      </c>
      <c r="B2384" t="s">
        <v>40</v>
      </c>
      <c r="C2384" t="s">
        <v>135</v>
      </c>
      <c r="D2384">
        <v>2</v>
      </c>
      <c r="E2384" s="4">
        <v>142.97999999999999</v>
      </c>
      <c r="F2384" s="4" t="str">
        <f>VLOOKUP(C2384,[4]Lookup!A:C,3,FALSE)</f>
        <v>Local Authority</v>
      </c>
      <c r="G2384" t="str">
        <f>IF(F2384="NHS England", "NHS England", IFERROR(VLOOKUP(B2384,[4]Lookup!E:F,2,FALSE),"Requires a Council Assigning"))</f>
        <v>City of York</v>
      </c>
      <c r="H2384" t="str">
        <f>IFERROR(VLOOKUP(C2384,[4]Lookup!A:B,2,FALSE),"Requires Category")</f>
        <v>Alcohol dependence</v>
      </c>
      <c r="I2384" t="str">
        <f t="shared" si="39"/>
        <v>No</v>
      </c>
    </row>
    <row r="2385" spans="1:9" hidden="1" x14ac:dyDescent="0.25">
      <c r="A2385" s="53">
        <v>42705</v>
      </c>
      <c r="B2385" t="s">
        <v>40</v>
      </c>
      <c r="C2385" t="s">
        <v>127</v>
      </c>
      <c r="D2385">
        <v>2</v>
      </c>
      <c r="E2385" s="4">
        <v>26.05</v>
      </c>
      <c r="F2385" s="4" t="str">
        <f>VLOOKUP(C2385,[4]Lookup!A:C,3,FALSE)</f>
        <v>Local Authority</v>
      </c>
      <c r="G2385" t="str">
        <f>IF(F2385="NHS England", "NHS England", IFERROR(VLOOKUP(B2385,[4]Lookup!E:F,2,FALSE),"Requires a Council Assigning"))</f>
        <v>City of York</v>
      </c>
      <c r="H2385" t="str">
        <f>IFERROR(VLOOKUP(C2385,[4]Lookup!A:B,2,FALSE),"Requires Category")</f>
        <v>Emergency Contraception</v>
      </c>
      <c r="I2385" t="str">
        <f t="shared" si="39"/>
        <v>No</v>
      </c>
    </row>
    <row r="2386" spans="1:9" hidden="1" x14ac:dyDescent="0.25">
      <c r="A2386" s="53">
        <v>42705</v>
      </c>
      <c r="B2386" t="s">
        <v>40</v>
      </c>
      <c r="C2386" t="s">
        <v>154</v>
      </c>
      <c r="D2386">
        <v>78</v>
      </c>
      <c r="E2386" s="4">
        <v>476.15</v>
      </c>
      <c r="F2386" s="4" t="str">
        <f>VLOOKUP(C2386,[4]Lookup!A:C,3,FALSE)</f>
        <v>NHS England</v>
      </c>
      <c r="G2386" t="str">
        <f>IF(F2386="NHS England", "NHS England", IFERROR(VLOOKUP(B2386,[4]Lookup!E:F,2,FALSE),"Requires a Council Assigning"))</f>
        <v>NHS England</v>
      </c>
      <c r="H2386" t="str">
        <f>IFERROR(VLOOKUP(C2386,[4]Lookup!A:B,2,FALSE),"Requires Category")</f>
        <v>Influenza</v>
      </c>
      <c r="I2386" t="str">
        <f t="shared" si="39"/>
        <v>Yes</v>
      </c>
    </row>
    <row r="2387" spans="1:9" hidden="1" x14ac:dyDescent="0.25">
      <c r="A2387" s="53">
        <v>42705</v>
      </c>
      <c r="B2387" t="s">
        <v>40</v>
      </c>
      <c r="C2387" t="s">
        <v>159</v>
      </c>
      <c r="D2387">
        <v>1</v>
      </c>
      <c r="E2387" s="4">
        <v>4.83</v>
      </c>
      <c r="F2387" s="4" t="str">
        <f>VLOOKUP(C2387,[4]Lookup!A:C,3,FALSE)</f>
        <v>Local Authority</v>
      </c>
      <c r="G2387" t="str">
        <f>IF(F2387="NHS England", "NHS England", IFERROR(VLOOKUP(B2387,[4]Lookup!E:F,2,FALSE),"Requires a Council Assigning"))</f>
        <v>City of York</v>
      </c>
      <c r="H2387" t="str">
        <f>IFERROR(VLOOKUP(C2387,[4]Lookup!A:B,2,FALSE),"Requires Category")</f>
        <v>Emergency Contraception</v>
      </c>
      <c r="I2387" t="str">
        <f t="shared" si="39"/>
        <v>No</v>
      </c>
    </row>
    <row r="2388" spans="1:9" hidden="1" x14ac:dyDescent="0.25">
      <c r="A2388" s="53">
        <v>42705</v>
      </c>
      <c r="B2388" t="s">
        <v>40</v>
      </c>
      <c r="C2388" t="s">
        <v>138</v>
      </c>
      <c r="D2388">
        <v>6</v>
      </c>
      <c r="E2388" s="4">
        <v>29.74</v>
      </c>
      <c r="F2388" s="4" t="str">
        <f>VLOOKUP(C2388,[4]Lookup!A:C,3,FALSE)</f>
        <v>Local Authority</v>
      </c>
      <c r="G2388" t="str">
        <f>IF(F2388="NHS England", "NHS England", IFERROR(VLOOKUP(B2388,[4]Lookup!E:F,2,FALSE),"Requires a Council Assigning"))</f>
        <v>City of York</v>
      </c>
      <c r="H2388" t="str">
        <f>IFERROR(VLOOKUP(C2388,[4]Lookup!A:B,2,FALSE),"Requires Category")</f>
        <v>Opioid Dependence</v>
      </c>
      <c r="I2388" t="str">
        <f t="shared" si="39"/>
        <v>Yes</v>
      </c>
    </row>
    <row r="2389" spans="1:9" hidden="1" x14ac:dyDescent="0.25">
      <c r="A2389" s="53">
        <v>42705</v>
      </c>
      <c r="B2389" t="s">
        <v>40</v>
      </c>
      <c r="C2389" t="s">
        <v>128</v>
      </c>
      <c r="D2389">
        <v>4</v>
      </c>
      <c r="E2389" s="4">
        <v>326.11</v>
      </c>
      <c r="F2389" s="4" t="str">
        <f>VLOOKUP(C2389,[4]Lookup!A:C,3,FALSE)</f>
        <v>Local Authority</v>
      </c>
      <c r="G2389" t="str">
        <f>IF(F2389="NHS England", "NHS England", IFERROR(VLOOKUP(B2389,[4]Lookup!E:F,2,FALSE),"Requires a Council Assigning"))</f>
        <v>City of York</v>
      </c>
      <c r="H2389" t="str">
        <f>IFERROR(VLOOKUP(C2389,[4]Lookup!A:B,2,FALSE),"Requires Category")</f>
        <v>IUD Progestogen-only Device</v>
      </c>
      <c r="I2389" t="str">
        <f t="shared" si="39"/>
        <v>No</v>
      </c>
    </row>
    <row r="2390" spans="1:9" hidden="1" x14ac:dyDescent="0.25">
      <c r="A2390" s="53">
        <v>42705</v>
      </c>
      <c r="B2390" t="s">
        <v>40</v>
      </c>
      <c r="C2390" t="s">
        <v>129</v>
      </c>
      <c r="D2390">
        <v>2</v>
      </c>
      <c r="E2390" s="4">
        <v>154.59</v>
      </c>
      <c r="F2390" s="4" t="str">
        <f>VLOOKUP(C2390,[4]Lookup!A:C,3,FALSE)</f>
        <v>Local Authority</v>
      </c>
      <c r="G2390" t="str">
        <f>IF(F2390="NHS England", "NHS England", IFERROR(VLOOKUP(B2390,[4]Lookup!E:F,2,FALSE),"Requires a Council Assigning"))</f>
        <v>City of York</v>
      </c>
      <c r="H2390" t="str">
        <f>IFERROR(VLOOKUP(C2390,[4]Lookup!A:B,2,FALSE),"Requires Category")</f>
        <v>Etonogestrel</v>
      </c>
      <c r="I2390" t="str">
        <f t="shared" si="39"/>
        <v>No</v>
      </c>
    </row>
    <row r="2391" spans="1:9" hidden="1" x14ac:dyDescent="0.25">
      <c r="A2391" s="53">
        <v>42705</v>
      </c>
      <c r="B2391" t="s">
        <v>40</v>
      </c>
      <c r="C2391" t="s">
        <v>152</v>
      </c>
      <c r="D2391">
        <v>3</v>
      </c>
      <c r="E2391" s="4">
        <v>23.12</v>
      </c>
      <c r="F2391" s="4" t="str">
        <f>VLOOKUP(C2391,[4]Lookup!A:C,3,FALSE)</f>
        <v>NHS England</v>
      </c>
      <c r="G2391" t="str">
        <f>IF(F2391="NHS England", "NHS England", IFERROR(VLOOKUP(B2391,[4]Lookup!E:F,2,FALSE),"Requires a Council Assigning"))</f>
        <v>NHS England</v>
      </c>
      <c r="H2391" t="str">
        <f>IFERROR(VLOOKUP(C2391,[4]Lookup!A:B,2,FALSE),"Requires Category")</f>
        <v>Pneumococcal</v>
      </c>
      <c r="I2391" t="str">
        <f t="shared" si="39"/>
        <v>Yes</v>
      </c>
    </row>
    <row r="2392" spans="1:9" hidden="1" x14ac:dyDescent="0.25">
      <c r="A2392" s="53">
        <v>42705</v>
      </c>
      <c r="B2392" t="s">
        <v>12</v>
      </c>
      <c r="C2392" t="s">
        <v>137</v>
      </c>
      <c r="D2392">
        <v>62</v>
      </c>
      <c r="E2392" s="4">
        <v>299.79000000000002</v>
      </c>
      <c r="F2392" s="4" t="str">
        <f>VLOOKUP(C2392,[4]Lookup!A:C,3,FALSE)</f>
        <v>NHS England</v>
      </c>
      <c r="G2392" t="str">
        <f>IF(F2392="NHS England", "NHS England", IFERROR(VLOOKUP(B2392,[4]Lookup!E:F,2,FALSE),"Requires a Council Assigning"))</f>
        <v>NHS England</v>
      </c>
      <c r="H2392" t="str">
        <f>IFERROR(VLOOKUP(C2392,[4]Lookup!A:B,2,FALSE),"Requires Category")</f>
        <v>Influenza</v>
      </c>
      <c r="I2392" t="str">
        <f t="shared" si="39"/>
        <v>Yes</v>
      </c>
    </row>
    <row r="2393" spans="1:9" hidden="1" x14ac:dyDescent="0.25">
      <c r="A2393" s="53">
        <v>42705</v>
      </c>
      <c r="B2393" t="s">
        <v>12</v>
      </c>
      <c r="C2393" t="s">
        <v>152</v>
      </c>
      <c r="D2393">
        <v>4</v>
      </c>
      <c r="E2393" s="4">
        <v>30.83</v>
      </c>
      <c r="F2393" s="4" t="str">
        <f>VLOOKUP(C2393,[4]Lookup!A:C,3,FALSE)</f>
        <v>NHS England</v>
      </c>
      <c r="G2393" t="str">
        <f>IF(F2393="NHS England", "NHS England", IFERROR(VLOOKUP(B2393,[4]Lookup!E:F,2,FALSE),"Requires a Council Assigning"))</f>
        <v>NHS England</v>
      </c>
      <c r="H2393" t="str">
        <f>IFERROR(VLOOKUP(C2393,[4]Lookup!A:B,2,FALSE),"Requires Category")</f>
        <v>Pneumococcal</v>
      </c>
      <c r="I2393" t="str">
        <f t="shared" si="39"/>
        <v>Yes</v>
      </c>
    </row>
    <row r="2394" spans="1:9" hidden="1" x14ac:dyDescent="0.25">
      <c r="A2394" s="53">
        <v>42705</v>
      </c>
      <c r="B2394" t="s">
        <v>34</v>
      </c>
      <c r="C2394" t="s">
        <v>166</v>
      </c>
      <c r="D2394">
        <v>1</v>
      </c>
      <c r="E2394" s="4">
        <v>31.01</v>
      </c>
      <c r="F2394" s="4" t="str">
        <f>VLOOKUP(C2394,[4]Lookup!A:C,3,FALSE)</f>
        <v>Local Authority</v>
      </c>
      <c r="G2394" t="str">
        <f>IF(F2394="NHS England", "NHS England", IFERROR(VLOOKUP(B2394,[4]Lookup!E:F,2,FALSE),"Requires a Council Assigning"))</f>
        <v>City of York</v>
      </c>
      <c r="H2394" t="str">
        <f>IFERROR(VLOOKUP(C2394,[4]Lookup!A:B,2,FALSE),"Requires Category")</f>
        <v>Alcohol dependence</v>
      </c>
      <c r="I2394" t="str">
        <f t="shared" si="39"/>
        <v>No</v>
      </c>
    </row>
    <row r="2395" spans="1:9" hidden="1" x14ac:dyDescent="0.25">
      <c r="A2395" s="53">
        <v>42705</v>
      </c>
      <c r="B2395" t="s">
        <v>34</v>
      </c>
      <c r="C2395" t="s">
        <v>159</v>
      </c>
      <c r="D2395">
        <v>1</v>
      </c>
      <c r="E2395" s="4">
        <v>4.83</v>
      </c>
      <c r="F2395" s="4" t="str">
        <f>VLOOKUP(C2395,[4]Lookup!A:C,3,FALSE)</f>
        <v>Local Authority</v>
      </c>
      <c r="G2395" t="str">
        <f>IF(F2395="NHS England", "NHS England", IFERROR(VLOOKUP(B2395,[4]Lookup!E:F,2,FALSE),"Requires a Council Assigning"))</f>
        <v>City of York</v>
      </c>
      <c r="H2395" t="str">
        <f>IFERROR(VLOOKUP(C2395,[4]Lookup!A:B,2,FALSE),"Requires Category")</f>
        <v>Emergency Contraception</v>
      </c>
      <c r="I2395" t="str">
        <f t="shared" si="39"/>
        <v>No</v>
      </c>
    </row>
    <row r="2396" spans="1:9" hidden="1" x14ac:dyDescent="0.25">
      <c r="A2396" s="53">
        <v>42705</v>
      </c>
      <c r="B2396" t="s">
        <v>34</v>
      </c>
      <c r="C2396" t="s">
        <v>138</v>
      </c>
      <c r="D2396">
        <v>1</v>
      </c>
      <c r="E2396" s="4">
        <v>7.48</v>
      </c>
      <c r="F2396" s="4" t="str">
        <f>VLOOKUP(C2396,[4]Lookup!A:C,3,FALSE)</f>
        <v>Local Authority</v>
      </c>
      <c r="G2396" t="str">
        <f>IF(F2396="NHS England", "NHS England", IFERROR(VLOOKUP(B2396,[4]Lookup!E:F,2,FALSE),"Requires a Council Assigning"))</f>
        <v>City of York</v>
      </c>
      <c r="H2396" t="str">
        <f>IFERROR(VLOOKUP(C2396,[4]Lookup!A:B,2,FALSE),"Requires Category")</f>
        <v>Opioid Dependence</v>
      </c>
      <c r="I2396" t="str">
        <f t="shared" si="39"/>
        <v>Yes</v>
      </c>
    </row>
    <row r="2397" spans="1:9" hidden="1" x14ac:dyDescent="0.25">
      <c r="A2397" s="53">
        <v>42705</v>
      </c>
      <c r="B2397" t="s">
        <v>34</v>
      </c>
      <c r="C2397" t="s">
        <v>128</v>
      </c>
      <c r="D2397">
        <v>4</v>
      </c>
      <c r="E2397" s="4">
        <v>326.06</v>
      </c>
      <c r="F2397" s="4" t="str">
        <f>VLOOKUP(C2397,[4]Lookup!A:C,3,FALSE)</f>
        <v>Local Authority</v>
      </c>
      <c r="G2397" t="str">
        <f>IF(F2397="NHS England", "NHS England", IFERROR(VLOOKUP(B2397,[4]Lookup!E:F,2,FALSE),"Requires a Council Assigning"))</f>
        <v>City of York</v>
      </c>
      <c r="H2397" t="str">
        <f>IFERROR(VLOOKUP(C2397,[4]Lookup!A:B,2,FALSE),"Requires Category")</f>
        <v>IUD Progestogen-only Device</v>
      </c>
      <c r="I2397" t="str">
        <f t="shared" si="39"/>
        <v>No</v>
      </c>
    </row>
    <row r="2398" spans="1:9" hidden="1" x14ac:dyDescent="0.25">
      <c r="A2398" s="53">
        <v>42705</v>
      </c>
      <c r="B2398" t="s">
        <v>34</v>
      </c>
      <c r="C2398" t="s">
        <v>129</v>
      </c>
      <c r="D2398">
        <v>3</v>
      </c>
      <c r="E2398" s="4">
        <v>231.85</v>
      </c>
      <c r="F2398" s="4" t="str">
        <f>VLOOKUP(C2398,[4]Lookup!A:C,3,FALSE)</f>
        <v>Local Authority</v>
      </c>
      <c r="G2398" t="str">
        <f>IF(F2398="NHS England", "NHS England", IFERROR(VLOOKUP(B2398,[4]Lookup!E:F,2,FALSE),"Requires a Council Assigning"))</f>
        <v>City of York</v>
      </c>
      <c r="H2398" t="str">
        <f>IFERROR(VLOOKUP(C2398,[4]Lookup!A:B,2,FALSE),"Requires Category")</f>
        <v>Etonogestrel</v>
      </c>
      <c r="I2398" t="str">
        <f t="shared" si="39"/>
        <v>No</v>
      </c>
    </row>
    <row r="2399" spans="1:9" hidden="1" x14ac:dyDescent="0.25">
      <c r="A2399" s="53">
        <v>42705</v>
      </c>
      <c r="B2399" t="s">
        <v>26</v>
      </c>
      <c r="C2399" t="s">
        <v>154</v>
      </c>
      <c r="D2399">
        <v>1</v>
      </c>
      <c r="E2399" s="4">
        <v>6.1</v>
      </c>
      <c r="F2399" s="4" t="str">
        <f>VLOOKUP(C2399,[4]Lookup!A:C,3,FALSE)</f>
        <v>NHS England</v>
      </c>
      <c r="G2399" t="str">
        <f>IF(F2399="NHS England", "NHS England", IFERROR(VLOOKUP(B2399,[4]Lookup!E:F,2,FALSE),"Requires a Council Assigning"))</f>
        <v>NHS England</v>
      </c>
      <c r="H2399" t="str">
        <f>IFERROR(VLOOKUP(C2399,[4]Lookup!A:B,2,FALSE),"Requires Category")</f>
        <v>Influenza</v>
      </c>
      <c r="I2399" t="str">
        <f t="shared" si="39"/>
        <v>Yes</v>
      </c>
    </row>
    <row r="2400" spans="1:9" hidden="1" x14ac:dyDescent="0.25">
      <c r="A2400" s="53">
        <v>42705</v>
      </c>
      <c r="B2400" t="s">
        <v>26</v>
      </c>
      <c r="C2400" t="s">
        <v>137</v>
      </c>
      <c r="D2400">
        <v>15</v>
      </c>
      <c r="E2400" s="4">
        <v>72.53</v>
      </c>
      <c r="F2400" s="4" t="str">
        <f>VLOOKUP(C2400,[4]Lookup!A:C,3,FALSE)</f>
        <v>NHS England</v>
      </c>
      <c r="G2400" t="str">
        <f>IF(F2400="NHS England", "NHS England", IFERROR(VLOOKUP(B2400,[4]Lookup!E:F,2,FALSE),"Requires a Council Assigning"))</f>
        <v>NHS England</v>
      </c>
      <c r="H2400" t="str">
        <f>IFERROR(VLOOKUP(C2400,[4]Lookup!A:B,2,FALSE),"Requires Category")</f>
        <v>Influenza</v>
      </c>
      <c r="I2400" t="str">
        <f t="shared" si="39"/>
        <v>Yes</v>
      </c>
    </row>
    <row r="2401" spans="1:9" hidden="1" x14ac:dyDescent="0.25">
      <c r="A2401" s="53">
        <v>42705</v>
      </c>
      <c r="B2401" t="s">
        <v>26</v>
      </c>
      <c r="C2401" t="s">
        <v>164</v>
      </c>
      <c r="D2401">
        <v>2</v>
      </c>
      <c r="E2401" s="4">
        <v>9.6300000000000008</v>
      </c>
      <c r="F2401" s="4" t="str">
        <f>VLOOKUP(C2401,[4]Lookup!A:C,3,FALSE)</f>
        <v>Local Authority</v>
      </c>
      <c r="G2401" t="str">
        <f>IF(F2401="NHS England", "NHS England", IFERROR(VLOOKUP(B2401,[4]Lookup!E:F,2,FALSE),"Requires a Council Assigning"))</f>
        <v>North Yorkshire County Council</v>
      </c>
      <c r="H2401" t="str">
        <f>IFERROR(VLOOKUP(C2401,[4]Lookup!A:B,2,FALSE),"Requires Category")</f>
        <v>Emergency Contraception</v>
      </c>
      <c r="I2401" t="str">
        <f t="shared" si="39"/>
        <v>No</v>
      </c>
    </row>
    <row r="2402" spans="1:9" hidden="1" x14ac:dyDescent="0.25">
      <c r="A2402" s="53">
        <v>42705</v>
      </c>
      <c r="B2402" t="s">
        <v>26</v>
      </c>
      <c r="C2402" t="s">
        <v>159</v>
      </c>
      <c r="D2402">
        <v>1</v>
      </c>
      <c r="E2402" s="4">
        <v>4.82</v>
      </c>
      <c r="F2402" s="4" t="str">
        <f>VLOOKUP(C2402,[4]Lookup!A:C,3,FALSE)</f>
        <v>Local Authority</v>
      </c>
      <c r="G2402" t="str">
        <f>IF(F2402="NHS England", "NHS England", IFERROR(VLOOKUP(B2402,[4]Lookup!E:F,2,FALSE),"Requires a Council Assigning"))</f>
        <v>North Yorkshire County Council</v>
      </c>
      <c r="H2402" t="str">
        <f>IFERROR(VLOOKUP(C2402,[4]Lookup!A:B,2,FALSE),"Requires Category")</f>
        <v>Emergency Contraception</v>
      </c>
      <c r="I2402" t="str">
        <f t="shared" si="39"/>
        <v>No</v>
      </c>
    </row>
    <row r="2403" spans="1:9" hidden="1" x14ac:dyDescent="0.25">
      <c r="A2403" s="53">
        <v>42705</v>
      </c>
      <c r="B2403" t="s">
        <v>26</v>
      </c>
      <c r="C2403" t="s">
        <v>129</v>
      </c>
      <c r="D2403">
        <v>1</v>
      </c>
      <c r="E2403" s="4">
        <v>77.28</v>
      </c>
      <c r="F2403" s="4" t="str">
        <f>VLOOKUP(C2403,[4]Lookup!A:C,3,FALSE)</f>
        <v>Local Authority</v>
      </c>
      <c r="G2403" t="str">
        <f>IF(F2403="NHS England", "NHS England", IFERROR(VLOOKUP(B2403,[4]Lookup!E:F,2,FALSE),"Requires a Council Assigning"))</f>
        <v>North Yorkshire County Council</v>
      </c>
      <c r="H2403" t="str">
        <f>IFERROR(VLOOKUP(C2403,[4]Lookup!A:B,2,FALSE),"Requires Category")</f>
        <v>Etonogestrel</v>
      </c>
      <c r="I2403" t="str">
        <f t="shared" si="39"/>
        <v>Yes</v>
      </c>
    </row>
    <row r="2404" spans="1:9" hidden="1" x14ac:dyDescent="0.25">
      <c r="A2404" s="53">
        <v>42705</v>
      </c>
      <c r="B2404" t="s">
        <v>26</v>
      </c>
      <c r="C2404" t="s">
        <v>152</v>
      </c>
      <c r="D2404">
        <v>2</v>
      </c>
      <c r="E2404" s="4">
        <v>15.41</v>
      </c>
      <c r="F2404" s="4" t="str">
        <f>VLOOKUP(C2404,[4]Lookup!A:C,3,FALSE)</f>
        <v>NHS England</v>
      </c>
      <c r="G2404" t="str">
        <f>IF(F2404="NHS England", "NHS England", IFERROR(VLOOKUP(B2404,[4]Lookup!E:F,2,FALSE),"Requires a Council Assigning"))</f>
        <v>NHS England</v>
      </c>
      <c r="H2404" t="str">
        <f>IFERROR(VLOOKUP(C2404,[4]Lookup!A:B,2,FALSE),"Requires Category")</f>
        <v>Pneumococcal</v>
      </c>
      <c r="I2404" t="str">
        <f t="shared" si="39"/>
        <v>Yes</v>
      </c>
    </row>
    <row r="2405" spans="1:9" hidden="1" x14ac:dyDescent="0.25">
      <c r="A2405" s="53">
        <v>42705</v>
      </c>
      <c r="B2405" t="s">
        <v>22</v>
      </c>
      <c r="C2405" t="s">
        <v>133</v>
      </c>
      <c r="D2405">
        <v>4</v>
      </c>
      <c r="E2405" s="4">
        <v>16.170000000000002</v>
      </c>
      <c r="F2405" s="4" t="str">
        <f>VLOOKUP(C2405,[4]Lookup!A:C,3,FALSE)</f>
        <v>Local Authority</v>
      </c>
      <c r="G2405" t="str">
        <f>IF(F2405="NHS England", "NHS England", IFERROR(VLOOKUP(B2405,[4]Lookup!E:F,2,FALSE),"Requires a Council Assigning"))</f>
        <v>City of York</v>
      </c>
      <c r="H2405" t="str">
        <f>IFERROR(VLOOKUP(C2405,[4]Lookup!A:B,2,FALSE),"Requires Category")</f>
        <v>Opioid Dependence</v>
      </c>
      <c r="I2405" t="str">
        <f t="shared" si="39"/>
        <v>Yes</v>
      </c>
    </row>
    <row r="2406" spans="1:9" hidden="1" x14ac:dyDescent="0.25">
      <c r="A2406" s="53">
        <v>42705</v>
      </c>
      <c r="B2406" t="s">
        <v>22</v>
      </c>
      <c r="C2406" t="s">
        <v>154</v>
      </c>
      <c r="D2406">
        <v>61</v>
      </c>
      <c r="E2406" s="4">
        <v>372.37</v>
      </c>
      <c r="F2406" s="4" t="str">
        <f>VLOOKUP(C2406,[4]Lookup!A:C,3,FALSE)</f>
        <v>NHS England</v>
      </c>
      <c r="G2406" t="str">
        <f>IF(F2406="NHS England", "NHS England", IFERROR(VLOOKUP(B2406,[4]Lookup!E:F,2,FALSE),"Requires a Council Assigning"))</f>
        <v>NHS England</v>
      </c>
      <c r="H2406" t="str">
        <f>IFERROR(VLOOKUP(C2406,[4]Lookup!A:B,2,FALSE),"Requires Category")</f>
        <v>Influenza</v>
      </c>
      <c r="I2406" t="str">
        <f t="shared" si="39"/>
        <v>Yes</v>
      </c>
    </row>
    <row r="2407" spans="1:9" hidden="1" x14ac:dyDescent="0.25">
      <c r="A2407" s="53">
        <v>42705</v>
      </c>
      <c r="B2407" t="s">
        <v>22</v>
      </c>
      <c r="C2407" t="s">
        <v>137</v>
      </c>
      <c r="D2407">
        <v>6</v>
      </c>
      <c r="E2407" s="4">
        <v>29.01</v>
      </c>
      <c r="F2407" s="4" t="str">
        <f>VLOOKUP(C2407,[4]Lookup!A:C,3,FALSE)</f>
        <v>NHS England</v>
      </c>
      <c r="G2407" t="str">
        <f>IF(F2407="NHS England", "NHS England", IFERROR(VLOOKUP(B2407,[4]Lookup!E:F,2,FALSE),"Requires a Council Assigning"))</f>
        <v>NHS England</v>
      </c>
      <c r="H2407" t="str">
        <f>IFERROR(VLOOKUP(C2407,[4]Lookup!A:B,2,FALSE),"Requires Category")</f>
        <v>Influenza</v>
      </c>
      <c r="I2407" t="str">
        <f t="shared" si="39"/>
        <v>Yes</v>
      </c>
    </row>
    <row r="2408" spans="1:9" hidden="1" x14ac:dyDescent="0.25">
      <c r="A2408" s="53">
        <v>42705</v>
      </c>
      <c r="B2408" t="s">
        <v>22</v>
      </c>
      <c r="C2408" t="s">
        <v>128</v>
      </c>
      <c r="D2408">
        <v>1</v>
      </c>
      <c r="E2408" s="4">
        <v>81.52</v>
      </c>
      <c r="F2408" s="4" t="str">
        <f>VLOOKUP(C2408,[4]Lookup!A:C,3,FALSE)</f>
        <v>Local Authority</v>
      </c>
      <c r="G2408" t="str">
        <f>IF(F2408="NHS England", "NHS England", IFERROR(VLOOKUP(B2408,[4]Lookup!E:F,2,FALSE),"Requires a Council Assigning"))</f>
        <v>City of York</v>
      </c>
      <c r="H2408" t="str">
        <f>IFERROR(VLOOKUP(C2408,[4]Lookup!A:B,2,FALSE),"Requires Category")</f>
        <v>IUD Progestogen-only Device</v>
      </c>
      <c r="I2408" t="str">
        <f t="shared" si="39"/>
        <v>No</v>
      </c>
    </row>
    <row r="2409" spans="1:9" hidden="1" x14ac:dyDescent="0.25">
      <c r="A2409" s="53">
        <v>42705</v>
      </c>
      <c r="B2409" t="s">
        <v>22</v>
      </c>
      <c r="C2409" t="s">
        <v>129</v>
      </c>
      <c r="D2409">
        <v>2</v>
      </c>
      <c r="E2409" s="4">
        <v>154.59</v>
      </c>
      <c r="F2409" s="4" t="str">
        <f>VLOOKUP(C2409,[4]Lookup!A:C,3,FALSE)</f>
        <v>Local Authority</v>
      </c>
      <c r="G2409" t="str">
        <f>IF(F2409="NHS England", "NHS England", IFERROR(VLOOKUP(B2409,[4]Lookup!E:F,2,FALSE),"Requires a Council Assigning"))</f>
        <v>City of York</v>
      </c>
      <c r="H2409" t="str">
        <f>IFERROR(VLOOKUP(C2409,[4]Lookup!A:B,2,FALSE),"Requires Category")</f>
        <v>Etonogestrel</v>
      </c>
      <c r="I2409" t="str">
        <f t="shared" si="39"/>
        <v>No</v>
      </c>
    </row>
    <row r="2410" spans="1:9" hidden="1" x14ac:dyDescent="0.25">
      <c r="A2410" s="53">
        <v>42705</v>
      </c>
      <c r="B2410" t="s">
        <v>22</v>
      </c>
      <c r="C2410" t="s">
        <v>152</v>
      </c>
      <c r="D2410">
        <v>5</v>
      </c>
      <c r="E2410" s="4">
        <v>38.53</v>
      </c>
      <c r="F2410" s="4" t="str">
        <f>VLOOKUP(C2410,[4]Lookup!A:C,3,FALSE)</f>
        <v>NHS England</v>
      </c>
      <c r="G2410" t="str">
        <f>IF(F2410="NHS England", "NHS England", IFERROR(VLOOKUP(B2410,[4]Lookup!E:F,2,FALSE),"Requires a Council Assigning"))</f>
        <v>NHS England</v>
      </c>
      <c r="H2410" t="str">
        <f>IFERROR(VLOOKUP(C2410,[4]Lookup!A:B,2,FALSE),"Requires Category")</f>
        <v>Pneumococcal</v>
      </c>
      <c r="I2410" t="str">
        <f t="shared" si="39"/>
        <v>Yes</v>
      </c>
    </row>
    <row r="2411" spans="1:9" hidden="1" x14ac:dyDescent="0.25">
      <c r="A2411" s="53">
        <v>42705</v>
      </c>
      <c r="B2411" t="s">
        <v>64</v>
      </c>
      <c r="C2411" t="s">
        <v>166</v>
      </c>
      <c r="D2411">
        <v>1</v>
      </c>
      <c r="E2411" s="4">
        <v>31.01</v>
      </c>
      <c r="F2411" s="4" t="str">
        <f>VLOOKUP(C2411,[4]Lookup!A:C,3,FALSE)</f>
        <v>Local Authority</v>
      </c>
      <c r="G2411" t="str">
        <f>IF(F2411="NHS England", "NHS England", IFERROR(VLOOKUP(B2411,[4]Lookup!E:F,2,FALSE),"Requires a Council Assigning"))</f>
        <v>City of York</v>
      </c>
      <c r="H2411" t="str">
        <f>IFERROR(VLOOKUP(C2411,[4]Lookup!A:B,2,FALSE),"Requires Category")</f>
        <v>Alcohol dependence</v>
      </c>
      <c r="I2411" t="str">
        <f t="shared" ref="I2411:I2474" si="40">INDEX($R$7:$AB$11,MATCH(G2411,$Q$7:$Q$11,0),MATCH(H2411,$R$6:$AB$6,0))</f>
        <v>No</v>
      </c>
    </row>
    <row r="2412" spans="1:9" hidden="1" x14ac:dyDescent="0.25">
      <c r="A2412" s="53">
        <v>42705</v>
      </c>
      <c r="B2412" t="s">
        <v>64</v>
      </c>
      <c r="C2412" t="s">
        <v>134</v>
      </c>
      <c r="D2412">
        <v>3</v>
      </c>
      <c r="E2412" s="4">
        <v>8.5399999999999991</v>
      </c>
      <c r="F2412" s="4" t="str">
        <f>VLOOKUP(C2412,[4]Lookup!A:C,3,FALSE)</f>
        <v>Local Authority</v>
      </c>
      <c r="G2412" t="str">
        <f>IF(F2412="NHS England", "NHS England", IFERROR(VLOOKUP(B2412,[4]Lookup!E:F,2,FALSE),"Requires a Council Assigning"))</f>
        <v>City of York</v>
      </c>
      <c r="H2412" t="str">
        <f>IFERROR(VLOOKUP(C2412,[4]Lookup!A:B,2,FALSE),"Requires Category")</f>
        <v>Opioid Dependence</v>
      </c>
      <c r="I2412" t="str">
        <f t="shared" si="40"/>
        <v>Yes</v>
      </c>
    </row>
    <row r="2413" spans="1:9" hidden="1" x14ac:dyDescent="0.25">
      <c r="A2413" s="53">
        <v>42705</v>
      </c>
      <c r="B2413" t="s">
        <v>64</v>
      </c>
      <c r="C2413" t="s">
        <v>127</v>
      </c>
      <c r="D2413">
        <v>1</v>
      </c>
      <c r="E2413" s="4">
        <v>13.03</v>
      </c>
      <c r="F2413" s="4" t="str">
        <f>VLOOKUP(C2413,[4]Lookup!A:C,3,FALSE)</f>
        <v>Local Authority</v>
      </c>
      <c r="G2413" t="str">
        <f>IF(F2413="NHS England", "NHS England", IFERROR(VLOOKUP(B2413,[4]Lookup!E:F,2,FALSE),"Requires a Council Assigning"))</f>
        <v>City of York</v>
      </c>
      <c r="H2413" t="str">
        <f>IFERROR(VLOOKUP(C2413,[4]Lookup!A:B,2,FALSE),"Requires Category")</f>
        <v>Emergency Contraception</v>
      </c>
      <c r="I2413" t="str">
        <f t="shared" si="40"/>
        <v>No</v>
      </c>
    </row>
    <row r="2414" spans="1:9" hidden="1" x14ac:dyDescent="0.25">
      <c r="A2414" s="53">
        <v>42705</v>
      </c>
      <c r="B2414" t="s">
        <v>64</v>
      </c>
      <c r="C2414" t="s">
        <v>136</v>
      </c>
      <c r="D2414">
        <v>2</v>
      </c>
      <c r="E2414" s="4">
        <v>154.57</v>
      </c>
      <c r="F2414" s="4" t="str">
        <f>VLOOKUP(C2414,[4]Lookup!A:C,3,FALSE)</f>
        <v>Local Authority</v>
      </c>
      <c r="G2414" t="str">
        <f>IF(F2414="NHS England", "NHS England", IFERROR(VLOOKUP(B2414,[4]Lookup!E:F,2,FALSE),"Requires a Council Assigning"))</f>
        <v>City of York</v>
      </c>
      <c r="H2414" t="str">
        <f>IFERROR(VLOOKUP(C2414,[4]Lookup!A:B,2,FALSE),"Requires Category")</f>
        <v>Etonogestrel</v>
      </c>
      <c r="I2414" t="str">
        <f t="shared" si="40"/>
        <v>No</v>
      </c>
    </row>
    <row r="2415" spans="1:9" hidden="1" x14ac:dyDescent="0.25">
      <c r="A2415" s="53">
        <v>42705</v>
      </c>
      <c r="B2415" t="s">
        <v>64</v>
      </c>
      <c r="C2415" t="s">
        <v>204</v>
      </c>
      <c r="D2415">
        <v>77</v>
      </c>
      <c r="E2415" s="4">
        <v>470.04</v>
      </c>
      <c r="F2415" s="4" t="str">
        <f>VLOOKUP(C2415,[4]Lookup!A:C,3,FALSE)</f>
        <v>NHS England</v>
      </c>
      <c r="G2415" t="str">
        <f>IF(F2415="NHS England", "NHS England", IFERROR(VLOOKUP(B2415,[4]Lookup!E:F,2,FALSE),"Requires a Council Assigning"))</f>
        <v>NHS England</v>
      </c>
      <c r="H2415" t="str">
        <f>IFERROR(VLOOKUP(C2415,[4]Lookup!A:B,2,FALSE),"Requires Category")</f>
        <v>Influenza</v>
      </c>
      <c r="I2415" t="str">
        <f t="shared" si="40"/>
        <v>Yes</v>
      </c>
    </row>
    <row r="2416" spans="1:9" hidden="1" x14ac:dyDescent="0.25">
      <c r="A2416" s="53">
        <v>42705</v>
      </c>
      <c r="B2416" t="s">
        <v>64</v>
      </c>
      <c r="C2416" t="s">
        <v>154</v>
      </c>
      <c r="D2416">
        <v>244</v>
      </c>
      <c r="E2416" s="4">
        <v>1489.48</v>
      </c>
      <c r="F2416" s="4" t="str">
        <f>VLOOKUP(C2416,[4]Lookup!A:C,3,FALSE)</f>
        <v>NHS England</v>
      </c>
      <c r="G2416" t="str">
        <f>IF(F2416="NHS England", "NHS England", IFERROR(VLOOKUP(B2416,[4]Lookup!E:F,2,FALSE),"Requires a Council Assigning"))</f>
        <v>NHS England</v>
      </c>
      <c r="H2416" t="str">
        <f>IFERROR(VLOOKUP(C2416,[4]Lookup!A:B,2,FALSE),"Requires Category")</f>
        <v>Influenza</v>
      </c>
      <c r="I2416" t="str">
        <f t="shared" si="40"/>
        <v>Yes</v>
      </c>
    </row>
    <row r="2417" spans="1:9" hidden="1" x14ac:dyDescent="0.25">
      <c r="A2417" s="53">
        <v>42705</v>
      </c>
      <c r="B2417" t="s">
        <v>64</v>
      </c>
      <c r="C2417" t="s">
        <v>164</v>
      </c>
      <c r="D2417">
        <v>2</v>
      </c>
      <c r="E2417" s="4">
        <v>9.66</v>
      </c>
      <c r="F2417" s="4" t="str">
        <f>VLOOKUP(C2417,[4]Lookup!A:C,3,FALSE)</f>
        <v>Local Authority</v>
      </c>
      <c r="G2417" t="str">
        <f>IF(F2417="NHS England", "NHS England", IFERROR(VLOOKUP(B2417,[4]Lookup!E:F,2,FALSE),"Requires a Council Assigning"))</f>
        <v>City of York</v>
      </c>
      <c r="H2417" t="str">
        <f>IFERROR(VLOOKUP(C2417,[4]Lookup!A:B,2,FALSE),"Requires Category")</f>
        <v>Emergency Contraception</v>
      </c>
      <c r="I2417" t="str">
        <f t="shared" si="40"/>
        <v>No</v>
      </c>
    </row>
    <row r="2418" spans="1:9" hidden="1" x14ac:dyDescent="0.25">
      <c r="A2418" s="53">
        <v>42705</v>
      </c>
      <c r="B2418" t="s">
        <v>64</v>
      </c>
      <c r="C2418" t="s">
        <v>159</v>
      </c>
      <c r="D2418">
        <v>4</v>
      </c>
      <c r="E2418" s="4">
        <v>19.32</v>
      </c>
      <c r="F2418" s="4" t="str">
        <f>VLOOKUP(C2418,[4]Lookup!A:C,3,FALSE)</f>
        <v>Local Authority</v>
      </c>
      <c r="G2418" t="str">
        <f>IF(F2418="NHS England", "NHS England", IFERROR(VLOOKUP(B2418,[4]Lookup!E:F,2,FALSE),"Requires a Council Assigning"))</f>
        <v>City of York</v>
      </c>
      <c r="H2418" t="str">
        <f>IFERROR(VLOOKUP(C2418,[4]Lookup!A:B,2,FALSE),"Requires Category")</f>
        <v>Emergency Contraception</v>
      </c>
      <c r="I2418" t="str">
        <f t="shared" si="40"/>
        <v>No</v>
      </c>
    </row>
    <row r="2419" spans="1:9" hidden="1" x14ac:dyDescent="0.25">
      <c r="A2419" s="53">
        <v>42705</v>
      </c>
      <c r="B2419" t="s">
        <v>64</v>
      </c>
      <c r="C2419" t="s">
        <v>138</v>
      </c>
      <c r="D2419">
        <v>4</v>
      </c>
      <c r="E2419" s="4">
        <v>30.59</v>
      </c>
      <c r="F2419" s="4" t="str">
        <f>VLOOKUP(C2419,[4]Lookup!A:C,3,FALSE)</f>
        <v>Local Authority</v>
      </c>
      <c r="G2419" t="str">
        <f>IF(F2419="NHS England", "NHS England", IFERROR(VLOOKUP(B2419,[4]Lookup!E:F,2,FALSE),"Requires a Council Assigning"))</f>
        <v>City of York</v>
      </c>
      <c r="H2419" t="str">
        <f>IFERROR(VLOOKUP(C2419,[4]Lookup!A:B,2,FALSE),"Requires Category")</f>
        <v>Opioid Dependence</v>
      </c>
      <c r="I2419" t="str">
        <f t="shared" si="40"/>
        <v>Yes</v>
      </c>
    </row>
    <row r="2420" spans="1:9" hidden="1" x14ac:dyDescent="0.25">
      <c r="A2420" s="53">
        <v>42705</v>
      </c>
      <c r="B2420" t="s">
        <v>64</v>
      </c>
      <c r="C2420" t="s">
        <v>128</v>
      </c>
      <c r="D2420">
        <v>4</v>
      </c>
      <c r="E2420" s="4">
        <v>326.06</v>
      </c>
      <c r="F2420" s="4" t="str">
        <f>VLOOKUP(C2420,[4]Lookup!A:C,3,FALSE)</f>
        <v>Local Authority</v>
      </c>
      <c r="G2420" t="str">
        <f>IF(F2420="NHS England", "NHS England", IFERROR(VLOOKUP(B2420,[4]Lookup!E:F,2,FALSE),"Requires a Council Assigning"))</f>
        <v>City of York</v>
      </c>
      <c r="H2420" t="str">
        <f>IFERROR(VLOOKUP(C2420,[4]Lookup!A:B,2,FALSE),"Requires Category")</f>
        <v>IUD Progestogen-only Device</v>
      </c>
      <c r="I2420" t="str">
        <f t="shared" si="40"/>
        <v>No</v>
      </c>
    </row>
    <row r="2421" spans="1:9" hidden="1" x14ac:dyDescent="0.25">
      <c r="A2421" s="53">
        <v>42705</v>
      </c>
      <c r="B2421" t="s">
        <v>64</v>
      </c>
      <c r="C2421" t="s">
        <v>198</v>
      </c>
      <c r="D2421">
        <v>1</v>
      </c>
      <c r="E2421" s="4">
        <v>20.71</v>
      </c>
      <c r="F2421" s="4" t="str">
        <f>VLOOKUP(C2421,[4]Lookup!A:C,3,FALSE)</f>
        <v>Local Authority</v>
      </c>
      <c r="G2421" t="str">
        <f>IF(F2421="NHS England", "NHS England", IFERROR(VLOOKUP(B2421,[4]Lookup!E:F,2,FALSE),"Requires a Council Assigning"))</f>
        <v>City of York</v>
      </c>
      <c r="H2421" t="str">
        <f>IFERROR(VLOOKUP(C2421,[4]Lookup!A:B,2,FALSE),"Requires Category")</f>
        <v>Alcohol dependence</v>
      </c>
      <c r="I2421" t="str">
        <f t="shared" si="40"/>
        <v>No</v>
      </c>
    </row>
    <row r="2422" spans="1:9" hidden="1" x14ac:dyDescent="0.25">
      <c r="A2422" s="53">
        <v>42705</v>
      </c>
      <c r="B2422" t="s">
        <v>64</v>
      </c>
      <c r="C2422" t="s">
        <v>129</v>
      </c>
      <c r="D2422">
        <v>6</v>
      </c>
      <c r="E2422" s="4">
        <v>463.7</v>
      </c>
      <c r="F2422" s="4" t="str">
        <f>VLOOKUP(C2422,[4]Lookup!A:C,3,FALSE)</f>
        <v>Local Authority</v>
      </c>
      <c r="G2422" t="str">
        <f>IF(F2422="NHS England", "NHS England", IFERROR(VLOOKUP(B2422,[4]Lookup!E:F,2,FALSE),"Requires a Council Assigning"))</f>
        <v>City of York</v>
      </c>
      <c r="H2422" t="str">
        <f>IFERROR(VLOOKUP(C2422,[4]Lookup!A:B,2,FALSE),"Requires Category")</f>
        <v>Etonogestrel</v>
      </c>
      <c r="I2422" t="str">
        <f t="shared" si="40"/>
        <v>No</v>
      </c>
    </row>
    <row r="2423" spans="1:9" hidden="1" x14ac:dyDescent="0.25">
      <c r="A2423" s="53">
        <v>42705</v>
      </c>
      <c r="B2423" t="s">
        <v>64</v>
      </c>
      <c r="C2423" t="s">
        <v>175</v>
      </c>
      <c r="D2423">
        <v>2</v>
      </c>
      <c r="E2423" s="4">
        <v>25.96</v>
      </c>
      <c r="F2423" s="4" t="str">
        <f>VLOOKUP(C2423,[4]Lookup!A:C,3,FALSE)</f>
        <v>Local Authority</v>
      </c>
      <c r="G2423" t="str">
        <f>IF(F2423="NHS England", "NHS England", IFERROR(VLOOKUP(B2423,[4]Lookup!E:F,2,FALSE),"Requires a Council Assigning"))</f>
        <v>City of York</v>
      </c>
      <c r="H2423" t="str">
        <f>IFERROR(VLOOKUP(C2423,[4]Lookup!A:B,2,FALSE),"Requires Category")</f>
        <v>Nicotine Dependence</v>
      </c>
      <c r="I2423" t="str">
        <f t="shared" si="40"/>
        <v>No</v>
      </c>
    </row>
    <row r="2424" spans="1:9" hidden="1" x14ac:dyDescent="0.25">
      <c r="A2424" s="53">
        <v>42705</v>
      </c>
      <c r="B2424" t="s">
        <v>64</v>
      </c>
      <c r="C2424" t="s">
        <v>152</v>
      </c>
      <c r="D2424">
        <v>41</v>
      </c>
      <c r="E2424" s="4">
        <v>315.99</v>
      </c>
      <c r="F2424" s="4" t="str">
        <f>VLOOKUP(C2424,[4]Lookup!A:C,3,FALSE)</f>
        <v>NHS England</v>
      </c>
      <c r="G2424" t="str">
        <f>IF(F2424="NHS England", "NHS England", IFERROR(VLOOKUP(B2424,[4]Lookup!E:F,2,FALSE),"Requires a Council Assigning"))</f>
        <v>NHS England</v>
      </c>
      <c r="H2424" t="str">
        <f>IFERROR(VLOOKUP(C2424,[4]Lookup!A:B,2,FALSE),"Requires Category")</f>
        <v>Pneumococcal</v>
      </c>
      <c r="I2424" t="str">
        <f t="shared" si="40"/>
        <v>Yes</v>
      </c>
    </row>
    <row r="2425" spans="1:9" hidden="1" x14ac:dyDescent="0.25">
      <c r="A2425" s="53">
        <v>42705</v>
      </c>
      <c r="B2425" t="s">
        <v>64</v>
      </c>
      <c r="C2425" t="s">
        <v>174</v>
      </c>
      <c r="D2425">
        <v>2</v>
      </c>
      <c r="E2425" s="4">
        <v>70.64</v>
      </c>
      <c r="F2425" s="4" t="str">
        <f>VLOOKUP(C2425,[4]Lookup!A:C,3,FALSE)</f>
        <v>Local Authority</v>
      </c>
      <c r="G2425" t="str">
        <f>IF(F2425="NHS England", "NHS England", IFERROR(VLOOKUP(B2425,[4]Lookup!E:F,2,FALSE),"Requires a Council Assigning"))</f>
        <v>City of York</v>
      </c>
      <c r="H2425" t="str">
        <f>IFERROR(VLOOKUP(C2425,[4]Lookup!A:B,2,FALSE),"Requires Category")</f>
        <v>Opioid Dependence</v>
      </c>
      <c r="I2425" t="str">
        <f t="shared" si="40"/>
        <v>Yes</v>
      </c>
    </row>
    <row r="2426" spans="1:9" hidden="1" x14ac:dyDescent="0.25">
      <c r="A2426" s="53">
        <v>42705</v>
      </c>
      <c r="B2426" t="s">
        <v>64</v>
      </c>
      <c r="C2426" t="s">
        <v>144</v>
      </c>
      <c r="D2426">
        <v>1</v>
      </c>
      <c r="E2426" s="4">
        <v>13.03</v>
      </c>
      <c r="F2426" s="4" t="str">
        <f>VLOOKUP(C2426,[4]Lookup!A:C,3,FALSE)</f>
        <v>Local Authority</v>
      </c>
      <c r="G2426" t="str">
        <f>IF(F2426="NHS England", "NHS England", IFERROR(VLOOKUP(B2426,[4]Lookup!E:F,2,FALSE),"Requires a Council Assigning"))</f>
        <v>City of York</v>
      </c>
      <c r="H2426" t="str">
        <f>IFERROR(VLOOKUP(C2426,[4]Lookup!A:B,2,FALSE),"Requires Category")</f>
        <v>Emergency Contraception</v>
      </c>
      <c r="I2426" t="str">
        <f t="shared" si="40"/>
        <v>No</v>
      </c>
    </row>
    <row r="2427" spans="1:9" hidden="1" x14ac:dyDescent="0.25">
      <c r="A2427" s="53">
        <v>42705</v>
      </c>
      <c r="B2427" t="s">
        <v>20</v>
      </c>
      <c r="C2427" t="s">
        <v>166</v>
      </c>
      <c r="D2427">
        <v>2</v>
      </c>
      <c r="E2427" s="4">
        <v>62.01</v>
      </c>
      <c r="F2427" s="4" t="str">
        <f>VLOOKUP(C2427,[4]Lookup!A:C,3,FALSE)</f>
        <v>Local Authority</v>
      </c>
      <c r="G2427" t="str">
        <f>IF(F2427="NHS England", "NHS England", IFERROR(VLOOKUP(B2427,[4]Lookup!E:F,2,FALSE),"Requires a Council Assigning"))</f>
        <v>North Yorkshire County Council</v>
      </c>
      <c r="H2427" t="str">
        <f>IFERROR(VLOOKUP(C2427,[4]Lookup!A:B,2,FALSE),"Requires Category")</f>
        <v>Alcohol dependence</v>
      </c>
      <c r="I2427" t="str">
        <f t="shared" si="40"/>
        <v>Yes</v>
      </c>
    </row>
    <row r="2428" spans="1:9" hidden="1" x14ac:dyDescent="0.25">
      <c r="A2428" s="53">
        <v>42705</v>
      </c>
      <c r="B2428" t="s">
        <v>20</v>
      </c>
      <c r="C2428" t="s">
        <v>177</v>
      </c>
      <c r="D2428">
        <v>1</v>
      </c>
      <c r="E2428" s="4">
        <v>25.31</v>
      </c>
      <c r="F2428" s="4" t="str">
        <f>VLOOKUP(C2428,[4]Lookup!A:C,3,FALSE)</f>
        <v>Local Authority</v>
      </c>
      <c r="G2428" t="str">
        <f>IF(F2428="NHS England", "NHS England", IFERROR(VLOOKUP(B2428,[4]Lookup!E:F,2,FALSE),"Requires a Council Assigning"))</f>
        <v>North Yorkshire County Council</v>
      </c>
      <c r="H2428" t="str">
        <f>IFERROR(VLOOKUP(C2428,[4]Lookup!A:B,2,FALSE),"Requires Category")</f>
        <v>Nicotine Dependence</v>
      </c>
      <c r="I2428" t="str">
        <f t="shared" si="40"/>
        <v>Yes</v>
      </c>
    </row>
    <row r="2429" spans="1:9" hidden="1" x14ac:dyDescent="0.25">
      <c r="A2429" s="53">
        <v>42705</v>
      </c>
      <c r="B2429" t="s">
        <v>20</v>
      </c>
      <c r="C2429" t="s">
        <v>137</v>
      </c>
      <c r="D2429">
        <v>14</v>
      </c>
      <c r="E2429" s="4">
        <v>67.7</v>
      </c>
      <c r="F2429" s="4" t="str">
        <f>VLOOKUP(C2429,[4]Lookup!A:C,3,FALSE)</f>
        <v>NHS England</v>
      </c>
      <c r="G2429" t="str">
        <f>IF(F2429="NHS England", "NHS England", IFERROR(VLOOKUP(B2429,[4]Lookup!E:F,2,FALSE),"Requires a Council Assigning"))</f>
        <v>NHS England</v>
      </c>
      <c r="H2429" t="str">
        <f>IFERROR(VLOOKUP(C2429,[4]Lookup!A:B,2,FALSE),"Requires Category")</f>
        <v>Influenza</v>
      </c>
      <c r="I2429" t="str">
        <f t="shared" si="40"/>
        <v>Yes</v>
      </c>
    </row>
    <row r="2430" spans="1:9" hidden="1" x14ac:dyDescent="0.25">
      <c r="A2430" s="53">
        <v>42705</v>
      </c>
      <c r="B2430" t="s">
        <v>20</v>
      </c>
      <c r="C2430" t="s">
        <v>148</v>
      </c>
      <c r="D2430">
        <v>1</v>
      </c>
      <c r="E2430" s="4">
        <v>19.22</v>
      </c>
      <c r="F2430" s="4" t="str">
        <f>VLOOKUP(C2430,[4]Lookup!A:C,3,FALSE)</f>
        <v>Local Authority</v>
      </c>
      <c r="G2430" t="str">
        <f>IF(F2430="NHS England", "NHS England", IFERROR(VLOOKUP(B2430,[4]Lookup!E:F,2,FALSE),"Requires a Council Assigning"))</f>
        <v>North Yorkshire County Council</v>
      </c>
      <c r="H2430" t="str">
        <f>IFERROR(VLOOKUP(C2430,[4]Lookup!A:B,2,FALSE),"Requires Category")</f>
        <v>Nicotine Dependence</v>
      </c>
      <c r="I2430" t="str">
        <f t="shared" si="40"/>
        <v>Yes</v>
      </c>
    </row>
    <row r="2431" spans="1:9" hidden="1" x14ac:dyDescent="0.25">
      <c r="A2431" s="53">
        <v>42705</v>
      </c>
      <c r="B2431" t="s">
        <v>20</v>
      </c>
      <c r="C2431" t="s">
        <v>179</v>
      </c>
      <c r="D2431">
        <v>3</v>
      </c>
      <c r="E2431" s="4">
        <v>32.36</v>
      </c>
      <c r="F2431" s="4" t="str">
        <f>VLOOKUP(C2431,[4]Lookup!A:C,3,FALSE)</f>
        <v>Local Authority</v>
      </c>
      <c r="G2431" t="str">
        <f>IF(F2431="NHS England", "NHS England", IFERROR(VLOOKUP(B2431,[4]Lookup!E:F,2,FALSE),"Requires a Council Assigning"))</f>
        <v>North Yorkshire County Council</v>
      </c>
      <c r="H2431" t="str">
        <f>IFERROR(VLOOKUP(C2431,[4]Lookup!A:B,2,FALSE),"Requires Category")</f>
        <v>Nicotine Dependence</v>
      </c>
      <c r="I2431" t="str">
        <f t="shared" si="40"/>
        <v>Yes</v>
      </c>
    </row>
    <row r="2432" spans="1:9" hidden="1" x14ac:dyDescent="0.25">
      <c r="A2432" s="53">
        <v>42705</v>
      </c>
      <c r="B2432" t="s">
        <v>20</v>
      </c>
      <c r="C2432" t="s">
        <v>153</v>
      </c>
      <c r="D2432">
        <v>1</v>
      </c>
      <c r="E2432" s="4">
        <v>14.01</v>
      </c>
      <c r="F2432" s="4" t="str">
        <f>VLOOKUP(C2432,[4]Lookup!A:C,3,FALSE)</f>
        <v>Local Authority</v>
      </c>
      <c r="G2432" t="str">
        <f>IF(F2432="NHS England", "NHS England", IFERROR(VLOOKUP(B2432,[4]Lookup!E:F,2,FALSE),"Requires a Council Assigning"))</f>
        <v>North Yorkshire County Council</v>
      </c>
      <c r="H2432" t="str">
        <f>IFERROR(VLOOKUP(C2432,[4]Lookup!A:B,2,FALSE),"Requires Category")</f>
        <v>Nicotine Dependence</v>
      </c>
      <c r="I2432" t="str">
        <f t="shared" si="40"/>
        <v>Yes</v>
      </c>
    </row>
    <row r="2433" spans="1:9" hidden="1" x14ac:dyDescent="0.25">
      <c r="A2433" s="53">
        <v>42705</v>
      </c>
      <c r="B2433" t="s">
        <v>20</v>
      </c>
      <c r="C2433" t="s">
        <v>186</v>
      </c>
      <c r="D2433">
        <v>1</v>
      </c>
      <c r="E2433" s="4">
        <v>9.52</v>
      </c>
      <c r="F2433" s="4" t="str">
        <f>VLOOKUP(C2433,[4]Lookup!A:C,3,FALSE)</f>
        <v>Local Authority</v>
      </c>
      <c r="G2433" t="str">
        <f>IF(F2433="NHS England", "NHS England", IFERROR(VLOOKUP(B2433,[4]Lookup!E:F,2,FALSE),"Requires a Council Assigning"))</f>
        <v>North Yorkshire County Council</v>
      </c>
      <c r="H2433" t="str">
        <f>IFERROR(VLOOKUP(C2433,[4]Lookup!A:B,2,FALSE),"Requires Category")</f>
        <v>Nicotine Dependence</v>
      </c>
      <c r="I2433" t="str">
        <f t="shared" si="40"/>
        <v>Yes</v>
      </c>
    </row>
    <row r="2434" spans="1:9" hidden="1" x14ac:dyDescent="0.25">
      <c r="A2434" s="53">
        <v>42705</v>
      </c>
      <c r="B2434" t="s">
        <v>20</v>
      </c>
      <c r="C2434" t="s">
        <v>152</v>
      </c>
      <c r="D2434">
        <v>2</v>
      </c>
      <c r="E2434" s="4">
        <v>15.41</v>
      </c>
      <c r="F2434" s="4" t="str">
        <f>VLOOKUP(C2434,[4]Lookup!A:C,3,FALSE)</f>
        <v>NHS England</v>
      </c>
      <c r="G2434" t="str">
        <f>IF(F2434="NHS England", "NHS England", IFERROR(VLOOKUP(B2434,[4]Lookup!E:F,2,FALSE),"Requires a Council Assigning"))</f>
        <v>NHS England</v>
      </c>
      <c r="H2434" t="str">
        <f>IFERROR(VLOOKUP(C2434,[4]Lookup!A:B,2,FALSE),"Requires Category")</f>
        <v>Pneumococcal</v>
      </c>
      <c r="I2434" t="str">
        <f t="shared" si="40"/>
        <v>Yes</v>
      </c>
    </row>
    <row r="2435" spans="1:9" hidden="1" x14ac:dyDescent="0.25">
      <c r="A2435" s="53">
        <v>42705</v>
      </c>
      <c r="B2435" t="s">
        <v>20</v>
      </c>
      <c r="C2435" t="s">
        <v>146</v>
      </c>
      <c r="D2435">
        <v>1</v>
      </c>
      <c r="E2435" s="4">
        <v>25.3</v>
      </c>
      <c r="F2435" s="4" t="str">
        <f>VLOOKUP(C2435,[4]Lookup!A:C,3,FALSE)</f>
        <v>Local Authority</v>
      </c>
      <c r="G2435" t="str">
        <f>IF(F2435="NHS England", "NHS England", IFERROR(VLOOKUP(B2435,[4]Lookup!E:F,2,FALSE),"Requires a Council Assigning"))</f>
        <v>North Yorkshire County Council</v>
      </c>
      <c r="H2435" t="str">
        <f>IFERROR(VLOOKUP(C2435,[4]Lookup!A:B,2,FALSE),"Requires Category")</f>
        <v>Nicotine Dependence</v>
      </c>
      <c r="I2435" t="str">
        <f t="shared" si="40"/>
        <v>Yes</v>
      </c>
    </row>
    <row r="2436" spans="1:9" hidden="1" x14ac:dyDescent="0.25">
      <c r="A2436" s="53">
        <v>42705</v>
      </c>
      <c r="B2436" t="s">
        <v>50</v>
      </c>
      <c r="C2436" t="s">
        <v>182</v>
      </c>
      <c r="D2436">
        <v>1</v>
      </c>
      <c r="E2436" s="4">
        <v>12.81</v>
      </c>
      <c r="F2436" s="4" t="str">
        <f>VLOOKUP(C2436,[4]Lookup!A:C,3,FALSE)</f>
        <v>Local Authority</v>
      </c>
      <c r="G2436" t="str">
        <f>IF(F2436="NHS England", "NHS England", IFERROR(VLOOKUP(B2436,[4]Lookup!E:F,2,FALSE),"Requires a Council Assigning"))</f>
        <v>City of York</v>
      </c>
      <c r="H2436" t="str">
        <f>IFERROR(VLOOKUP(C2436,[4]Lookup!A:B,2,FALSE),"Requires Category")</f>
        <v>Opioid Dependence</v>
      </c>
      <c r="I2436" t="str">
        <f t="shared" si="40"/>
        <v>Yes</v>
      </c>
    </row>
    <row r="2437" spans="1:9" hidden="1" x14ac:dyDescent="0.25">
      <c r="A2437" s="53">
        <v>42705</v>
      </c>
      <c r="B2437" t="s">
        <v>50</v>
      </c>
      <c r="C2437" t="s">
        <v>130</v>
      </c>
      <c r="D2437">
        <v>2</v>
      </c>
      <c r="E2437" s="4">
        <v>77.39</v>
      </c>
      <c r="F2437" s="4" t="str">
        <f>VLOOKUP(C2437,[4]Lookup!A:C,3,FALSE)</f>
        <v>Local Authority</v>
      </c>
      <c r="G2437" t="str">
        <f>IF(F2437="NHS England", "NHS England", IFERROR(VLOOKUP(B2437,[4]Lookup!E:F,2,FALSE),"Requires a Council Assigning"))</f>
        <v>City of York</v>
      </c>
      <c r="H2437" t="str">
        <f>IFERROR(VLOOKUP(C2437,[4]Lookup!A:B,2,FALSE),"Requires Category")</f>
        <v>Nicotine Dependence</v>
      </c>
      <c r="I2437" t="str">
        <f t="shared" si="40"/>
        <v>No</v>
      </c>
    </row>
    <row r="2438" spans="1:9" hidden="1" x14ac:dyDescent="0.25">
      <c r="A2438" s="53">
        <v>42705</v>
      </c>
      <c r="B2438" t="s">
        <v>50</v>
      </c>
      <c r="C2438" t="s">
        <v>135</v>
      </c>
      <c r="D2438">
        <v>1</v>
      </c>
      <c r="E2438" s="4">
        <v>47.7</v>
      </c>
      <c r="F2438" s="4" t="str">
        <f>VLOOKUP(C2438,[4]Lookup!A:C,3,FALSE)</f>
        <v>Local Authority</v>
      </c>
      <c r="G2438" t="str">
        <f>IF(F2438="NHS England", "NHS England", IFERROR(VLOOKUP(B2438,[4]Lookup!E:F,2,FALSE),"Requires a Council Assigning"))</f>
        <v>City of York</v>
      </c>
      <c r="H2438" t="str">
        <f>IFERROR(VLOOKUP(C2438,[4]Lookup!A:B,2,FALSE),"Requires Category")</f>
        <v>Alcohol dependence</v>
      </c>
      <c r="I2438" t="str">
        <f t="shared" si="40"/>
        <v>No</v>
      </c>
    </row>
    <row r="2439" spans="1:9" hidden="1" x14ac:dyDescent="0.25">
      <c r="A2439" s="53">
        <v>42705</v>
      </c>
      <c r="B2439" t="s">
        <v>50</v>
      </c>
      <c r="C2439" t="s">
        <v>136</v>
      </c>
      <c r="D2439">
        <v>1</v>
      </c>
      <c r="E2439" s="4">
        <v>77.3</v>
      </c>
      <c r="F2439" s="4" t="str">
        <f>VLOOKUP(C2439,[4]Lookup!A:C,3,FALSE)</f>
        <v>Local Authority</v>
      </c>
      <c r="G2439" t="str">
        <f>IF(F2439="NHS England", "NHS England", IFERROR(VLOOKUP(B2439,[4]Lookup!E:F,2,FALSE),"Requires a Council Assigning"))</f>
        <v>City of York</v>
      </c>
      <c r="H2439" t="str">
        <f>IFERROR(VLOOKUP(C2439,[4]Lookup!A:B,2,FALSE),"Requires Category")</f>
        <v>Etonogestrel</v>
      </c>
      <c r="I2439" t="str">
        <f t="shared" si="40"/>
        <v>No</v>
      </c>
    </row>
    <row r="2440" spans="1:9" hidden="1" x14ac:dyDescent="0.25">
      <c r="A2440" s="53">
        <v>42705</v>
      </c>
      <c r="B2440" t="s">
        <v>50</v>
      </c>
      <c r="C2440" t="s">
        <v>154</v>
      </c>
      <c r="D2440">
        <v>268</v>
      </c>
      <c r="E2440" s="4">
        <v>1635.99</v>
      </c>
      <c r="F2440" s="4" t="str">
        <f>VLOOKUP(C2440,[4]Lookup!A:C,3,FALSE)</f>
        <v>NHS England</v>
      </c>
      <c r="G2440" t="str">
        <f>IF(F2440="NHS England", "NHS England", IFERROR(VLOOKUP(B2440,[4]Lookup!E:F,2,FALSE),"Requires a Council Assigning"))</f>
        <v>NHS England</v>
      </c>
      <c r="H2440" t="str">
        <f>IFERROR(VLOOKUP(C2440,[4]Lookup!A:B,2,FALSE),"Requires Category")</f>
        <v>Influenza</v>
      </c>
      <c r="I2440" t="str">
        <f t="shared" si="40"/>
        <v>Yes</v>
      </c>
    </row>
    <row r="2441" spans="1:9" hidden="1" x14ac:dyDescent="0.25">
      <c r="A2441" s="53">
        <v>42705</v>
      </c>
      <c r="B2441" t="s">
        <v>50</v>
      </c>
      <c r="C2441" t="s">
        <v>159</v>
      </c>
      <c r="D2441">
        <v>3</v>
      </c>
      <c r="E2441" s="4">
        <v>14.49</v>
      </c>
      <c r="F2441" s="4" t="str">
        <f>VLOOKUP(C2441,[4]Lookup!A:C,3,FALSE)</f>
        <v>Local Authority</v>
      </c>
      <c r="G2441" t="str">
        <f>IF(F2441="NHS England", "NHS England", IFERROR(VLOOKUP(B2441,[4]Lookup!E:F,2,FALSE),"Requires a Council Assigning"))</f>
        <v>City of York</v>
      </c>
      <c r="H2441" t="str">
        <f>IFERROR(VLOOKUP(C2441,[4]Lookup!A:B,2,FALSE),"Requires Category")</f>
        <v>Emergency Contraception</v>
      </c>
      <c r="I2441" t="str">
        <f t="shared" si="40"/>
        <v>No</v>
      </c>
    </row>
    <row r="2442" spans="1:9" hidden="1" x14ac:dyDescent="0.25">
      <c r="A2442" s="53">
        <v>42705</v>
      </c>
      <c r="B2442" t="s">
        <v>50</v>
      </c>
      <c r="C2442" t="s">
        <v>138</v>
      </c>
      <c r="D2442">
        <v>8</v>
      </c>
      <c r="E2442" s="4">
        <v>88.64</v>
      </c>
      <c r="F2442" s="4" t="str">
        <f>VLOOKUP(C2442,[4]Lookup!A:C,3,FALSE)</f>
        <v>Local Authority</v>
      </c>
      <c r="G2442" t="str">
        <f>IF(F2442="NHS England", "NHS England", IFERROR(VLOOKUP(B2442,[4]Lookup!E:F,2,FALSE),"Requires a Council Assigning"))</f>
        <v>City of York</v>
      </c>
      <c r="H2442" t="str">
        <f>IFERROR(VLOOKUP(C2442,[4]Lookup!A:B,2,FALSE),"Requires Category")</f>
        <v>Opioid Dependence</v>
      </c>
      <c r="I2442" t="str">
        <f t="shared" si="40"/>
        <v>Yes</v>
      </c>
    </row>
    <row r="2443" spans="1:9" hidden="1" x14ac:dyDescent="0.25">
      <c r="A2443" s="53">
        <v>42705</v>
      </c>
      <c r="B2443" t="s">
        <v>50</v>
      </c>
      <c r="C2443" t="s">
        <v>128</v>
      </c>
      <c r="D2443">
        <v>4</v>
      </c>
      <c r="E2443" s="4">
        <v>326.06</v>
      </c>
      <c r="F2443" s="4" t="str">
        <f>VLOOKUP(C2443,[4]Lookup!A:C,3,FALSE)</f>
        <v>Local Authority</v>
      </c>
      <c r="G2443" t="str">
        <f>IF(F2443="NHS England", "NHS England", IFERROR(VLOOKUP(B2443,[4]Lookup!E:F,2,FALSE),"Requires a Council Assigning"))</f>
        <v>City of York</v>
      </c>
      <c r="H2443" t="str">
        <f>IFERROR(VLOOKUP(C2443,[4]Lookup!A:B,2,FALSE),"Requires Category")</f>
        <v>IUD Progestogen-only Device</v>
      </c>
      <c r="I2443" t="str">
        <f t="shared" si="40"/>
        <v>No</v>
      </c>
    </row>
    <row r="2444" spans="1:9" hidden="1" x14ac:dyDescent="0.25">
      <c r="A2444" s="53">
        <v>42705</v>
      </c>
      <c r="B2444" t="s">
        <v>50</v>
      </c>
      <c r="C2444" t="s">
        <v>129</v>
      </c>
      <c r="D2444">
        <v>2</v>
      </c>
      <c r="E2444" s="4">
        <v>154.59</v>
      </c>
      <c r="F2444" s="4" t="str">
        <f>VLOOKUP(C2444,[4]Lookup!A:C,3,FALSE)</f>
        <v>Local Authority</v>
      </c>
      <c r="G2444" t="str">
        <f>IF(F2444="NHS England", "NHS England", IFERROR(VLOOKUP(B2444,[4]Lookup!E:F,2,FALSE),"Requires a Council Assigning"))</f>
        <v>City of York</v>
      </c>
      <c r="H2444" t="str">
        <f>IFERROR(VLOOKUP(C2444,[4]Lookup!A:B,2,FALSE),"Requires Category")</f>
        <v>Etonogestrel</v>
      </c>
      <c r="I2444" t="str">
        <f t="shared" si="40"/>
        <v>No</v>
      </c>
    </row>
    <row r="2445" spans="1:9" hidden="1" x14ac:dyDescent="0.25">
      <c r="A2445" s="53">
        <v>42705</v>
      </c>
      <c r="B2445" t="s">
        <v>50</v>
      </c>
      <c r="C2445" t="s">
        <v>152</v>
      </c>
      <c r="D2445">
        <v>9</v>
      </c>
      <c r="E2445" s="4">
        <v>69.36</v>
      </c>
      <c r="F2445" s="4" t="str">
        <f>VLOOKUP(C2445,[4]Lookup!A:C,3,FALSE)</f>
        <v>NHS England</v>
      </c>
      <c r="G2445" t="str">
        <f>IF(F2445="NHS England", "NHS England", IFERROR(VLOOKUP(B2445,[4]Lookup!E:F,2,FALSE),"Requires a Council Assigning"))</f>
        <v>NHS England</v>
      </c>
      <c r="H2445" t="str">
        <f>IFERROR(VLOOKUP(C2445,[4]Lookup!A:B,2,FALSE),"Requires Category")</f>
        <v>Pneumococcal</v>
      </c>
      <c r="I2445" t="str">
        <f t="shared" si="40"/>
        <v>Yes</v>
      </c>
    </row>
    <row r="2446" spans="1:9" hidden="1" x14ac:dyDescent="0.25">
      <c r="A2446" s="53">
        <v>42705</v>
      </c>
      <c r="B2446" t="s">
        <v>50</v>
      </c>
      <c r="C2446" t="s">
        <v>144</v>
      </c>
      <c r="D2446">
        <v>2</v>
      </c>
      <c r="E2446" s="4">
        <v>26.05</v>
      </c>
      <c r="F2446" s="4" t="str">
        <f>VLOOKUP(C2446,[4]Lookup!A:C,3,FALSE)</f>
        <v>Local Authority</v>
      </c>
      <c r="G2446" t="str">
        <f>IF(F2446="NHS England", "NHS England", IFERROR(VLOOKUP(B2446,[4]Lookup!E:F,2,FALSE),"Requires a Council Assigning"))</f>
        <v>City of York</v>
      </c>
      <c r="H2446" t="str">
        <f>IFERROR(VLOOKUP(C2446,[4]Lookup!A:B,2,FALSE),"Requires Category")</f>
        <v>Emergency Contraception</v>
      </c>
      <c r="I2446" t="str">
        <f t="shared" si="40"/>
        <v>No</v>
      </c>
    </row>
    <row r="2447" spans="1:9" hidden="1" x14ac:dyDescent="0.25">
      <c r="A2447" s="53">
        <v>42705</v>
      </c>
      <c r="B2447" t="s">
        <v>32</v>
      </c>
      <c r="C2447" t="s">
        <v>166</v>
      </c>
      <c r="D2447">
        <v>3</v>
      </c>
      <c r="E2447" s="4">
        <v>39.090000000000003</v>
      </c>
      <c r="F2447" s="4" t="str">
        <f>VLOOKUP(C2447,[4]Lookup!A:C,3,FALSE)</f>
        <v>Local Authority</v>
      </c>
      <c r="G2447" t="str">
        <f>IF(F2447="NHS England", "NHS England", IFERROR(VLOOKUP(B2447,[4]Lookup!E:F,2,FALSE),"Requires a Council Assigning"))</f>
        <v>North Yorkshire County Council</v>
      </c>
      <c r="H2447" t="str">
        <f>IFERROR(VLOOKUP(C2447,[4]Lookup!A:B,2,FALSE),"Requires Category")</f>
        <v>Alcohol dependence</v>
      </c>
      <c r="I2447" t="str">
        <f t="shared" si="40"/>
        <v>Yes</v>
      </c>
    </row>
    <row r="2448" spans="1:9" hidden="1" x14ac:dyDescent="0.25">
      <c r="A2448" s="53">
        <v>42705</v>
      </c>
      <c r="B2448" t="s">
        <v>32</v>
      </c>
      <c r="C2448" t="s">
        <v>182</v>
      </c>
      <c r="D2448">
        <v>1</v>
      </c>
      <c r="E2448" s="4">
        <v>2.99</v>
      </c>
      <c r="F2448" s="4" t="str">
        <f>VLOOKUP(C2448,[4]Lookup!A:C,3,FALSE)</f>
        <v>Local Authority</v>
      </c>
      <c r="G2448" t="str">
        <f>IF(F2448="NHS England", "NHS England", IFERROR(VLOOKUP(B2448,[4]Lookup!E:F,2,FALSE),"Requires a Council Assigning"))</f>
        <v>North Yorkshire County Council</v>
      </c>
      <c r="H2448" t="str">
        <f>IFERROR(VLOOKUP(C2448,[4]Lookup!A:B,2,FALSE),"Requires Category")</f>
        <v>Opioid Dependence</v>
      </c>
      <c r="I2448" t="str">
        <f t="shared" si="40"/>
        <v>Yes</v>
      </c>
    </row>
    <row r="2449" spans="1:9" hidden="1" x14ac:dyDescent="0.25">
      <c r="A2449" s="53">
        <v>42705</v>
      </c>
      <c r="B2449" t="s">
        <v>32</v>
      </c>
      <c r="C2449" t="s">
        <v>132</v>
      </c>
      <c r="D2449">
        <v>1</v>
      </c>
      <c r="E2449" s="4">
        <v>25.3</v>
      </c>
      <c r="F2449" s="4" t="str">
        <f>VLOOKUP(C2449,[4]Lookup!A:C,3,FALSE)</f>
        <v>Local Authority</v>
      </c>
      <c r="G2449" t="str">
        <f>IF(F2449="NHS England", "NHS England", IFERROR(VLOOKUP(B2449,[4]Lookup!E:F,2,FALSE),"Requires a Council Assigning"))</f>
        <v>North Yorkshire County Council</v>
      </c>
      <c r="H2449" t="str">
        <f>IFERROR(VLOOKUP(C2449,[4]Lookup!A:B,2,FALSE),"Requires Category")</f>
        <v>Nicotine Dependence</v>
      </c>
      <c r="I2449" t="str">
        <f t="shared" si="40"/>
        <v>Yes</v>
      </c>
    </row>
    <row r="2450" spans="1:9" hidden="1" x14ac:dyDescent="0.25">
      <c r="A2450" s="53">
        <v>42705</v>
      </c>
      <c r="B2450" t="s">
        <v>32</v>
      </c>
      <c r="C2450" t="s">
        <v>239</v>
      </c>
      <c r="D2450">
        <v>1</v>
      </c>
      <c r="E2450" s="4">
        <v>9.2100000000000009</v>
      </c>
      <c r="F2450" s="4" t="str">
        <f>VLOOKUP(C2450,[4]Lookup!A:C,3,FALSE)</f>
        <v>NHS England</v>
      </c>
      <c r="G2450" t="str">
        <f>IF(F2450="NHS England", "NHS England", IFERROR(VLOOKUP(B2450,[4]Lookup!E:F,2,FALSE),"Requires a Council Assigning"))</f>
        <v>NHS England</v>
      </c>
      <c r="H2450" t="str">
        <f>IFERROR(VLOOKUP(C2450,[4]Lookup!A:B,2,FALSE),"Requires Category")</f>
        <v>Influenza</v>
      </c>
      <c r="I2450" t="str">
        <f t="shared" si="40"/>
        <v>Yes</v>
      </c>
    </row>
    <row r="2451" spans="1:9" hidden="1" x14ac:dyDescent="0.25">
      <c r="A2451" s="53">
        <v>42705</v>
      </c>
      <c r="B2451" t="s">
        <v>32</v>
      </c>
      <c r="C2451" t="s">
        <v>154</v>
      </c>
      <c r="D2451">
        <v>84</v>
      </c>
      <c r="E2451" s="4">
        <v>512.77</v>
      </c>
      <c r="F2451" s="4" t="str">
        <f>VLOOKUP(C2451,[4]Lookup!A:C,3,FALSE)</f>
        <v>NHS England</v>
      </c>
      <c r="G2451" t="str">
        <f>IF(F2451="NHS England", "NHS England", IFERROR(VLOOKUP(B2451,[4]Lookup!E:F,2,FALSE),"Requires a Council Assigning"))</f>
        <v>NHS England</v>
      </c>
      <c r="H2451" t="str">
        <f>IFERROR(VLOOKUP(C2451,[4]Lookup!A:B,2,FALSE),"Requires Category")</f>
        <v>Influenza</v>
      </c>
      <c r="I2451" t="str">
        <f t="shared" si="40"/>
        <v>Yes</v>
      </c>
    </row>
    <row r="2452" spans="1:9" hidden="1" x14ac:dyDescent="0.25">
      <c r="A2452" s="53">
        <v>42705</v>
      </c>
      <c r="B2452" t="s">
        <v>32</v>
      </c>
      <c r="C2452" t="s">
        <v>159</v>
      </c>
      <c r="D2452">
        <v>1</v>
      </c>
      <c r="E2452" s="4">
        <v>4.83</v>
      </c>
      <c r="F2452" s="4" t="str">
        <f>VLOOKUP(C2452,[4]Lookup!A:C,3,FALSE)</f>
        <v>Local Authority</v>
      </c>
      <c r="G2452" t="str">
        <f>IF(F2452="NHS England", "NHS England", IFERROR(VLOOKUP(B2452,[4]Lookup!E:F,2,FALSE),"Requires a Council Assigning"))</f>
        <v>North Yorkshire County Council</v>
      </c>
      <c r="H2452" t="str">
        <f>IFERROR(VLOOKUP(C2452,[4]Lookup!A:B,2,FALSE),"Requires Category")</f>
        <v>Emergency Contraception</v>
      </c>
      <c r="I2452" t="str">
        <f t="shared" si="40"/>
        <v>No</v>
      </c>
    </row>
    <row r="2453" spans="1:9" hidden="1" x14ac:dyDescent="0.25">
      <c r="A2453" s="53">
        <v>42705</v>
      </c>
      <c r="B2453" t="s">
        <v>32</v>
      </c>
      <c r="C2453" t="s">
        <v>138</v>
      </c>
      <c r="D2453">
        <v>4</v>
      </c>
      <c r="E2453" s="4">
        <v>44.08</v>
      </c>
      <c r="F2453" s="4" t="str">
        <f>VLOOKUP(C2453,[4]Lookup!A:C,3,FALSE)</f>
        <v>Local Authority</v>
      </c>
      <c r="G2453" t="str">
        <f>IF(F2453="NHS England", "NHS England", IFERROR(VLOOKUP(B2453,[4]Lookup!E:F,2,FALSE),"Requires a Council Assigning"))</f>
        <v>North Yorkshire County Council</v>
      </c>
      <c r="H2453" t="str">
        <f>IFERROR(VLOOKUP(C2453,[4]Lookup!A:B,2,FALSE),"Requires Category")</f>
        <v>Opioid Dependence</v>
      </c>
      <c r="I2453" t="str">
        <f t="shared" si="40"/>
        <v>Yes</v>
      </c>
    </row>
    <row r="2454" spans="1:9" hidden="1" x14ac:dyDescent="0.25">
      <c r="A2454" s="53">
        <v>42705</v>
      </c>
      <c r="B2454" t="s">
        <v>32</v>
      </c>
      <c r="C2454" t="s">
        <v>128</v>
      </c>
      <c r="D2454">
        <v>1</v>
      </c>
      <c r="E2454" s="4">
        <v>81.52</v>
      </c>
      <c r="F2454" s="4" t="str">
        <f>VLOOKUP(C2454,[4]Lookup!A:C,3,FALSE)</f>
        <v>Local Authority</v>
      </c>
      <c r="G2454" t="str">
        <f>IF(F2454="NHS England", "NHS England", IFERROR(VLOOKUP(B2454,[4]Lookup!E:F,2,FALSE),"Requires a Council Assigning"))</f>
        <v>North Yorkshire County Council</v>
      </c>
      <c r="H2454" t="str">
        <f>IFERROR(VLOOKUP(C2454,[4]Lookup!A:B,2,FALSE),"Requires Category")</f>
        <v>IUD Progestogen-only Device</v>
      </c>
      <c r="I2454" t="str">
        <f t="shared" si="40"/>
        <v>Yes</v>
      </c>
    </row>
    <row r="2455" spans="1:9" hidden="1" x14ac:dyDescent="0.25">
      <c r="A2455" s="53">
        <v>42705</v>
      </c>
      <c r="B2455" t="s">
        <v>32</v>
      </c>
      <c r="C2455" t="s">
        <v>129</v>
      </c>
      <c r="D2455">
        <v>2</v>
      </c>
      <c r="E2455" s="4">
        <v>154.59</v>
      </c>
      <c r="F2455" s="4" t="str">
        <f>VLOOKUP(C2455,[4]Lookup!A:C,3,FALSE)</f>
        <v>Local Authority</v>
      </c>
      <c r="G2455" t="str">
        <f>IF(F2455="NHS England", "NHS England", IFERROR(VLOOKUP(B2455,[4]Lookup!E:F,2,FALSE),"Requires a Council Assigning"))</f>
        <v>North Yorkshire County Council</v>
      </c>
      <c r="H2455" t="str">
        <f>IFERROR(VLOOKUP(C2455,[4]Lookup!A:B,2,FALSE),"Requires Category")</f>
        <v>Etonogestrel</v>
      </c>
      <c r="I2455" t="str">
        <f t="shared" si="40"/>
        <v>Yes</v>
      </c>
    </row>
    <row r="2456" spans="1:9" hidden="1" x14ac:dyDescent="0.25">
      <c r="A2456" s="53">
        <v>42705</v>
      </c>
      <c r="B2456" t="s">
        <v>32</v>
      </c>
      <c r="C2456" t="s">
        <v>152</v>
      </c>
      <c r="D2456">
        <v>7</v>
      </c>
      <c r="E2456" s="4">
        <v>53.95</v>
      </c>
      <c r="F2456" s="4" t="str">
        <f>VLOOKUP(C2456,[4]Lookup!A:C,3,FALSE)</f>
        <v>NHS England</v>
      </c>
      <c r="G2456" t="str">
        <f>IF(F2456="NHS England", "NHS England", IFERROR(VLOOKUP(B2456,[4]Lookup!E:F,2,FALSE),"Requires a Council Assigning"))</f>
        <v>NHS England</v>
      </c>
      <c r="H2456" t="str">
        <f>IFERROR(VLOOKUP(C2456,[4]Lookup!A:B,2,FALSE),"Requires Category")</f>
        <v>Pneumococcal</v>
      </c>
      <c r="I2456" t="str">
        <f t="shared" si="40"/>
        <v>Yes</v>
      </c>
    </row>
    <row r="2457" spans="1:9" hidden="1" x14ac:dyDescent="0.25">
      <c r="A2457" s="53">
        <v>42705</v>
      </c>
      <c r="B2457" t="s">
        <v>32</v>
      </c>
      <c r="C2457" t="s">
        <v>155</v>
      </c>
      <c r="D2457">
        <v>4</v>
      </c>
      <c r="E2457" s="4">
        <v>82.49</v>
      </c>
      <c r="F2457" s="4" t="str">
        <f>VLOOKUP(C2457,[4]Lookup!A:C,3,FALSE)</f>
        <v>Local Authority</v>
      </c>
      <c r="G2457" t="str">
        <f>IF(F2457="NHS England", "NHS England", IFERROR(VLOOKUP(B2457,[4]Lookup!E:F,2,FALSE),"Requires a Council Assigning"))</f>
        <v>North Yorkshire County Council</v>
      </c>
      <c r="H2457" t="str">
        <f>IFERROR(VLOOKUP(C2457,[4]Lookup!A:B,2,FALSE),"Requires Category")</f>
        <v>Opioid Dependence</v>
      </c>
      <c r="I2457" t="str">
        <f t="shared" si="40"/>
        <v>Yes</v>
      </c>
    </row>
    <row r="2458" spans="1:9" hidden="1" x14ac:dyDescent="0.25">
      <c r="A2458" s="53">
        <v>42705</v>
      </c>
      <c r="B2458" t="s">
        <v>32</v>
      </c>
      <c r="C2458" t="s">
        <v>174</v>
      </c>
      <c r="D2458">
        <v>4</v>
      </c>
      <c r="E2458" s="4">
        <v>123.66</v>
      </c>
      <c r="F2458" s="4" t="str">
        <f>VLOOKUP(C2458,[4]Lookup!A:C,3,FALSE)</f>
        <v>Local Authority</v>
      </c>
      <c r="G2458" t="str">
        <f>IF(F2458="NHS England", "NHS England", IFERROR(VLOOKUP(B2458,[4]Lookup!E:F,2,FALSE),"Requires a Council Assigning"))</f>
        <v>North Yorkshire County Council</v>
      </c>
      <c r="H2458" t="str">
        <f>IFERROR(VLOOKUP(C2458,[4]Lookup!A:B,2,FALSE),"Requires Category")</f>
        <v>Opioid Dependence</v>
      </c>
      <c r="I2458" t="str">
        <f t="shared" si="40"/>
        <v>Yes</v>
      </c>
    </row>
    <row r="2459" spans="1:9" hidden="1" x14ac:dyDescent="0.25">
      <c r="A2459" s="53">
        <v>42705</v>
      </c>
      <c r="B2459" t="s">
        <v>36</v>
      </c>
      <c r="C2459" t="s">
        <v>135</v>
      </c>
      <c r="D2459">
        <v>2</v>
      </c>
      <c r="E2459" s="4">
        <v>47.8</v>
      </c>
      <c r="F2459" s="4" t="str">
        <f>VLOOKUP(C2459,[4]Lookup!A:C,3,FALSE)</f>
        <v>Local Authority</v>
      </c>
      <c r="G2459" t="str">
        <f>IF(F2459="NHS England", "NHS England", IFERROR(VLOOKUP(B2459,[4]Lookup!E:F,2,FALSE),"Requires a Council Assigning"))</f>
        <v>North Yorkshire County Council</v>
      </c>
      <c r="H2459" t="str">
        <f>IFERROR(VLOOKUP(C2459,[4]Lookup!A:B,2,FALSE),"Requires Category")</f>
        <v>Alcohol dependence</v>
      </c>
      <c r="I2459" t="str">
        <f t="shared" si="40"/>
        <v>Yes</v>
      </c>
    </row>
    <row r="2460" spans="1:9" hidden="1" x14ac:dyDescent="0.25">
      <c r="A2460" s="53">
        <v>42705</v>
      </c>
      <c r="B2460" t="s">
        <v>36</v>
      </c>
      <c r="C2460" t="s">
        <v>239</v>
      </c>
      <c r="D2460">
        <v>6</v>
      </c>
      <c r="E2460" s="4">
        <v>55.25</v>
      </c>
      <c r="F2460" s="4" t="str">
        <f>VLOOKUP(C2460,[4]Lookup!A:C,3,FALSE)</f>
        <v>NHS England</v>
      </c>
      <c r="G2460" t="str">
        <f>IF(F2460="NHS England", "NHS England", IFERROR(VLOOKUP(B2460,[4]Lookup!E:F,2,FALSE),"Requires a Council Assigning"))</f>
        <v>NHS England</v>
      </c>
      <c r="H2460" t="str">
        <f>IFERROR(VLOOKUP(C2460,[4]Lookup!A:B,2,FALSE),"Requires Category")</f>
        <v>Influenza</v>
      </c>
      <c r="I2460" t="str">
        <f t="shared" si="40"/>
        <v>Yes</v>
      </c>
    </row>
    <row r="2461" spans="1:9" hidden="1" x14ac:dyDescent="0.25">
      <c r="A2461" s="53">
        <v>42705</v>
      </c>
      <c r="B2461" t="s">
        <v>36</v>
      </c>
      <c r="C2461" t="s">
        <v>154</v>
      </c>
      <c r="D2461">
        <v>9</v>
      </c>
      <c r="E2461" s="4">
        <v>54.94</v>
      </c>
      <c r="F2461" s="4" t="str">
        <f>VLOOKUP(C2461,[4]Lookup!A:C,3,FALSE)</f>
        <v>NHS England</v>
      </c>
      <c r="G2461" t="str">
        <f>IF(F2461="NHS England", "NHS England", IFERROR(VLOOKUP(B2461,[4]Lookup!E:F,2,FALSE),"Requires a Council Assigning"))</f>
        <v>NHS England</v>
      </c>
      <c r="H2461" t="str">
        <f>IFERROR(VLOOKUP(C2461,[4]Lookup!A:B,2,FALSE),"Requires Category")</f>
        <v>Influenza</v>
      </c>
      <c r="I2461" t="str">
        <f t="shared" si="40"/>
        <v>Yes</v>
      </c>
    </row>
    <row r="2462" spans="1:9" hidden="1" x14ac:dyDescent="0.25">
      <c r="A2462" s="53">
        <v>42705</v>
      </c>
      <c r="B2462" t="s">
        <v>36</v>
      </c>
      <c r="C2462" t="s">
        <v>137</v>
      </c>
      <c r="D2462">
        <v>12</v>
      </c>
      <c r="E2462" s="4">
        <v>58.02</v>
      </c>
      <c r="F2462" s="4" t="str">
        <f>VLOOKUP(C2462,[4]Lookup!A:C,3,FALSE)</f>
        <v>NHS England</v>
      </c>
      <c r="G2462" t="str">
        <f>IF(F2462="NHS England", "NHS England", IFERROR(VLOOKUP(B2462,[4]Lookup!E:F,2,FALSE),"Requires a Council Assigning"))</f>
        <v>NHS England</v>
      </c>
      <c r="H2462" t="str">
        <f>IFERROR(VLOOKUP(C2462,[4]Lookup!A:B,2,FALSE),"Requires Category")</f>
        <v>Influenza</v>
      </c>
      <c r="I2462" t="str">
        <f t="shared" si="40"/>
        <v>Yes</v>
      </c>
    </row>
    <row r="2463" spans="1:9" hidden="1" x14ac:dyDescent="0.25">
      <c r="A2463" s="53">
        <v>42705</v>
      </c>
      <c r="B2463" t="s">
        <v>36</v>
      </c>
      <c r="C2463" t="s">
        <v>128</v>
      </c>
      <c r="D2463">
        <v>2</v>
      </c>
      <c r="E2463" s="4">
        <v>163.06</v>
      </c>
      <c r="F2463" s="4" t="str">
        <f>VLOOKUP(C2463,[4]Lookup!A:C,3,FALSE)</f>
        <v>Local Authority</v>
      </c>
      <c r="G2463" t="str">
        <f>IF(F2463="NHS England", "NHS England", IFERROR(VLOOKUP(B2463,[4]Lookup!E:F,2,FALSE),"Requires a Council Assigning"))</f>
        <v>North Yorkshire County Council</v>
      </c>
      <c r="H2463" t="str">
        <f>IFERROR(VLOOKUP(C2463,[4]Lookup!A:B,2,FALSE),"Requires Category")</f>
        <v>IUD Progestogen-only Device</v>
      </c>
      <c r="I2463" t="str">
        <f t="shared" si="40"/>
        <v>Yes</v>
      </c>
    </row>
    <row r="2464" spans="1:9" hidden="1" x14ac:dyDescent="0.25">
      <c r="A2464" s="53">
        <v>42705</v>
      </c>
      <c r="B2464" t="s">
        <v>36</v>
      </c>
      <c r="C2464" t="s">
        <v>129</v>
      </c>
      <c r="D2464">
        <v>2</v>
      </c>
      <c r="E2464" s="4">
        <v>154.59</v>
      </c>
      <c r="F2464" s="4" t="str">
        <f>VLOOKUP(C2464,[4]Lookup!A:C,3,FALSE)</f>
        <v>Local Authority</v>
      </c>
      <c r="G2464" t="str">
        <f>IF(F2464="NHS England", "NHS England", IFERROR(VLOOKUP(B2464,[4]Lookup!E:F,2,FALSE),"Requires a Council Assigning"))</f>
        <v>North Yorkshire County Council</v>
      </c>
      <c r="H2464" t="str">
        <f>IFERROR(VLOOKUP(C2464,[4]Lookup!A:B,2,FALSE),"Requires Category")</f>
        <v>Etonogestrel</v>
      </c>
      <c r="I2464" t="str">
        <f t="shared" si="40"/>
        <v>Yes</v>
      </c>
    </row>
    <row r="2465" spans="1:9" hidden="1" x14ac:dyDescent="0.25">
      <c r="A2465" s="53">
        <v>42705</v>
      </c>
      <c r="B2465" t="s">
        <v>36</v>
      </c>
      <c r="C2465" t="s">
        <v>148</v>
      </c>
      <c r="D2465">
        <v>2</v>
      </c>
      <c r="E2465" s="4">
        <v>31.52</v>
      </c>
      <c r="F2465" s="4" t="str">
        <f>VLOOKUP(C2465,[4]Lookup!A:C,3,FALSE)</f>
        <v>Local Authority</v>
      </c>
      <c r="G2465" t="str">
        <f>IF(F2465="NHS England", "NHS England", IFERROR(VLOOKUP(B2465,[4]Lookup!E:F,2,FALSE),"Requires a Council Assigning"))</f>
        <v>North Yorkshire County Council</v>
      </c>
      <c r="H2465" t="str">
        <f>IFERROR(VLOOKUP(C2465,[4]Lookup!A:B,2,FALSE),"Requires Category")</f>
        <v>Nicotine Dependence</v>
      </c>
      <c r="I2465" t="str">
        <f t="shared" si="40"/>
        <v>Yes</v>
      </c>
    </row>
    <row r="2466" spans="1:9" hidden="1" x14ac:dyDescent="0.25">
      <c r="A2466" s="53">
        <v>42705</v>
      </c>
      <c r="B2466" t="s">
        <v>36</v>
      </c>
      <c r="C2466" t="s">
        <v>153</v>
      </c>
      <c r="D2466">
        <v>3</v>
      </c>
      <c r="E2466" s="4">
        <v>114.54</v>
      </c>
      <c r="F2466" s="4" t="str">
        <f>VLOOKUP(C2466,[4]Lookup!A:C,3,FALSE)</f>
        <v>Local Authority</v>
      </c>
      <c r="G2466" t="str">
        <f>IF(F2466="NHS England", "NHS England", IFERROR(VLOOKUP(B2466,[4]Lookup!E:F,2,FALSE),"Requires a Council Assigning"))</f>
        <v>North Yorkshire County Council</v>
      </c>
      <c r="H2466" t="str">
        <f>IFERROR(VLOOKUP(C2466,[4]Lookup!A:B,2,FALSE),"Requires Category")</f>
        <v>Nicotine Dependence</v>
      </c>
      <c r="I2466" t="str">
        <f t="shared" si="40"/>
        <v>Yes</v>
      </c>
    </row>
    <row r="2467" spans="1:9" hidden="1" x14ac:dyDescent="0.25">
      <c r="A2467" s="53">
        <v>42705</v>
      </c>
      <c r="B2467" t="s">
        <v>36</v>
      </c>
      <c r="C2467" t="s">
        <v>152</v>
      </c>
      <c r="D2467">
        <v>14</v>
      </c>
      <c r="E2467" s="4">
        <v>107.9</v>
      </c>
      <c r="F2467" s="4" t="str">
        <f>VLOOKUP(C2467,[4]Lookup!A:C,3,FALSE)</f>
        <v>NHS England</v>
      </c>
      <c r="G2467" t="str">
        <f>IF(F2467="NHS England", "NHS England", IFERROR(VLOOKUP(B2467,[4]Lookup!E:F,2,FALSE),"Requires a Council Assigning"))</f>
        <v>NHS England</v>
      </c>
      <c r="H2467" t="str">
        <f>IFERROR(VLOOKUP(C2467,[4]Lookup!A:B,2,FALSE),"Requires Category")</f>
        <v>Pneumococcal</v>
      </c>
      <c r="I2467" t="str">
        <f t="shared" si="40"/>
        <v>Yes</v>
      </c>
    </row>
    <row r="2468" spans="1:9" hidden="1" x14ac:dyDescent="0.25">
      <c r="A2468" s="53">
        <v>42705</v>
      </c>
      <c r="B2468" t="s">
        <v>36</v>
      </c>
      <c r="C2468" t="s">
        <v>145</v>
      </c>
      <c r="D2468">
        <v>1</v>
      </c>
      <c r="E2468" s="4">
        <v>25.31</v>
      </c>
      <c r="F2468" s="4" t="str">
        <f>VLOOKUP(C2468,[4]Lookup!A:C,3,FALSE)</f>
        <v>Local Authority</v>
      </c>
      <c r="G2468" t="str">
        <f>IF(F2468="NHS England", "NHS England", IFERROR(VLOOKUP(B2468,[4]Lookup!E:F,2,FALSE),"Requires a Council Assigning"))</f>
        <v>North Yorkshire County Council</v>
      </c>
      <c r="H2468" t="str">
        <f>IFERROR(VLOOKUP(C2468,[4]Lookup!A:B,2,FALSE),"Requires Category")</f>
        <v>Nicotine Dependence</v>
      </c>
      <c r="I2468" t="str">
        <f t="shared" si="40"/>
        <v>Yes</v>
      </c>
    </row>
    <row r="2469" spans="1:9" hidden="1" x14ac:dyDescent="0.25">
      <c r="A2469" s="53">
        <v>42705</v>
      </c>
      <c r="B2469" t="s">
        <v>36</v>
      </c>
      <c r="C2469" t="s">
        <v>146</v>
      </c>
      <c r="D2469">
        <v>4</v>
      </c>
      <c r="E2469" s="4">
        <v>139.22</v>
      </c>
      <c r="F2469" s="4" t="str">
        <f>VLOOKUP(C2469,[4]Lookup!A:C,3,FALSE)</f>
        <v>Local Authority</v>
      </c>
      <c r="G2469" t="str">
        <f>IF(F2469="NHS England", "NHS England", IFERROR(VLOOKUP(B2469,[4]Lookup!E:F,2,FALSE),"Requires a Council Assigning"))</f>
        <v>North Yorkshire County Council</v>
      </c>
      <c r="H2469" t="str">
        <f>IFERROR(VLOOKUP(C2469,[4]Lookup!A:B,2,FALSE),"Requires Category")</f>
        <v>Nicotine Dependence</v>
      </c>
      <c r="I2469" t="str">
        <f t="shared" si="40"/>
        <v>Yes</v>
      </c>
    </row>
    <row r="2470" spans="1:9" hidden="1" x14ac:dyDescent="0.25">
      <c r="A2470" s="53">
        <v>42705</v>
      </c>
      <c r="B2470" t="s">
        <v>62</v>
      </c>
      <c r="C2470" t="s">
        <v>166</v>
      </c>
      <c r="D2470">
        <v>4</v>
      </c>
      <c r="E2470" s="4">
        <v>93.23</v>
      </c>
      <c r="F2470" s="4" t="str">
        <f>VLOOKUP(C2470,[4]Lookup!A:C,3,FALSE)</f>
        <v>Local Authority</v>
      </c>
      <c r="G2470" t="str">
        <f>IF(F2470="NHS England", "NHS England", IFERROR(VLOOKUP(B2470,[4]Lookup!E:F,2,FALSE),"Requires a Council Assigning"))</f>
        <v>City of York</v>
      </c>
      <c r="H2470" t="str">
        <f>IFERROR(VLOOKUP(C2470,[4]Lookup!A:B,2,FALSE),"Requires Category")</f>
        <v>Alcohol dependence</v>
      </c>
      <c r="I2470" t="str">
        <f t="shared" si="40"/>
        <v>No</v>
      </c>
    </row>
    <row r="2471" spans="1:9" hidden="1" x14ac:dyDescent="0.25">
      <c r="A2471" s="53">
        <v>42705</v>
      </c>
      <c r="B2471" t="s">
        <v>62</v>
      </c>
      <c r="C2471" t="s">
        <v>159</v>
      </c>
      <c r="D2471">
        <v>3</v>
      </c>
      <c r="E2471" s="4">
        <v>14.49</v>
      </c>
      <c r="F2471" s="4" t="str">
        <f>VLOOKUP(C2471,[4]Lookup!A:C,3,FALSE)</f>
        <v>Local Authority</v>
      </c>
      <c r="G2471" t="str">
        <f>IF(F2471="NHS England", "NHS England", IFERROR(VLOOKUP(B2471,[4]Lookup!E:F,2,FALSE),"Requires a Council Assigning"))</f>
        <v>City of York</v>
      </c>
      <c r="H2471" t="str">
        <f>IFERROR(VLOOKUP(C2471,[4]Lookup!A:B,2,FALSE),"Requires Category")</f>
        <v>Emergency Contraception</v>
      </c>
      <c r="I2471" t="str">
        <f t="shared" si="40"/>
        <v>No</v>
      </c>
    </row>
    <row r="2472" spans="1:9" hidden="1" x14ac:dyDescent="0.25">
      <c r="A2472" s="53">
        <v>42705</v>
      </c>
      <c r="B2472" t="s">
        <v>62</v>
      </c>
      <c r="C2472" t="s">
        <v>129</v>
      </c>
      <c r="D2472">
        <v>1</v>
      </c>
      <c r="E2472" s="4">
        <v>77.28</v>
      </c>
      <c r="F2472" s="4" t="str">
        <f>VLOOKUP(C2472,[4]Lookup!A:C,3,FALSE)</f>
        <v>Local Authority</v>
      </c>
      <c r="G2472" t="str">
        <f>IF(F2472="NHS England", "NHS England", IFERROR(VLOOKUP(B2472,[4]Lookup!E:F,2,FALSE),"Requires a Council Assigning"))</f>
        <v>City of York</v>
      </c>
      <c r="H2472" t="str">
        <f>IFERROR(VLOOKUP(C2472,[4]Lookup!A:B,2,FALSE),"Requires Category")</f>
        <v>Etonogestrel</v>
      </c>
      <c r="I2472" t="str">
        <f t="shared" si="40"/>
        <v>No</v>
      </c>
    </row>
    <row r="2473" spans="1:9" hidden="1" x14ac:dyDescent="0.25">
      <c r="A2473" s="53">
        <v>42705</v>
      </c>
      <c r="B2473" t="s">
        <v>62</v>
      </c>
      <c r="C2473" t="s">
        <v>193</v>
      </c>
      <c r="D2473">
        <v>1</v>
      </c>
      <c r="E2473" s="4">
        <v>18.48</v>
      </c>
      <c r="F2473" s="4" t="str">
        <f>VLOOKUP(C2473,[4]Lookup!A:C,3,FALSE)</f>
        <v>Local Authority</v>
      </c>
      <c r="G2473" t="str">
        <f>IF(F2473="NHS England", "NHS England", IFERROR(VLOOKUP(B2473,[4]Lookup!E:F,2,FALSE),"Requires a Council Assigning"))</f>
        <v>City of York</v>
      </c>
      <c r="H2473" t="str">
        <f>IFERROR(VLOOKUP(C2473,[4]Lookup!A:B,2,FALSE),"Requires Category")</f>
        <v>Nicotine Dependence</v>
      </c>
      <c r="I2473" t="str">
        <f t="shared" si="40"/>
        <v>No</v>
      </c>
    </row>
    <row r="2474" spans="1:9" hidden="1" x14ac:dyDescent="0.25">
      <c r="A2474" s="53">
        <v>42705</v>
      </c>
      <c r="B2474" t="s">
        <v>62</v>
      </c>
      <c r="C2474" t="s">
        <v>167</v>
      </c>
      <c r="D2474">
        <v>2</v>
      </c>
      <c r="E2474" s="4">
        <v>55.44</v>
      </c>
      <c r="F2474" s="4" t="str">
        <f>VLOOKUP(C2474,[4]Lookup!A:C,3,FALSE)</f>
        <v>Local Authority</v>
      </c>
      <c r="G2474" t="str">
        <f>IF(F2474="NHS England", "NHS England", IFERROR(VLOOKUP(B2474,[4]Lookup!E:F,2,FALSE),"Requires a Council Assigning"))</f>
        <v>City of York</v>
      </c>
      <c r="H2474" t="str">
        <f>IFERROR(VLOOKUP(C2474,[4]Lookup!A:B,2,FALSE),"Requires Category")</f>
        <v>Nicotine Dependence</v>
      </c>
      <c r="I2474" t="str">
        <f t="shared" si="40"/>
        <v>No</v>
      </c>
    </row>
    <row r="2475" spans="1:9" hidden="1" x14ac:dyDescent="0.25">
      <c r="A2475" s="53">
        <v>42705</v>
      </c>
      <c r="B2475" t="s">
        <v>62</v>
      </c>
      <c r="C2475" t="s">
        <v>152</v>
      </c>
      <c r="D2475">
        <v>118</v>
      </c>
      <c r="E2475" s="4">
        <v>909.42</v>
      </c>
      <c r="F2475" s="4" t="str">
        <f>VLOOKUP(C2475,[4]Lookup!A:C,3,FALSE)</f>
        <v>NHS England</v>
      </c>
      <c r="G2475" t="str">
        <f>IF(F2475="NHS England", "NHS England", IFERROR(VLOOKUP(B2475,[4]Lookup!E:F,2,FALSE),"Requires a Council Assigning"))</f>
        <v>NHS England</v>
      </c>
      <c r="H2475" t="str">
        <f>IFERROR(VLOOKUP(C2475,[4]Lookup!A:B,2,FALSE),"Requires Category")</f>
        <v>Pneumococcal</v>
      </c>
      <c r="I2475" t="str">
        <f t="shared" ref="I2475:I2538" si="41">INDEX($R$7:$AB$11,MATCH(G2475,$Q$7:$Q$11,0),MATCH(H2475,$R$6:$AB$6,0))</f>
        <v>Yes</v>
      </c>
    </row>
    <row r="2476" spans="1:9" hidden="1" x14ac:dyDescent="0.25">
      <c r="A2476" s="53">
        <v>42705</v>
      </c>
      <c r="B2476" t="s">
        <v>52</v>
      </c>
      <c r="C2476" t="s">
        <v>166</v>
      </c>
      <c r="D2476">
        <v>2</v>
      </c>
      <c r="E2476" s="4">
        <v>62</v>
      </c>
      <c r="F2476" s="4" t="str">
        <f>VLOOKUP(C2476,[4]Lookup!A:C,3,FALSE)</f>
        <v>Local Authority</v>
      </c>
      <c r="G2476" t="str">
        <f>IF(F2476="NHS England", "NHS England", IFERROR(VLOOKUP(B2476,[4]Lookup!E:F,2,FALSE),"Requires a Council Assigning"))</f>
        <v>North Yorkshire County Council</v>
      </c>
      <c r="H2476" t="str">
        <f>IFERROR(VLOOKUP(C2476,[4]Lookup!A:B,2,FALSE),"Requires Category")</f>
        <v>Alcohol dependence</v>
      </c>
      <c r="I2476" t="str">
        <f t="shared" si="41"/>
        <v>Yes</v>
      </c>
    </row>
    <row r="2477" spans="1:9" hidden="1" x14ac:dyDescent="0.25">
      <c r="A2477" s="53">
        <v>42705</v>
      </c>
      <c r="B2477" t="s">
        <v>52</v>
      </c>
      <c r="C2477" t="s">
        <v>134</v>
      </c>
      <c r="D2477">
        <v>3</v>
      </c>
      <c r="E2477" s="4">
        <v>14.28</v>
      </c>
      <c r="F2477" s="4" t="str">
        <f>VLOOKUP(C2477,[4]Lookup!A:C,3,FALSE)</f>
        <v>Local Authority</v>
      </c>
      <c r="G2477" t="str">
        <f>IF(F2477="NHS England", "NHS England", IFERROR(VLOOKUP(B2477,[4]Lookup!E:F,2,FALSE),"Requires a Council Assigning"))</f>
        <v>North Yorkshire County Council</v>
      </c>
      <c r="H2477" t="str">
        <f>IFERROR(VLOOKUP(C2477,[4]Lookup!A:B,2,FALSE),"Requires Category")</f>
        <v>Opioid Dependence</v>
      </c>
      <c r="I2477" t="str">
        <f t="shared" si="41"/>
        <v>Yes</v>
      </c>
    </row>
    <row r="2478" spans="1:9" hidden="1" x14ac:dyDescent="0.25">
      <c r="A2478" s="53">
        <v>42705</v>
      </c>
      <c r="B2478" t="s">
        <v>52</v>
      </c>
      <c r="C2478" t="s">
        <v>132</v>
      </c>
      <c r="D2478">
        <v>1</v>
      </c>
      <c r="E2478" s="4">
        <v>50.59</v>
      </c>
      <c r="F2478" s="4" t="str">
        <f>VLOOKUP(C2478,[4]Lookup!A:C,3,FALSE)</f>
        <v>Local Authority</v>
      </c>
      <c r="G2478" t="str">
        <f>IF(F2478="NHS England", "NHS England", IFERROR(VLOOKUP(B2478,[4]Lookup!E:F,2,FALSE),"Requires a Council Assigning"))</f>
        <v>North Yorkshire County Council</v>
      </c>
      <c r="H2478" t="str">
        <f>IFERROR(VLOOKUP(C2478,[4]Lookup!A:B,2,FALSE),"Requires Category")</f>
        <v>Nicotine Dependence</v>
      </c>
      <c r="I2478" t="str">
        <f t="shared" si="41"/>
        <v>Yes</v>
      </c>
    </row>
    <row r="2479" spans="1:9" hidden="1" x14ac:dyDescent="0.25">
      <c r="A2479" s="53">
        <v>42705</v>
      </c>
      <c r="B2479" t="s">
        <v>52</v>
      </c>
      <c r="C2479" t="s">
        <v>127</v>
      </c>
      <c r="D2479">
        <v>1</v>
      </c>
      <c r="E2479" s="4">
        <v>13.01</v>
      </c>
      <c r="F2479" s="4" t="str">
        <f>VLOOKUP(C2479,[4]Lookup!A:C,3,FALSE)</f>
        <v>Local Authority</v>
      </c>
      <c r="G2479" t="str">
        <f>IF(F2479="NHS England", "NHS England", IFERROR(VLOOKUP(B2479,[4]Lookup!E:F,2,FALSE),"Requires a Council Assigning"))</f>
        <v>North Yorkshire County Council</v>
      </c>
      <c r="H2479" t="str">
        <f>IFERROR(VLOOKUP(C2479,[4]Lookup!A:B,2,FALSE),"Requires Category")</f>
        <v>Emergency Contraception</v>
      </c>
      <c r="I2479" t="str">
        <f t="shared" si="41"/>
        <v>No</v>
      </c>
    </row>
    <row r="2480" spans="1:9" hidden="1" x14ac:dyDescent="0.25">
      <c r="A2480" s="53">
        <v>42705</v>
      </c>
      <c r="B2480" t="s">
        <v>52</v>
      </c>
      <c r="C2480" t="s">
        <v>136</v>
      </c>
      <c r="D2480">
        <v>1</v>
      </c>
      <c r="E2480" s="4">
        <v>77.28</v>
      </c>
      <c r="F2480" s="4" t="str">
        <f>VLOOKUP(C2480,[4]Lookup!A:C,3,FALSE)</f>
        <v>Local Authority</v>
      </c>
      <c r="G2480" t="str">
        <f>IF(F2480="NHS England", "NHS England", IFERROR(VLOOKUP(B2480,[4]Lookup!E:F,2,FALSE),"Requires a Council Assigning"))</f>
        <v>North Yorkshire County Council</v>
      </c>
      <c r="H2480" t="str">
        <f>IFERROR(VLOOKUP(C2480,[4]Lookup!A:B,2,FALSE),"Requires Category")</f>
        <v>Etonogestrel</v>
      </c>
      <c r="I2480" t="str">
        <f t="shared" si="41"/>
        <v>Yes</v>
      </c>
    </row>
    <row r="2481" spans="1:9" hidden="1" x14ac:dyDescent="0.25">
      <c r="A2481" s="53">
        <v>42705</v>
      </c>
      <c r="B2481" t="s">
        <v>52</v>
      </c>
      <c r="C2481" t="s">
        <v>154</v>
      </c>
      <c r="D2481">
        <v>85</v>
      </c>
      <c r="E2481" s="4">
        <v>518.88</v>
      </c>
      <c r="F2481" s="4" t="str">
        <f>VLOOKUP(C2481,[4]Lookup!A:C,3,FALSE)</f>
        <v>NHS England</v>
      </c>
      <c r="G2481" t="str">
        <f>IF(F2481="NHS England", "NHS England", IFERROR(VLOOKUP(B2481,[4]Lookup!E:F,2,FALSE),"Requires a Council Assigning"))</f>
        <v>NHS England</v>
      </c>
      <c r="H2481" t="str">
        <f>IFERROR(VLOOKUP(C2481,[4]Lookup!A:B,2,FALSE),"Requires Category")</f>
        <v>Influenza</v>
      </c>
      <c r="I2481" t="str">
        <f t="shared" si="41"/>
        <v>Yes</v>
      </c>
    </row>
    <row r="2482" spans="1:9" hidden="1" x14ac:dyDescent="0.25">
      <c r="A2482" s="53">
        <v>42705</v>
      </c>
      <c r="B2482" t="s">
        <v>52</v>
      </c>
      <c r="C2482" t="s">
        <v>137</v>
      </c>
      <c r="D2482">
        <v>2</v>
      </c>
      <c r="E2482" s="4">
        <v>9.67</v>
      </c>
      <c r="F2482" s="4" t="str">
        <f>VLOOKUP(C2482,[4]Lookup!A:C,3,FALSE)</f>
        <v>NHS England</v>
      </c>
      <c r="G2482" t="str">
        <f>IF(F2482="NHS England", "NHS England", IFERROR(VLOOKUP(B2482,[4]Lookup!E:F,2,FALSE),"Requires a Council Assigning"))</f>
        <v>NHS England</v>
      </c>
      <c r="H2482" t="str">
        <f>IFERROR(VLOOKUP(C2482,[4]Lookup!A:B,2,FALSE),"Requires Category")</f>
        <v>Influenza</v>
      </c>
      <c r="I2482" t="str">
        <f t="shared" si="41"/>
        <v>Yes</v>
      </c>
    </row>
    <row r="2483" spans="1:9" hidden="1" x14ac:dyDescent="0.25">
      <c r="A2483" s="53">
        <v>42705</v>
      </c>
      <c r="B2483" t="s">
        <v>52</v>
      </c>
      <c r="C2483" t="s">
        <v>164</v>
      </c>
      <c r="D2483">
        <v>1</v>
      </c>
      <c r="E2483" s="4">
        <v>4.82</v>
      </c>
      <c r="F2483" s="4" t="str">
        <f>VLOOKUP(C2483,[4]Lookup!A:C,3,FALSE)</f>
        <v>Local Authority</v>
      </c>
      <c r="G2483" t="str">
        <f>IF(F2483="NHS England", "NHS England", IFERROR(VLOOKUP(B2483,[4]Lookup!E:F,2,FALSE),"Requires a Council Assigning"))</f>
        <v>North Yorkshire County Council</v>
      </c>
      <c r="H2483" t="str">
        <f>IFERROR(VLOOKUP(C2483,[4]Lookup!A:B,2,FALSE),"Requires Category")</f>
        <v>Emergency Contraception</v>
      </c>
      <c r="I2483" t="str">
        <f t="shared" si="41"/>
        <v>No</v>
      </c>
    </row>
    <row r="2484" spans="1:9" hidden="1" x14ac:dyDescent="0.25">
      <c r="A2484" s="53">
        <v>42705</v>
      </c>
      <c r="B2484" t="s">
        <v>52</v>
      </c>
      <c r="C2484" t="s">
        <v>159</v>
      </c>
      <c r="D2484">
        <v>2</v>
      </c>
      <c r="E2484" s="4">
        <v>9.66</v>
      </c>
      <c r="F2484" s="4" t="str">
        <f>VLOOKUP(C2484,[4]Lookup!A:C,3,FALSE)</f>
        <v>Local Authority</v>
      </c>
      <c r="G2484" t="str">
        <f>IF(F2484="NHS England", "NHS England", IFERROR(VLOOKUP(B2484,[4]Lookup!E:F,2,FALSE),"Requires a Council Assigning"))</f>
        <v>North Yorkshire County Council</v>
      </c>
      <c r="H2484" t="str">
        <f>IFERROR(VLOOKUP(C2484,[4]Lookup!A:B,2,FALSE),"Requires Category")</f>
        <v>Emergency Contraception</v>
      </c>
      <c r="I2484" t="str">
        <f t="shared" si="41"/>
        <v>No</v>
      </c>
    </row>
    <row r="2485" spans="1:9" hidden="1" x14ac:dyDescent="0.25">
      <c r="A2485" s="53">
        <v>42705</v>
      </c>
      <c r="B2485" t="s">
        <v>52</v>
      </c>
      <c r="C2485" t="s">
        <v>189</v>
      </c>
      <c r="D2485">
        <v>4</v>
      </c>
      <c r="E2485" s="4">
        <v>17.920000000000002</v>
      </c>
      <c r="F2485" s="4" t="str">
        <f>VLOOKUP(C2485,[4]Lookup!A:C,3,FALSE)</f>
        <v>Local Authority</v>
      </c>
      <c r="G2485" t="str">
        <f>IF(F2485="NHS England", "NHS England", IFERROR(VLOOKUP(B2485,[4]Lookup!E:F,2,FALSE),"Requires a Council Assigning"))</f>
        <v>North Yorkshire County Council</v>
      </c>
      <c r="H2485" t="str">
        <f>IFERROR(VLOOKUP(C2485,[4]Lookup!A:B,2,FALSE),"Requires Category")</f>
        <v>Opioid Dependence</v>
      </c>
      <c r="I2485" t="str">
        <f t="shared" si="41"/>
        <v>Yes</v>
      </c>
    </row>
    <row r="2486" spans="1:9" hidden="1" x14ac:dyDescent="0.25">
      <c r="A2486" s="53">
        <v>42705</v>
      </c>
      <c r="B2486" t="s">
        <v>52</v>
      </c>
      <c r="C2486" t="s">
        <v>138</v>
      </c>
      <c r="D2486">
        <v>7</v>
      </c>
      <c r="E2486" s="4">
        <v>47.76</v>
      </c>
      <c r="F2486" s="4" t="str">
        <f>VLOOKUP(C2486,[4]Lookup!A:C,3,FALSE)</f>
        <v>Local Authority</v>
      </c>
      <c r="G2486" t="str">
        <f>IF(F2486="NHS England", "NHS England", IFERROR(VLOOKUP(B2486,[4]Lookup!E:F,2,FALSE),"Requires a Council Assigning"))</f>
        <v>North Yorkshire County Council</v>
      </c>
      <c r="H2486" t="str">
        <f>IFERROR(VLOOKUP(C2486,[4]Lookup!A:B,2,FALSE),"Requires Category")</f>
        <v>Opioid Dependence</v>
      </c>
      <c r="I2486" t="str">
        <f t="shared" si="41"/>
        <v>Yes</v>
      </c>
    </row>
    <row r="2487" spans="1:9" hidden="1" x14ac:dyDescent="0.25">
      <c r="A2487" s="53">
        <v>42705</v>
      </c>
      <c r="B2487" t="s">
        <v>52</v>
      </c>
      <c r="C2487" t="s">
        <v>128</v>
      </c>
      <c r="D2487">
        <v>3</v>
      </c>
      <c r="E2487" s="4">
        <v>244.55</v>
      </c>
      <c r="F2487" s="4" t="str">
        <f>VLOOKUP(C2487,[4]Lookup!A:C,3,FALSE)</f>
        <v>Local Authority</v>
      </c>
      <c r="G2487" t="str">
        <f>IF(F2487="NHS England", "NHS England", IFERROR(VLOOKUP(B2487,[4]Lookup!E:F,2,FALSE),"Requires a Council Assigning"))</f>
        <v>North Yorkshire County Council</v>
      </c>
      <c r="H2487" t="str">
        <f>IFERROR(VLOOKUP(C2487,[4]Lookup!A:B,2,FALSE),"Requires Category")</f>
        <v>IUD Progestogen-only Device</v>
      </c>
      <c r="I2487" t="str">
        <f t="shared" si="41"/>
        <v>Yes</v>
      </c>
    </row>
    <row r="2488" spans="1:9" hidden="1" x14ac:dyDescent="0.25">
      <c r="A2488" s="53">
        <v>42705</v>
      </c>
      <c r="B2488" t="s">
        <v>52</v>
      </c>
      <c r="C2488" t="s">
        <v>129</v>
      </c>
      <c r="D2488">
        <v>2</v>
      </c>
      <c r="E2488" s="4">
        <v>154.57</v>
      </c>
      <c r="F2488" s="4" t="str">
        <f>VLOOKUP(C2488,[4]Lookup!A:C,3,FALSE)</f>
        <v>Local Authority</v>
      </c>
      <c r="G2488" t="str">
        <f>IF(F2488="NHS England", "NHS England", IFERROR(VLOOKUP(B2488,[4]Lookup!E:F,2,FALSE),"Requires a Council Assigning"))</f>
        <v>North Yorkshire County Council</v>
      </c>
      <c r="H2488" t="str">
        <f>IFERROR(VLOOKUP(C2488,[4]Lookup!A:B,2,FALSE),"Requires Category")</f>
        <v>Etonogestrel</v>
      </c>
      <c r="I2488" t="str">
        <f t="shared" si="41"/>
        <v>Yes</v>
      </c>
    </row>
    <row r="2489" spans="1:9" hidden="1" x14ac:dyDescent="0.25">
      <c r="A2489" s="53">
        <v>42705</v>
      </c>
      <c r="B2489" t="s">
        <v>52</v>
      </c>
      <c r="C2489" t="s">
        <v>190</v>
      </c>
      <c r="D2489">
        <v>1</v>
      </c>
      <c r="E2489" s="4">
        <v>3.26</v>
      </c>
      <c r="F2489" s="4" t="str">
        <f>VLOOKUP(C2489,[4]Lookup!A:C,3,FALSE)</f>
        <v>Local Authority</v>
      </c>
      <c r="G2489" t="str">
        <f>IF(F2489="NHS England", "NHS England", IFERROR(VLOOKUP(B2489,[4]Lookup!E:F,2,FALSE),"Requires a Council Assigning"))</f>
        <v>North Yorkshire County Council</v>
      </c>
      <c r="H2489" t="str">
        <f>IFERROR(VLOOKUP(C2489,[4]Lookup!A:B,2,FALSE),"Requires Category")</f>
        <v>Nicotine Dependence</v>
      </c>
      <c r="I2489" t="str">
        <f t="shared" si="41"/>
        <v>Yes</v>
      </c>
    </row>
    <row r="2490" spans="1:9" hidden="1" x14ac:dyDescent="0.25">
      <c r="A2490" s="53">
        <v>42705</v>
      </c>
      <c r="B2490" t="s">
        <v>52</v>
      </c>
      <c r="C2490" t="s">
        <v>163</v>
      </c>
      <c r="D2490">
        <v>1</v>
      </c>
      <c r="E2490" s="4">
        <v>66.78</v>
      </c>
      <c r="F2490" s="4" t="str">
        <f>VLOOKUP(C2490,[4]Lookup!A:C,3,FALSE)</f>
        <v>Local Authority</v>
      </c>
      <c r="G2490" t="str">
        <f>IF(F2490="NHS England", "NHS England", IFERROR(VLOOKUP(B2490,[4]Lookup!E:F,2,FALSE),"Requires a Council Assigning"))</f>
        <v>North Yorkshire County Council</v>
      </c>
      <c r="H2490" t="str">
        <f>IFERROR(VLOOKUP(C2490,[4]Lookup!A:B,2,FALSE),"Requires Category")</f>
        <v>Nicotine Dependence</v>
      </c>
      <c r="I2490" t="str">
        <f t="shared" si="41"/>
        <v>Yes</v>
      </c>
    </row>
    <row r="2491" spans="1:9" hidden="1" x14ac:dyDescent="0.25">
      <c r="A2491" s="53">
        <v>42705</v>
      </c>
      <c r="B2491" t="s">
        <v>52</v>
      </c>
      <c r="C2491" t="s">
        <v>161</v>
      </c>
      <c r="D2491">
        <v>1</v>
      </c>
      <c r="E2491" s="4">
        <v>11.24</v>
      </c>
      <c r="F2491" s="4" t="str">
        <f>VLOOKUP(C2491,[4]Lookup!A:C,3,FALSE)</f>
        <v>Local Authority</v>
      </c>
      <c r="G2491" t="str">
        <f>IF(F2491="NHS England", "NHS England", IFERROR(VLOOKUP(B2491,[4]Lookup!E:F,2,FALSE),"Requires a Council Assigning"))</f>
        <v>North Yorkshire County Council</v>
      </c>
      <c r="H2491" t="str">
        <f>IFERROR(VLOOKUP(C2491,[4]Lookup!A:B,2,FALSE),"Requires Category")</f>
        <v>Nicotine Dependence</v>
      </c>
      <c r="I2491" t="str">
        <f t="shared" si="41"/>
        <v>Yes</v>
      </c>
    </row>
    <row r="2492" spans="1:9" hidden="1" x14ac:dyDescent="0.25">
      <c r="A2492" s="53">
        <v>42705</v>
      </c>
      <c r="B2492" t="s">
        <v>52</v>
      </c>
      <c r="C2492" t="s">
        <v>165</v>
      </c>
      <c r="D2492">
        <v>1</v>
      </c>
      <c r="E2492" s="4">
        <v>19.22</v>
      </c>
      <c r="F2492" s="4" t="str">
        <f>VLOOKUP(C2492,[4]Lookup!A:C,3,FALSE)</f>
        <v>Local Authority</v>
      </c>
      <c r="G2492" t="str">
        <f>IF(F2492="NHS England", "NHS England", IFERROR(VLOOKUP(B2492,[4]Lookup!E:F,2,FALSE),"Requires a Council Assigning"))</f>
        <v>North Yorkshire County Council</v>
      </c>
      <c r="H2492" t="str">
        <f>IFERROR(VLOOKUP(C2492,[4]Lookup!A:B,2,FALSE),"Requires Category")</f>
        <v>Nicotine Dependence</v>
      </c>
      <c r="I2492" t="str">
        <f t="shared" si="41"/>
        <v>Yes</v>
      </c>
    </row>
    <row r="2493" spans="1:9" hidden="1" x14ac:dyDescent="0.25">
      <c r="A2493" s="53">
        <v>42705</v>
      </c>
      <c r="B2493" t="s">
        <v>52</v>
      </c>
      <c r="C2493" t="s">
        <v>167</v>
      </c>
      <c r="D2493">
        <v>1</v>
      </c>
      <c r="E2493" s="4">
        <v>31.77</v>
      </c>
      <c r="F2493" s="4" t="str">
        <f>VLOOKUP(C2493,[4]Lookup!A:C,3,FALSE)</f>
        <v>Local Authority</v>
      </c>
      <c r="G2493" t="str">
        <f>IF(F2493="NHS England", "NHS England", IFERROR(VLOOKUP(B2493,[4]Lookup!E:F,2,FALSE),"Requires a Council Assigning"))</f>
        <v>North Yorkshire County Council</v>
      </c>
      <c r="H2493" t="str">
        <f>IFERROR(VLOOKUP(C2493,[4]Lookup!A:B,2,FALSE),"Requires Category")</f>
        <v>Nicotine Dependence</v>
      </c>
      <c r="I2493" t="str">
        <f t="shared" si="41"/>
        <v>Yes</v>
      </c>
    </row>
    <row r="2494" spans="1:9" hidden="1" x14ac:dyDescent="0.25">
      <c r="A2494" s="53">
        <v>42705</v>
      </c>
      <c r="B2494" t="s">
        <v>52</v>
      </c>
      <c r="C2494" t="s">
        <v>169</v>
      </c>
      <c r="D2494">
        <v>2</v>
      </c>
      <c r="E2494" s="4">
        <v>73.91</v>
      </c>
      <c r="F2494" s="4" t="str">
        <f>VLOOKUP(C2494,[4]Lookup!A:C,3,FALSE)</f>
        <v>Local Authority</v>
      </c>
      <c r="G2494" t="str">
        <f>IF(F2494="NHS England", "NHS England", IFERROR(VLOOKUP(B2494,[4]Lookup!E:F,2,FALSE),"Requires a Council Assigning"))</f>
        <v>North Yorkshire County Council</v>
      </c>
      <c r="H2494" t="str">
        <f>IFERROR(VLOOKUP(C2494,[4]Lookup!A:B,2,FALSE),"Requires Category")</f>
        <v>Nicotine Dependence</v>
      </c>
      <c r="I2494" t="str">
        <f t="shared" si="41"/>
        <v>Yes</v>
      </c>
    </row>
    <row r="2495" spans="1:9" hidden="1" x14ac:dyDescent="0.25">
      <c r="A2495" s="53">
        <v>42705</v>
      </c>
      <c r="B2495" t="s">
        <v>52</v>
      </c>
      <c r="C2495" t="s">
        <v>152</v>
      </c>
      <c r="D2495">
        <v>37</v>
      </c>
      <c r="E2495" s="4">
        <v>285.16000000000003</v>
      </c>
      <c r="F2495" s="4" t="str">
        <f>VLOOKUP(C2495,[4]Lookup!A:C,3,FALSE)</f>
        <v>NHS England</v>
      </c>
      <c r="G2495" t="str">
        <f>IF(F2495="NHS England", "NHS England", IFERROR(VLOOKUP(B2495,[4]Lookup!E:F,2,FALSE),"Requires a Council Assigning"))</f>
        <v>NHS England</v>
      </c>
      <c r="H2495" t="str">
        <f>IFERROR(VLOOKUP(C2495,[4]Lookup!A:B,2,FALSE),"Requires Category")</f>
        <v>Pneumococcal</v>
      </c>
      <c r="I2495" t="str">
        <f t="shared" si="41"/>
        <v>Yes</v>
      </c>
    </row>
    <row r="2496" spans="1:9" hidden="1" x14ac:dyDescent="0.25">
      <c r="A2496" s="53">
        <v>42705</v>
      </c>
      <c r="B2496" t="s">
        <v>52</v>
      </c>
      <c r="C2496" t="s">
        <v>155</v>
      </c>
      <c r="D2496">
        <v>1</v>
      </c>
      <c r="E2496" s="4">
        <v>11.76</v>
      </c>
      <c r="F2496" s="4" t="str">
        <f>VLOOKUP(C2496,[4]Lookup!A:C,3,FALSE)</f>
        <v>Local Authority</v>
      </c>
      <c r="G2496" t="str">
        <f>IF(F2496="NHS England", "NHS England", IFERROR(VLOOKUP(B2496,[4]Lookup!E:F,2,FALSE),"Requires a Council Assigning"))</f>
        <v>North Yorkshire County Council</v>
      </c>
      <c r="H2496" t="str">
        <f>IFERROR(VLOOKUP(C2496,[4]Lookup!A:B,2,FALSE),"Requires Category")</f>
        <v>Opioid Dependence</v>
      </c>
      <c r="I2496" t="str">
        <f t="shared" si="41"/>
        <v>Yes</v>
      </c>
    </row>
    <row r="2497" spans="1:9" hidden="1" x14ac:dyDescent="0.25">
      <c r="A2497" s="53">
        <v>42705</v>
      </c>
      <c r="B2497" t="s">
        <v>52</v>
      </c>
      <c r="C2497" t="s">
        <v>145</v>
      </c>
      <c r="D2497">
        <v>4</v>
      </c>
      <c r="E2497" s="4">
        <v>101.25</v>
      </c>
      <c r="F2497" s="4" t="str">
        <f>VLOOKUP(C2497,[4]Lookup!A:C,3,FALSE)</f>
        <v>Local Authority</v>
      </c>
      <c r="G2497" t="str">
        <f>IF(F2497="NHS England", "NHS England", IFERROR(VLOOKUP(B2497,[4]Lookup!E:F,2,FALSE),"Requires a Council Assigning"))</f>
        <v>North Yorkshire County Council</v>
      </c>
      <c r="H2497" t="str">
        <f>IFERROR(VLOOKUP(C2497,[4]Lookup!A:B,2,FALSE),"Requires Category")</f>
        <v>Nicotine Dependence</v>
      </c>
      <c r="I2497" t="str">
        <f t="shared" si="41"/>
        <v>Yes</v>
      </c>
    </row>
    <row r="2498" spans="1:9" hidden="1" x14ac:dyDescent="0.25">
      <c r="A2498" s="53">
        <v>42705</v>
      </c>
      <c r="B2498" t="s">
        <v>52</v>
      </c>
      <c r="C2498" t="s">
        <v>146</v>
      </c>
      <c r="D2498">
        <v>3</v>
      </c>
      <c r="E2498" s="4">
        <v>126.47</v>
      </c>
      <c r="F2498" s="4" t="str">
        <f>VLOOKUP(C2498,[4]Lookup!A:C,3,FALSE)</f>
        <v>Local Authority</v>
      </c>
      <c r="G2498" t="str">
        <f>IF(F2498="NHS England", "NHS England", IFERROR(VLOOKUP(B2498,[4]Lookup!E:F,2,FALSE),"Requires a Council Assigning"))</f>
        <v>North Yorkshire County Council</v>
      </c>
      <c r="H2498" t="str">
        <f>IFERROR(VLOOKUP(C2498,[4]Lookup!A:B,2,FALSE),"Requires Category")</f>
        <v>Nicotine Dependence</v>
      </c>
      <c r="I2498" t="str">
        <f t="shared" si="41"/>
        <v>Yes</v>
      </c>
    </row>
    <row r="2499" spans="1:9" hidden="1" x14ac:dyDescent="0.25">
      <c r="A2499" s="53">
        <v>42705</v>
      </c>
      <c r="B2499" t="s">
        <v>60</v>
      </c>
      <c r="C2499" t="s">
        <v>166</v>
      </c>
      <c r="D2499">
        <v>1</v>
      </c>
      <c r="E2499" s="4">
        <v>30.99</v>
      </c>
      <c r="F2499" s="4" t="str">
        <f>VLOOKUP(C2499,[4]Lookup!A:C,3,FALSE)</f>
        <v>Local Authority</v>
      </c>
      <c r="G2499" t="str">
        <f>IF(F2499="NHS England", "NHS England", IFERROR(VLOOKUP(B2499,[4]Lookup!E:F,2,FALSE),"Requires a Council Assigning"))</f>
        <v>East Riding of Yorkshire Council</v>
      </c>
      <c r="H2499" t="str">
        <f>IFERROR(VLOOKUP(C2499,[4]Lookup!A:B,2,FALSE),"Requires Category")</f>
        <v>Alcohol dependence</v>
      </c>
      <c r="I2499" t="str">
        <f t="shared" si="41"/>
        <v>No</v>
      </c>
    </row>
    <row r="2500" spans="1:9" hidden="1" x14ac:dyDescent="0.25">
      <c r="A2500" s="53">
        <v>42705</v>
      </c>
      <c r="B2500" t="s">
        <v>60</v>
      </c>
      <c r="C2500" t="s">
        <v>241</v>
      </c>
      <c r="D2500">
        <v>60</v>
      </c>
      <c r="E2500" s="4">
        <v>325.14</v>
      </c>
      <c r="F2500" s="4" t="str">
        <f>VLOOKUP(C2500,[4]Lookup!A:C,3,FALSE)</f>
        <v>NHS England</v>
      </c>
      <c r="G2500" t="str">
        <f>IF(F2500="NHS England", "NHS England", IFERROR(VLOOKUP(B2500,[4]Lookup!E:F,2,FALSE),"Requires a Council Assigning"))</f>
        <v>NHS England</v>
      </c>
      <c r="H2500" t="str">
        <f>IFERROR(VLOOKUP(C2500,[4]Lookup!A:B,2,FALSE),"Requires Category")</f>
        <v>Influenza</v>
      </c>
      <c r="I2500" t="str">
        <f t="shared" si="41"/>
        <v>Yes</v>
      </c>
    </row>
    <row r="2501" spans="1:9" hidden="1" x14ac:dyDescent="0.25">
      <c r="A2501" s="53">
        <v>42705</v>
      </c>
      <c r="B2501" t="s">
        <v>60</v>
      </c>
      <c r="C2501" t="s">
        <v>130</v>
      </c>
      <c r="D2501">
        <v>1</v>
      </c>
      <c r="E2501" s="4">
        <v>38.700000000000003</v>
      </c>
      <c r="F2501" s="4" t="str">
        <f>VLOOKUP(C2501,[4]Lookup!A:C,3,FALSE)</f>
        <v>Local Authority</v>
      </c>
      <c r="G2501" t="str">
        <f>IF(F2501="NHS England", "NHS England", IFERROR(VLOOKUP(B2501,[4]Lookup!E:F,2,FALSE),"Requires a Council Assigning"))</f>
        <v>East Riding of Yorkshire Council</v>
      </c>
      <c r="H2501" t="str">
        <f>IFERROR(VLOOKUP(C2501,[4]Lookup!A:B,2,FALSE),"Requires Category")</f>
        <v>Nicotine Dependence</v>
      </c>
      <c r="I2501" t="str">
        <f t="shared" si="41"/>
        <v>No</v>
      </c>
    </row>
    <row r="2502" spans="1:9" hidden="1" x14ac:dyDescent="0.25">
      <c r="A2502" s="53">
        <v>42705</v>
      </c>
      <c r="B2502" t="s">
        <v>60</v>
      </c>
      <c r="C2502" t="s">
        <v>159</v>
      </c>
      <c r="D2502">
        <v>3</v>
      </c>
      <c r="E2502" s="4">
        <v>14.48</v>
      </c>
      <c r="F2502" s="4" t="str">
        <f>VLOOKUP(C2502,[4]Lookup!A:C,3,FALSE)</f>
        <v>Local Authority</v>
      </c>
      <c r="G2502" t="str">
        <f>IF(F2502="NHS England", "NHS England", IFERROR(VLOOKUP(B2502,[4]Lookup!E:F,2,FALSE),"Requires a Council Assigning"))</f>
        <v>East Riding of Yorkshire Council</v>
      </c>
      <c r="H2502" t="str">
        <f>IFERROR(VLOOKUP(C2502,[4]Lookup!A:B,2,FALSE),"Requires Category")</f>
        <v>Emergency Contraception</v>
      </c>
      <c r="I2502" t="str">
        <f t="shared" si="41"/>
        <v>No</v>
      </c>
    </row>
    <row r="2503" spans="1:9" hidden="1" x14ac:dyDescent="0.25">
      <c r="A2503" s="53">
        <v>42705</v>
      </c>
      <c r="B2503" t="s">
        <v>60</v>
      </c>
      <c r="C2503" t="s">
        <v>128</v>
      </c>
      <c r="D2503">
        <v>5</v>
      </c>
      <c r="E2503" s="4">
        <v>407.58</v>
      </c>
      <c r="F2503" s="4" t="str">
        <f>VLOOKUP(C2503,[4]Lookup!A:C,3,FALSE)</f>
        <v>Local Authority</v>
      </c>
      <c r="G2503" t="str">
        <f>IF(F2503="NHS England", "NHS England", IFERROR(VLOOKUP(B2503,[4]Lookup!E:F,2,FALSE),"Requires a Council Assigning"))</f>
        <v>East Riding of Yorkshire Council</v>
      </c>
      <c r="H2503" t="str">
        <f>IFERROR(VLOOKUP(C2503,[4]Lookup!A:B,2,FALSE),"Requires Category")</f>
        <v>IUD Progestogen-only Device</v>
      </c>
      <c r="I2503" t="str">
        <f t="shared" si="41"/>
        <v>Yes</v>
      </c>
    </row>
    <row r="2504" spans="1:9" hidden="1" x14ac:dyDescent="0.25">
      <c r="A2504" s="53">
        <v>42705</v>
      </c>
      <c r="B2504" t="s">
        <v>60</v>
      </c>
      <c r="C2504" t="s">
        <v>129</v>
      </c>
      <c r="D2504">
        <v>8</v>
      </c>
      <c r="E2504" s="4">
        <v>618.26</v>
      </c>
      <c r="F2504" s="4" t="str">
        <f>VLOOKUP(C2504,[4]Lookup!A:C,3,FALSE)</f>
        <v>Local Authority</v>
      </c>
      <c r="G2504" t="str">
        <f>IF(F2504="NHS England", "NHS England", IFERROR(VLOOKUP(B2504,[4]Lookup!E:F,2,FALSE),"Requires a Council Assigning"))</f>
        <v>East Riding of Yorkshire Council</v>
      </c>
      <c r="H2504" t="str">
        <f>IFERROR(VLOOKUP(C2504,[4]Lookup!A:B,2,FALSE),"Requires Category")</f>
        <v>Etonogestrel</v>
      </c>
      <c r="I2504" t="str">
        <f t="shared" si="41"/>
        <v>Yes</v>
      </c>
    </row>
    <row r="2505" spans="1:9" hidden="1" x14ac:dyDescent="0.25">
      <c r="A2505" s="53">
        <v>42705</v>
      </c>
      <c r="B2505" t="s">
        <v>60</v>
      </c>
      <c r="C2505" t="s">
        <v>199</v>
      </c>
      <c r="D2505">
        <v>1</v>
      </c>
      <c r="E2505" s="4">
        <v>36.94</v>
      </c>
      <c r="F2505" s="4" t="str">
        <f>VLOOKUP(C2505,[4]Lookup!A:C,3,FALSE)</f>
        <v>Local Authority</v>
      </c>
      <c r="G2505" t="str">
        <f>IF(F2505="NHS England", "NHS England", IFERROR(VLOOKUP(B2505,[4]Lookup!E:F,2,FALSE),"Requires a Council Assigning"))</f>
        <v>East Riding of Yorkshire Council</v>
      </c>
      <c r="H2505" t="str">
        <f>IFERROR(VLOOKUP(C2505,[4]Lookup!A:B,2,FALSE),"Requires Category")</f>
        <v>Nicotine Dependence</v>
      </c>
      <c r="I2505" t="str">
        <f t="shared" si="41"/>
        <v>No</v>
      </c>
    </row>
    <row r="2506" spans="1:9" hidden="1" x14ac:dyDescent="0.25">
      <c r="A2506" s="53">
        <v>42705</v>
      </c>
      <c r="B2506" t="s">
        <v>60</v>
      </c>
      <c r="C2506" t="s">
        <v>194</v>
      </c>
      <c r="D2506">
        <v>2</v>
      </c>
      <c r="E2506" s="4">
        <v>76.72</v>
      </c>
      <c r="F2506" s="4" t="str">
        <f>VLOOKUP(C2506,[4]Lookup!A:C,3,FALSE)</f>
        <v>Local Authority</v>
      </c>
      <c r="G2506" t="str">
        <f>IF(F2506="NHS England", "NHS England", IFERROR(VLOOKUP(B2506,[4]Lookup!E:F,2,FALSE),"Requires a Council Assigning"))</f>
        <v>East Riding of Yorkshire Council</v>
      </c>
      <c r="H2506" t="str">
        <f>IFERROR(VLOOKUP(C2506,[4]Lookup!A:B,2,FALSE),"Requires Category")</f>
        <v>Nicotine Dependence</v>
      </c>
      <c r="I2506" t="str">
        <f t="shared" si="41"/>
        <v>No</v>
      </c>
    </row>
    <row r="2507" spans="1:9" hidden="1" x14ac:dyDescent="0.25">
      <c r="A2507" s="53">
        <v>42705</v>
      </c>
      <c r="B2507" t="s">
        <v>60</v>
      </c>
      <c r="C2507" t="s">
        <v>167</v>
      </c>
      <c r="D2507">
        <v>1</v>
      </c>
      <c r="E2507" s="4">
        <v>36.950000000000003</v>
      </c>
      <c r="F2507" s="4" t="str">
        <f>VLOOKUP(C2507,[4]Lookup!A:C,3,FALSE)</f>
        <v>Local Authority</v>
      </c>
      <c r="G2507" t="str">
        <f>IF(F2507="NHS England", "NHS England", IFERROR(VLOOKUP(B2507,[4]Lookup!E:F,2,FALSE),"Requires a Council Assigning"))</f>
        <v>East Riding of Yorkshire Council</v>
      </c>
      <c r="H2507" t="str">
        <f>IFERROR(VLOOKUP(C2507,[4]Lookup!A:B,2,FALSE),"Requires Category")</f>
        <v>Nicotine Dependence</v>
      </c>
      <c r="I2507" t="str">
        <f t="shared" si="41"/>
        <v>No</v>
      </c>
    </row>
    <row r="2508" spans="1:9" hidden="1" x14ac:dyDescent="0.25">
      <c r="A2508" s="53">
        <v>42705</v>
      </c>
      <c r="B2508" t="s">
        <v>60</v>
      </c>
      <c r="C2508" t="s">
        <v>225</v>
      </c>
      <c r="D2508">
        <v>1</v>
      </c>
      <c r="E2508" s="4">
        <v>8.7200000000000006</v>
      </c>
      <c r="F2508" s="4" t="str">
        <f>VLOOKUP(C2508,[4]Lookup!A:C,3,FALSE)</f>
        <v>Local Authority</v>
      </c>
      <c r="G2508" t="str">
        <f>IF(F2508="NHS England", "NHS England", IFERROR(VLOOKUP(B2508,[4]Lookup!E:F,2,FALSE),"Requires a Council Assigning"))</f>
        <v>East Riding of Yorkshire Council</v>
      </c>
      <c r="H2508" t="str">
        <f>IFERROR(VLOOKUP(C2508,[4]Lookup!A:B,2,FALSE),"Requires Category")</f>
        <v>Nicotine Dependence</v>
      </c>
      <c r="I2508" t="str">
        <f t="shared" si="41"/>
        <v>No</v>
      </c>
    </row>
    <row r="2509" spans="1:9" hidden="1" x14ac:dyDescent="0.25">
      <c r="A2509" s="53">
        <v>42705</v>
      </c>
      <c r="B2509" t="s">
        <v>56</v>
      </c>
      <c r="C2509" t="s">
        <v>166</v>
      </c>
      <c r="D2509">
        <v>7</v>
      </c>
      <c r="E2509" s="4">
        <v>81.94</v>
      </c>
      <c r="F2509" s="4" t="str">
        <f>VLOOKUP(C2509,[4]Lookup!A:C,3,FALSE)</f>
        <v>Local Authority</v>
      </c>
      <c r="G2509" t="str">
        <f>IF(F2509="NHS England", "NHS England", IFERROR(VLOOKUP(B2509,[4]Lookup!E:F,2,FALSE),"Requires a Council Assigning"))</f>
        <v>North Yorkshire County Council</v>
      </c>
      <c r="H2509" t="str">
        <f>IFERROR(VLOOKUP(C2509,[4]Lookup!A:B,2,FALSE),"Requires Category")</f>
        <v>Alcohol dependence</v>
      </c>
      <c r="I2509" t="str">
        <f t="shared" si="41"/>
        <v>Yes</v>
      </c>
    </row>
    <row r="2510" spans="1:9" hidden="1" x14ac:dyDescent="0.25">
      <c r="A2510" s="53">
        <v>42705</v>
      </c>
      <c r="B2510" t="s">
        <v>56</v>
      </c>
      <c r="C2510" t="s">
        <v>133</v>
      </c>
      <c r="D2510">
        <v>2</v>
      </c>
      <c r="E2510" s="4">
        <v>13.83</v>
      </c>
      <c r="F2510" s="4" t="str">
        <f>VLOOKUP(C2510,[4]Lookup!A:C,3,FALSE)</f>
        <v>Local Authority</v>
      </c>
      <c r="G2510" t="str">
        <f>IF(F2510="NHS England", "NHS England", IFERROR(VLOOKUP(B2510,[4]Lookup!E:F,2,FALSE),"Requires a Council Assigning"))</f>
        <v>North Yorkshire County Council</v>
      </c>
      <c r="H2510" t="str">
        <f>IFERROR(VLOOKUP(C2510,[4]Lookup!A:B,2,FALSE),"Requires Category")</f>
        <v>Opioid Dependence</v>
      </c>
      <c r="I2510" t="str">
        <f t="shared" si="41"/>
        <v>Yes</v>
      </c>
    </row>
    <row r="2511" spans="1:9" hidden="1" x14ac:dyDescent="0.25">
      <c r="A2511" s="53">
        <v>42705</v>
      </c>
      <c r="B2511" t="s">
        <v>56</v>
      </c>
      <c r="C2511" t="s">
        <v>182</v>
      </c>
      <c r="D2511">
        <v>2</v>
      </c>
      <c r="E2511" s="4">
        <v>11.91</v>
      </c>
      <c r="F2511" s="4" t="str">
        <f>VLOOKUP(C2511,[4]Lookup!A:C,3,FALSE)</f>
        <v>Local Authority</v>
      </c>
      <c r="G2511" t="str">
        <f>IF(F2511="NHS England", "NHS England", IFERROR(VLOOKUP(B2511,[4]Lookup!E:F,2,FALSE),"Requires a Council Assigning"))</f>
        <v>North Yorkshire County Council</v>
      </c>
      <c r="H2511" t="str">
        <f>IFERROR(VLOOKUP(C2511,[4]Lookup!A:B,2,FALSE),"Requires Category")</f>
        <v>Opioid Dependence</v>
      </c>
      <c r="I2511" t="str">
        <f t="shared" si="41"/>
        <v>Yes</v>
      </c>
    </row>
    <row r="2512" spans="1:9" hidden="1" x14ac:dyDescent="0.25">
      <c r="A2512" s="53">
        <v>42705</v>
      </c>
      <c r="B2512" t="s">
        <v>56</v>
      </c>
      <c r="C2512" t="s">
        <v>177</v>
      </c>
      <c r="D2512">
        <v>1</v>
      </c>
      <c r="E2512" s="4">
        <v>25.31</v>
      </c>
      <c r="F2512" s="4" t="str">
        <f>VLOOKUP(C2512,[4]Lookup!A:C,3,FALSE)</f>
        <v>Local Authority</v>
      </c>
      <c r="G2512" t="str">
        <f>IF(F2512="NHS England", "NHS England", IFERROR(VLOOKUP(B2512,[4]Lookup!E:F,2,FALSE),"Requires a Council Assigning"))</f>
        <v>North Yorkshire County Council</v>
      </c>
      <c r="H2512" t="str">
        <f>IFERROR(VLOOKUP(C2512,[4]Lookup!A:B,2,FALSE),"Requires Category")</f>
        <v>Nicotine Dependence</v>
      </c>
      <c r="I2512" t="str">
        <f t="shared" si="41"/>
        <v>Yes</v>
      </c>
    </row>
    <row r="2513" spans="1:9" hidden="1" x14ac:dyDescent="0.25">
      <c r="A2513" s="53">
        <v>42705</v>
      </c>
      <c r="B2513" t="s">
        <v>56</v>
      </c>
      <c r="C2513" t="s">
        <v>135</v>
      </c>
      <c r="D2513">
        <v>1</v>
      </c>
      <c r="E2513" s="4">
        <v>23.9</v>
      </c>
      <c r="F2513" s="4" t="str">
        <f>VLOOKUP(C2513,[4]Lookup!A:C,3,FALSE)</f>
        <v>Local Authority</v>
      </c>
      <c r="G2513" t="str">
        <f>IF(F2513="NHS England", "NHS England", IFERROR(VLOOKUP(B2513,[4]Lookup!E:F,2,FALSE),"Requires a Council Assigning"))</f>
        <v>North Yorkshire County Council</v>
      </c>
      <c r="H2513" t="str">
        <f>IFERROR(VLOOKUP(C2513,[4]Lookup!A:B,2,FALSE),"Requires Category")</f>
        <v>Alcohol dependence</v>
      </c>
      <c r="I2513" t="str">
        <f t="shared" si="41"/>
        <v>Yes</v>
      </c>
    </row>
    <row r="2514" spans="1:9" hidden="1" x14ac:dyDescent="0.25">
      <c r="A2514" s="53">
        <v>42705</v>
      </c>
      <c r="B2514" t="s">
        <v>56</v>
      </c>
      <c r="C2514" t="s">
        <v>127</v>
      </c>
      <c r="D2514">
        <v>1</v>
      </c>
      <c r="E2514" s="4">
        <v>13.03</v>
      </c>
      <c r="F2514" s="4" t="str">
        <f>VLOOKUP(C2514,[4]Lookup!A:C,3,FALSE)</f>
        <v>Local Authority</v>
      </c>
      <c r="G2514" t="str">
        <f>IF(F2514="NHS England", "NHS England", IFERROR(VLOOKUP(B2514,[4]Lookup!E:F,2,FALSE),"Requires a Council Assigning"))</f>
        <v>North Yorkshire County Council</v>
      </c>
      <c r="H2514" t="str">
        <f>IFERROR(VLOOKUP(C2514,[4]Lookup!A:B,2,FALSE),"Requires Category")</f>
        <v>Emergency Contraception</v>
      </c>
      <c r="I2514" t="str">
        <f t="shared" si="41"/>
        <v>No</v>
      </c>
    </row>
    <row r="2515" spans="1:9" hidden="1" x14ac:dyDescent="0.25">
      <c r="A2515" s="53">
        <v>42705</v>
      </c>
      <c r="B2515" t="s">
        <v>56</v>
      </c>
      <c r="C2515" t="s">
        <v>154</v>
      </c>
      <c r="D2515">
        <v>1</v>
      </c>
      <c r="E2515" s="4">
        <v>6.1</v>
      </c>
      <c r="F2515" s="4" t="str">
        <f>VLOOKUP(C2515,[4]Lookup!A:C,3,FALSE)</f>
        <v>NHS England</v>
      </c>
      <c r="G2515" t="str">
        <f>IF(F2515="NHS England", "NHS England", IFERROR(VLOOKUP(B2515,[4]Lookup!E:F,2,FALSE),"Requires a Council Assigning"))</f>
        <v>NHS England</v>
      </c>
      <c r="H2515" t="str">
        <f>IFERROR(VLOOKUP(C2515,[4]Lookup!A:B,2,FALSE),"Requires Category")</f>
        <v>Influenza</v>
      </c>
      <c r="I2515" t="str">
        <f t="shared" si="41"/>
        <v>Yes</v>
      </c>
    </row>
    <row r="2516" spans="1:9" hidden="1" x14ac:dyDescent="0.25">
      <c r="A2516" s="53">
        <v>42705</v>
      </c>
      <c r="B2516" t="s">
        <v>56</v>
      </c>
      <c r="C2516" t="s">
        <v>137</v>
      </c>
      <c r="D2516">
        <v>183</v>
      </c>
      <c r="E2516" s="4">
        <v>884.87</v>
      </c>
      <c r="F2516" s="4" t="str">
        <f>VLOOKUP(C2516,[4]Lookup!A:C,3,FALSE)</f>
        <v>NHS England</v>
      </c>
      <c r="G2516" t="str">
        <f>IF(F2516="NHS England", "NHS England", IFERROR(VLOOKUP(B2516,[4]Lookup!E:F,2,FALSE),"Requires a Council Assigning"))</f>
        <v>NHS England</v>
      </c>
      <c r="H2516" t="str">
        <f>IFERROR(VLOOKUP(C2516,[4]Lookup!A:B,2,FALSE),"Requires Category")</f>
        <v>Influenza</v>
      </c>
      <c r="I2516" t="str">
        <f t="shared" si="41"/>
        <v>Yes</v>
      </c>
    </row>
    <row r="2517" spans="1:9" hidden="1" x14ac:dyDescent="0.25">
      <c r="A2517" s="53">
        <v>42705</v>
      </c>
      <c r="B2517" t="s">
        <v>56</v>
      </c>
      <c r="C2517" t="s">
        <v>164</v>
      </c>
      <c r="D2517">
        <v>2</v>
      </c>
      <c r="E2517" s="4">
        <v>9.66</v>
      </c>
      <c r="F2517" s="4" t="str">
        <f>VLOOKUP(C2517,[4]Lookup!A:C,3,FALSE)</f>
        <v>Local Authority</v>
      </c>
      <c r="G2517" t="str">
        <f>IF(F2517="NHS England", "NHS England", IFERROR(VLOOKUP(B2517,[4]Lookup!E:F,2,FALSE),"Requires a Council Assigning"))</f>
        <v>North Yorkshire County Council</v>
      </c>
      <c r="H2517" t="str">
        <f>IFERROR(VLOOKUP(C2517,[4]Lookup!A:B,2,FALSE),"Requires Category")</f>
        <v>Emergency Contraception</v>
      </c>
      <c r="I2517" t="str">
        <f t="shared" si="41"/>
        <v>No</v>
      </c>
    </row>
    <row r="2518" spans="1:9" hidden="1" x14ac:dyDescent="0.25">
      <c r="A2518" s="53">
        <v>42705</v>
      </c>
      <c r="B2518" t="s">
        <v>56</v>
      </c>
      <c r="C2518" t="s">
        <v>159</v>
      </c>
      <c r="D2518">
        <v>1</v>
      </c>
      <c r="E2518" s="4">
        <v>4.83</v>
      </c>
      <c r="F2518" s="4" t="str">
        <f>VLOOKUP(C2518,[4]Lookup!A:C,3,FALSE)</f>
        <v>Local Authority</v>
      </c>
      <c r="G2518" t="str">
        <f>IF(F2518="NHS England", "NHS England", IFERROR(VLOOKUP(B2518,[4]Lookup!E:F,2,FALSE),"Requires a Council Assigning"))</f>
        <v>North Yorkshire County Council</v>
      </c>
      <c r="H2518" t="str">
        <f>IFERROR(VLOOKUP(C2518,[4]Lookup!A:B,2,FALSE),"Requires Category")</f>
        <v>Emergency Contraception</v>
      </c>
      <c r="I2518" t="str">
        <f t="shared" si="41"/>
        <v>No</v>
      </c>
    </row>
    <row r="2519" spans="1:9" hidden="1" x14ac:dyDescent="0.25">
      <c r="A2519" s="53">
        <v>42705</v>
      </c>
      <c r="B2519" t="s">
        <v>56</v>
      </c>
      <c r="C2519" t="s">
        <v>138</v>
      </c>
      <c r="D2519">
        <v>16</v>
      </c>
      <c r="E2519" s="4">
        <v>98.13</v>
      </c>
      <c r="F2519" s="4" t="str">
        <f>VLOOKUP(C2519,[4]Lookup!A:C,3,FALSE)</f>
        <v>Local Authority</v>
      </c>
      <c r="G2519" t="str">
        <f>IF(F2519="NHS England", "NHS England", IFERROR(VLOOKUP(B2519,[4]Lookup!E:F,2,FALSE),"Requires a Council Assigning"))</f>
        <v>North Yorkshire County Council</v>
      </c>
      <c r="H2519" t="str">
        <f>IFERROR(VLOOKUP(C2519,[4]Lookup!A:B,2,FALSE),"Requires Category")</f>
        <v>Opioid Dependence</v>
      </c>
      <c r="I2519" t="str">
        <f t="shared" si="41"/>
        <v>Yes</v>
      </c>
    </row>
    <row r="2520" spans="1:9" hidden="1" x14ac:dyDescent="0.25">
      <c r="A2520" s="53">
        <v>42705</v>
      </c>
      <c r="B2520" t="s">
        <v>56</v>
      </c>
      <c r="C2520" t="s">
        <v>128</v>
      </c>
      <c r="D2520">
        <v>3</v>
      </c>
      <c r="E2520" s="4">
        <v>244.55</v>
      </c>
      <c r="F2520" s="4" t="str">
        <f>VLOOKUP(C2520,[4]Lookup!A:C,3,FALSE)</f>
        <v>Local Authority</v>
      </c>
      <c r="G2520" t="str">
        <f>IF(F2520="NHS England", "NHS England", IFERROR(VLOOKUP(B2520,[4]Lookup!E:F,2,FALSE),"Requires a Council Assigning"))</f>
        <v>North Yorkshire County Council</v>
      </c>
      <c r="H2520" t="str">
        <f>IFERROR(VLOOKUP(C2520,[4]Lookup!A:B,2,FALSE),"Requires Category")</f>
        <v>IUD Progestogen-only Device</v>
      </c>
      <c r="I2520" t="str">
        <f t="shared" si="41"/>
        <v>Yes</v>
      </c>
    </row>
    <row r="2521" spans="1:9" hidden="1" x14ac:dyDescent="0.25">
      <c r="A2521" s="53">
        <v>42705</v>
      </c>
      <c r="B2521" t="s">
        <v>56</v>
      </c>
      <c r="C2521" t="s">
        <v>198</v>
      </c>
      <c r="D2521">
        <v>1</v>
      </c>
      <c r="E2521" s="4">
        <v>20.71</v>
      </c>
      <c r="F2521" s="4" t="str">
        <f>VLOOKUP(C2521,[4]Lookup!A:C,3,FALSE)</f>
        <v>Local Authority</v>
      </c>
      <c r="G2521" t="str">
        <f>IF(F2521="NHS England", "NHS England", IFERROR(VLOOKUP(B2521,[4]Lookup!E:F,2,FALSE),"Requires a Council Assigning"))</f>
        <v>North Yorkshire County Council</v>
      </c>
      <c r="H2521" t="str">
        <f>IFERROR(VLOOKUP(C2521,[4]Lookup!A:B,2,FALSE),"Requires Category")</f>
        <v>Alcohol dependence</v>
      </c>
      <c r="I2521" t="str">
        <f t="shared" si="41"/>
        <v>Yes</v>
      </c>
    </row>
    <row r="2522" spans="1:9" hidden="1" x14ac:dyDescent="0.25">
      <c r="A2522" s="53">
        <v>42705</v>
      </c>
      <c r="B2522" t="s">
        <v>56</v>
      </c>
      <c r="C2522" t="s">
        <v>129</v>
      </c>
      <c r="D2522">
        <v>6</v>
      </c>
      <c r="E2522" s="4">
        <v>463.7</v>
      </c>
      <c r="F2522" s="4" t="str">
        <f>VLOOKUP(C2522,[4]Lookup!A:C,3,FALSE)</f>
        <v>Local Authority</v>
      </c>
      <c r="G2522" t="str">
        <f>IF(F2522="NHS England", "NHS England", IFERROR(VLOOKUP(B2522,[4]Lookup!E:F,2,FALSE),"Requires a Council Assigning"))</f>
        <v>North Yorkshire County Council</v>
      </c>
      <c r="H2522" t="str">
        <f>IFERROR(VLOOKUP(C2522,[4]Lookup!A:B,2,FALSE),"Requires Category")</f>
        <v>Etonogestrel</v>
      </c>
      <c r="I2522" t="str">
        <f t="shared" si="41"/>
        <v>Yes</v>
      </c>
    </row>
    <row r="2523" spans="1:9" hidden="1" x14ac:dyDescent="0.25">
      <c r="A2523" s="53">
        <v>42705</v>
      </c>
      <c r="B2523" t="s">
        <v>56</v>
      </c>
      <c r="C2523" t="s">
        <v>162</v>
      </c>
      <c r="D2523">
        <v>1</v>
      </c>
      <c r="E2523" s="4">
        <v>38.44</v>
      </c>
      <c r="F2523" s="4" t="str">
        <f>VLOOKUP(C2523,[4]Lookup!A:C,3,FALSE)</f>
        <v>Local Authority</v>
      </c>
      <c r="G2523" t="str">
        <f>IF(F2523="NHS England", "NHS England", IFERROR(VLOOKUP(B2523,[4]Lookup!E:F,2,FALSE),"Requires a Council Assigning"))</f>
        <v>North Yorkshire County Council</v>
      </c>
      <c r="H2523" t="str">
        <f>IFERROR(VLOOKUP(C2523,[4]Lookup!A:B,2,FALSE),"Requires Category")</f>
        <v>Nicotine Dependence</v>
      </c>
      <c r="I2523" t="str">
        <f t="shared" si="41"/>
        <v>Yes</v>
      </c>
    </row>
    <row r="2524" spans="1:9" hidden="1" x14ac:dyDescent="0.25">
      <c r="A2524" s="53">
        <v>42705</v>
      </c>
      <c r="B2524" t="s">
        <v>56</v>
      </c>
      <c r="C2524" t="s">
        <v>248</v>
      </c>
      <c r="D2524">
        <v>2</v>
      </c>
      <c r="E2524" s="4">
        <v>13.23</v>
      </c>
      <c r="F2524" s="4" t="str">
        <f>VLOOKUP(C2524,[4]Lookup!A:C,3,FALSE)</f>
        <v>Local Authority</v>
      </c>
      <c r="G2524" t="str">
        <f>IF(F2524="NHS England", "NHS England", IFERROR(VLOOKUP(B2524,[4]Lookup!E:F,2,FALSE),"Requires a Council Assigning"))</f>
        <v>North Yorkshire County Council</v>
      </c>
      <c r="H2524" t="str">
        <f>IFERROR(VLOOKUP(C2524,[4]Lookup!A:B,2,FALSE),"Requires Category")</f>
        <v>Opioid Dependence</v>
      </c>
      <c r="I2524" t="str">
        <f t="shared" si="41"/>
        <v>Yes</v>
      </c>
    </row>
    <row r="2525" spans="1:9" hidden="1" x14ac:dyDescent="0.25">
      <c r="A2525" s="53">
        <v>42705</v>
      </c>
      <c r="B2525" t="s">
        <v>56</v>
      </c>
      <c r="C2525" t="s">
        <v>249</v>
      </c>
      <c r="D2525">
        <v>2</v>
      </c>
      <c r="E2525" s="4">
        <v>11.59</v>
      </c>
      <c r="F2525" s="4" t="str">
        <f>VLOOKUP(C2525,[4]Lookup!A:C,3,FALSE)</f>
        <v>Local Authority</v>
      </c>
      <c r="G2525" t="str">
        <f>IF(F2525="NHS England", "NHS England", IFERROR(VLOOKUP(B2525,[4]Lookup!E:F,2,FALSE),"Requires a Council Assigning"))</f>
        <v>North Yorkshire County Council</v>
      </c>
      <c r="H2525" t="str">
        <f>IFERROR(VLOOKUP(C2525,[4]Lookup!A:B,2,FALSE),"Requires Category")</f>
        <v>Opioid Dependence</v>
      </c>
      <c r="I2525" t="str">
        <f t="shared" si="41"/>
        <v>Yes</v>
      </c>
    </row>
    <row r="2526" spans="1:9" hidden="1" x14ac:dyDescent="0.25">
      <c r="A2526" s="53">
        <v>42705</v>
      </c>
      <c r="B2526" t="s">
        <v>56</v>
      </c>
      <c r="C2526" t="s">
        <v>152</v>
      </c>
      <c r="D2526">
        <v>24</v>
      </c>
      <c r="E2526" s="4">
        <v>184.97</v>
      </c>
      <c r="F2526" s="4" t="str">
        <f>VLOOKUP(C2526,[4]Lookup!A:C,3,FALSE)</f>
        <v>NHS England</v>
      </c>
      <c r="G2526" t="str">
        <f>IF(F2526="NHS England", "NHS England", IFERROR(VLOOKUP(B2526,[4]Lookup!E:F,2,FALSE),"Requires a Council Assigning"))</f>
        <v>NHS England</v>
      </c>
      <c r="H2526" t="str">
        <f>IFERROR(VLOOKUP(C2526,[4]Lookup!A:B,2,FALSE),"Requires Category")</f>
        <v>Pneumococcal</v>
      </c>
      <c r="I2526" t="str">
        <f t="shared" si="41"/>
        <v>Yes</v>
      </c>
    </row>
    <row r="2527" spans="1:9" hidden="1" x14ac:dyDescent="0.25">
      <c r="A2527" s="53">
        <v>42705</v>
      </c>
      <c r="B2527" t="s">
        <v>56</v>
      </c>
      <c r="C2527" t="s">
        <v>145</v>
      </c>
      <c r="D2527">
        <v>3</v>
      </c>
      <c r="E2527" s="4">
        <v>75.94</v>
      </c>
      <c r="F2527" s="4" t="str">
        <f>VLOOKUP(C2527,[4]Lookup!A:C,3,FALSE)</f>
        <v>Local Authority</v>
      </c>
      <c r="G2527" t="str">
        <f>IF(F2527="NHS England", "NHS England", IFERROR(VLOOKUP(B2527,[4]Lookup!E:F,2,FALSE),"Requires a Council Assigning"))</f>
        <v>North Yorkshire County Council</v>
      </c>
      <c r="H2527" t="str">
        <f>IFERROR(VLOOKUP(C2527,[4]Lookup!A:B,2,FALSE),"Requires Category")</f>
        <v>Nicotine Dependence</v>
      </c>
      <c r="I2527" t="str">
        <f t="shared" si="41"/>
        <v>Yes</v>
      </c>
    </row>
    <row r="2528" spans="1:9" hidden="1" x14ac:dyDescent="0.25">
      <c r="A2528" s="53">
        <v>42705</v>
      </c>
      <c r="B2528" t="s">
        <v>56</v>
      </c>
      <c r="C2528" t="s">
        <v>202</v>
      </c>
      <c r="D2528">
        <v>1</v>
      </c>
      <c r="E2528" s="4">
        <v>50.59</v>
      </c>
      <c r="F2528" s="4" t="str">
        <f>VLOOKUP(C2528,[4]Lookup!A:C,3,FALSE)</f>
        <v>Local Authority</v>
      </c>
      <c r="G2528" t="str">
        <f>IF(F2528="NHS England", "NHS England", IFERROR(VLOOKUP(B2528,[4]Lookup!E:F,2,FALSE),"Requires a Council Assigning"))</f>
        <v>North Yorkshire County Council</v>
      </c>
      <c r="H2528" t="str">
        <f>IFERROR(VLOOKUP(C2528,[4]Lookup!A:B,2,FALSE),"Requires Category")</f>
        <v>Nicotine Dependence</v>
      </c>
      <c r="I2528" t="str">
        <f t="shared" si="41"/>
        <v>Yes</v>
      </c>
    </row>
    <row r="2529" spans="1:9" hidden="1" x14ac:dyDescent="0.25">
      <c r="A2529" s="53">
        <v>42705</v>
      </c>
      <c r="B2529" t="s">
        <v>56</v>
      </c>
      <c r="C2529" t="s">
        <v>146</v>
      </c>
      <c r="D2529">
        <v>5</v>
      </c>
      <c r="E2529" s="4">
        <v>227.66</v>
      </c>
      <c r="F2529" s="4" t="str">
        <f>VLOOKUP(C2529,[4]Lookup!A:C,3,FALSE)</f>
        <v>Local Authority</v>
      </c>
      <c r="G2529" t="str">
        <f>IF(F2529="NHS England", "NHS England", IFERROR(VLOOKUP(B2529,[4]Lookup!E:F,2,FALSE),"Requires a Council Assigning"))</f>
        <v>North Yorkshire County Council</v>
      </c>
      <c r="H2529" t="str">
        <f>IFERROR(VLOOKUP(C2529,[4]Lookup!A:B,2,FALSE),"Requires Category")</f>
        <v>Nicotine Dependence</v>
      </c>
      <c r="I2529" t="str">
        <f t="shared" si="41"/>
        <v>Yes</v>
      </c>
    </row>
    <row r="2530" spans="1:9" hidden="1" x14ac:dyDescent="0.25">
      <c r="A2530" s="53">
        <v>42705</v>
      </c>
      <c r="B2530" t="s">
        <v>66</v>
      </c>
      <c r="C2530" t="s">
        <v>166</v>
      </c>
      <c r="D2530">
        <v>4</v>
      </c>
      <c r="E2530" s="4">
        <v>124.03</v>
      </c>
      <c r="F2530" s="4" t="str">
        <f>VLOOKUP(C2530,[4]Lookup!A:C,3,FALSE)</f>
        <v>Local Authority</v>
      </c>
      <c r="G2530" t="str">
        <f>IF(F2530="NHS England", "NHS England", IFERROR(VLOOKUP(B2530,[4]Lookup!E:F,2,FALSE),"Requires a Council Assigning"))</f>
        <v>City of York</v>
      </c>
      <c r="H2530" t="str">
        <f>IFERROR(VLOOKUP(C2530,[4]Lookup!A:B,2,FALSE),"Requires Category")</f>
        <v>Alcohol dependence</v>
      </c>
      <c r="I2530" t="str">
        <f t="shared" si="41"/>
        <v>No</v>
      </c>
    </row>
    <row r="2531" spans="1:9" hidden="1" x14ac:dyDescent="0.25">
      <c r="A2531" s="53">
        <v>42705</v>
      </c>
      <c r="B2531" t="s">
        <v>66</v>
      </c>
      <c r="C2531" t="s">
        <v>133</v>
      </c>
      <c r="D2531">
        <v>2</v>
      </c>
      <c r="E2531" s="4">
        <v>5.77</v>
      </c>
      <c r="F2531" s="4" t="str">
        <f>VLOOKUP(C2531,[4]Lookup!A:C,3,FALSE)</f>
        <v>Local Authority</v>
      </c>
      <c r="G2531" t="str">
        <f>IF(F2531="NHS England", "NHS England", IFERROR(VLOOKUP(B2531,[4]Lookup!E:F,2,FALSE),"Requires a Council Assigning"))</f>
        <v>City of York</v>
      </c>
      <c r="H2531" t="str">
        <f>IFERROR(VLOOKUP(C2531,[4]Lookup!A:B,2,FALSE),"Requires Category")</f>
        <v>Opioid Dependence</v>
      </c>
      <c r="I2531" t="str">
        <f t="shared" si="41"/>
        <v>Yes</v>
      </c>
    </row>
    <row r="2532" spans="1:9" hidden="1" x14ac:dyDescent="0.25">
      <c r="A2532" s="53">
        <v>42705</v>
      </c>
      <c r="B2532" t="s">
        <v>66</v>
      </c>
      <c r="C2532" t="s">
        <v>182</v>
      </c>
      <c r="D2532">
        <v>7</v>
      </c>
      <c r="E2532" s="4">
        <v>33.33</v>
      </c>
      <c r="F2532" s="4" t="str">
        <f>VLOOKUP(C2532,[4]Lookup!A:C,3,FALSE)</f>
        <v>Local Authority</v>
      </c>
      <c r="G2532" t="str">
        <f>IF(F2532="NHS England", "NHS England", IFERROR(VLOOKUP(B2532,[4]Lookup!E:F,2,FALSE),"Requires a Council Assigning"))</f>
        <v>City of York</v>
      </c>
      <c r="H2532" t="str">
        <f>IFERROR(VLOOKUP(C2532,[4]Lookup!A:B,2,FALSE),"Requires Category")</f>
        <v>Opioid Dependence</v>
      </c>
      <c r="I2532" t="str">
        <f t="shared" si="41"/>
        <v>Yes</v>
      </c>
    </row>
    <row r="2533" spans="1:9" hidden="1" x14ac:dyDescent="0.25">
      <c r="A2533" s="53">
        <v>42705</v>
      </c>
      <c r="B2533" t="s">
        <v>66</v>
      </c>
      <c r="C2533" t="s">
        <v>135</v>
      </c>
      <c r="D2533">
        <v>6</v>
      </c>
      <c r="E2533" s="4">
        <v>107.73</v>
      </c>
      <c r="F2533" s="4" t="str">
        <f>VLOOKUP(C2533,[4]Lookup!A:C,3,FALSE)</f>
        <v>Local Authority</v>
      </c>
      <c r="G2533" t="str">
        <f>IF(F2533="NHS England", "NHS England", IFERROR(VLOOKUP(B2533,[4]Lookup!E:F,2,FALSE),"Requires a Council Assigning"))</f>
        <v>City of York</v>
      </c>
      <c r="H2533" t="str">
        <f>IFERROR(VLOOKUP(C2533,[4]Lookup!A:B,2,FALSE),"Requires Category")</f>
        <v>Alcohol dependence</v>
      </c>
      <c r="I2533" t="str">
        <f t="shared" si="41"/>
        <v>No</v>
      </c>
    </row>
    <row r="2534" spans="1:9" hidden="1" x14ac:dyDescent="0.25">
      <c r="A2534" s="53">
        <v>42705</v>
      </c>
      <c r="B2534" t="s">
        <v>66</v>
      </c>
      <c r="C2534" t="s">
        <v>196</v>
      </c>
      <c r="D2534">
        <v>220</v>
      </c>
      <c r="E2534" s="4">
        <v>1069.9000000000001</v>
      </c>
      <c r="F2534" s="4" t="str">
        <f>VLOOKUP(C2534,[4]Lookup!A:C,3,FALSE)</f>
        <v>NHS England</v>
      </c>
      <c r="G2534" t="str">
        <f>IF(F2534="NHS England", "NHS England", IFERROR(VLOOKUP(B2534,[4]Lookup!E:F,2,FALSE),"Requires a Council Assigning"))</f>
        <v>NHS England</v>
      </c>
      <c r="H2534" t="str">
        <f>IFERROR(VLOOKUP(C2534,[4]Lookup!A:B,2,FALSE),"Requires Category")</f>
        <v>Influenza</v>
      </c>
      <c r="I2534" t="str">
        <f t="shared" si="41"/>
        <v>Yes</v>
      </c>
    </row>
    <row r="2535" spans="1:9" hidden="1" x14ac:dyDescent="0.25">
      <c r="A2535" s="53">
        <v>42705</v>
      </c>
      <c r="B2535" t="s">
        <v>66</v>
      </c>
      <c r="C2535" t="s">
        <v>136</v>
      </c>
      <c r="D2535">
        <v>11</v>
      </c>
      <c r="E2535" s="4">
        <v>850.25</v>
      </c>
      <c r="F2535" s="4" t="str">
        <f>VLOOKUP(C2535,[4]Lookup!A:C,3,FALSE)</f>
        <v>Local Authority</v>
      </c>
      <c r="G2535" t="str">
        <f>IF(F2535="NHS England", "NHS England", IFERROR(VLOOKUP(B2535,[4]Lookup!E:F,2,FALSE),"Requires a Council Assigning"))</f>
        <v>City of York</v>
      </c>
      <c r="H2535" t="str">
        <f>IFERROR(VLOOKUP(C2535,[4]Lookup!A:B,2,FALSE),"Requires Category")</f>
        <v>Etonogestrel</v>
      </c>
      <c r="I2535" t="str">
        <f t="shared" si="41"/>
        <v>No</v>
      </c>
    </row>
    <row r="2536" spans="1:9" hidden="1" x14ac:dyDescent="0.25">
      <c r="A2536" s="53">
        <v>42705</v>
      </c>
      <c r="B2536" t="s">
        <v>66</v>
      </c>
      <c r="C2536" t="s">
        <v>154</v>
      </c>
      <c r="D2536">
        <v>52</v>
      </c>
      <c r="E2536" s="4">
        <v>317.43</v>
      </c>
      <c r="F2536" s="4" t="str">
        <f>VLOOKUP(C2536,[4]Lookup!A:C,3,FALSE)</f>
        <v>NHS England</v>
      </c>
      <c r="G2536" t="str">
        <f>IF(F2536="NHS England", "NHS England", IFERROR(VLOOKUP(B2536,[4]Lookup!E:F,2,FALSE),"Requires a Council Assigning"))</f>
        <v>NHS England</v>
      </c>
      <c r="H2536" t="str">
        <f>IFERROR(VLOOKUP(C2536,[4]Lookup!A:B,2,FALSE),"Requires Category")</f>
        <v>Influenza</v>
      </c>
      <c r="I2536" t="str">
        <f t="shared" si="41"/>
        <v>Yes</v>
      </c>
    </row>
    <row r="2537" spans="1:9" hidden="1" x14ac:dyDescent="0.25">
      <c r="A2537" s="53">
        <v>42705</v>
      </c>
      <c r="B2537" t="s">
        <v>66</v>
      </c>
      <c r="C2537" t="s">
        <v>137</v>
      </c>
      <c r="D2537">
        <v>4</v>
      </c>
      <c r="E2537" s="4">
        <v>19.34</v>
      </c>
      <c r="F2537" s="4" t="str">
        <f>VLOOKUP(C2537,[4]Lookup!A:C,3,FALSE)</f>
        <v>NHS England</v>
      </c>
      <c r="G2537" t="str">
        <f>IF(F2537="NHS England", "NHS England", IFERROR(VLOOKUP(B2537,[4]Lookup!E:F,2,FALSE),"Requires a Council Assigning"))</f>
        <v>NHS England</v>
      </c>
      <c r="H2537" t="str">
        <f>IFERROR(VLOOKUP(C2537,[4]Lookup!A:B,2,FALSE),"Requires Category")</f>
        <v>Influenza</v>
      </c>
      <c r="I2537" t="str">
        <f t="shared" si="41"/>
        <v>Yes</v>
      </c>
    </row>
    <row r="2538" spans="1:9" hidden="1" x14ac:dyDescent="0.25">
      <c r="A2538" s="53">
        <v>42705</v>
      </c>
      <c r="B2538" t="s">
        <v>66</v>
      </c>
      <c r="C2538" t="s">
        <v>159</v>
      </c>
      <c r="D2538">
        <v>11</v>
      </c>
      <c r="E2538" s="4">
        <v>53.12</v>
      </c>
      <c r="F2538" s="4" t="str">
        <f>VLOOKUP(C2538,[4]Lookup!A:C,3,FALSE)</f>
        <v>Local Authority</v>
      </c>
      <c r="G2538" t="str">
        <f>IF(F2538="NHS England", "NHS England", IFERROR(VLOOKUP(B2538,[4]Lookup!E:F,2,FALSE),"Requires a Council Assigning"))</f>
        <v>City of York</v>
      </c>
      <c r="H2538" t="str">
        <f>IFERROR(VLOOKUP(C2538,[4]Lookup!A:B,2,FALSE),"Requires Category")</f>
        <v>Emergency Contraception</v>
      </c>
      <c r="I2538" t="str">
        <f t="shared" si="41"/>
        <v>No</v>
      </c>
    </row>
    <row r="2539" spans="1:9" hidden="1" x14ac:dyDescent="0.25">
      <c r="A2539" s="53">
        <v>42705</v>
      </c>
      <c r="B2539" t="s">
        <v>66</v>
      </c>
      <c r="C2539" t="s">
        <v>138</v>
      </c>
      <c r="D2539">
        <v>32</v>
      </c>
      <c r="E2539" s="4">
        <v>188.7</v>
      </c>
      <c r="F2539" s="4" t="str">
        <f>VLOOKUP(C2539,[4]Lookup!A:C,3,FALSE)</f>
        <v>Local Authority</v>
      </c>
      <c r="G2539" t="str">
        <f>IF(F2539="NHS England", "NHS England", IFERROR(VLOOKUP(B2539,[4]Lookup!E:F,2,FALSE),"Requires a Council Assigning"))</f>
        <v>City of York</v>
      </c>
      <c r="H2539" t="str">
        <f>IFERROR(VLOOKUP(C2539,[4]Lookup!A:B,2,FALSE),"Requires Category")</f>
        <v>Opioid Dependence</v>
      </c>
      <c r="I2539" t="str">
        <f t="shared" ref="I2539:I2602" si="42">INDEX($R$7:$AB$11,MATCH(G2539,$Q$7:$Q$11,0),MATCH(H2539,$R$6:$AB$6,0))</f>
        <v>Yes</v>
      </c>
    </row>
    <row r="2540" spans="1:9" hidden="1" x14ac:dyDescent="0.25">
      <c r="A2540" s="53">
        <v>42705</v>
      </c>
      <c r="B2540" t="s">
        <v>66</v>
      </c>
      <c r="C2540" t="s">
        <v>197</v>
      </c>
      <c r="D2540">
        <v>3</v>
      </c>
      <c r="E2540" s="4">
        <v>29.41</v>
      </c>
      <c r="F2540" s="4" t="str">
        <f>VLOOKUP(C2540,[4]Lookup!A:C,3,FALSE)</f>
        <v>Local Authority</v>
      </c>
      <c r="G2540" t="str">
        <f>IF(F2540="NHS England", "NHS England", IFERROR(VLOOKUP(B2540,[4]Lookup!E:F,2,FALSE),"Requires a Council Assigning"))</f>
        <v>City of York</v>
      </c>
      <c r="H2540" t="str">
        <f>IFERROR(VLOOKUP(C2540,[4]Lookup!A:B,2,FALSE),"Requires Category")</f>
        <v>Opioid Dependence</v>
      </c>
      <c r="I2540" t="str">
        <f t="shared" si="42"/>
        <v>Yes</v>
      </c>
    </row>
    <row r="2541" spans="1:9" hidden="1" x14ac:dyDescent="0.25">
      <c r="A2541" s="53">
        <v>42705</v>
      </c>
      <c r="B2541" t="s">
        <v>66</v>
      </c>
      <c r="C2541" t="s">
        <v>128</v>
      </c>
      <c r="D2541">
        <v>8</v>
      </c>
      <c r="E2541" s="4">
        <v>652.13</v>
      </c>
      <c r="F2541" s="4" t="str">
        <f>VLOOKUP(C2541,[4]Lookup!A:C,3,FALSE)</f>
        <v>Local Authority</v>
      </c>
      <c r="G2541" t="str">
        <f>IF(F2541="NHS England", "NHS England", IFERROR(VLOOKUP(B2541,[4]Lookup!E:F,2,FALSE),"Requires a Council Assigning"))</f>
        <v>City of York</v>
      </c>
      <c r="H2541" t="str">
        <f>IFERROR(VLOOKUP(C2541,[4]Lookup!A:B,2,FALSE),"Requires Category")</f>
        <v>IUD Progestogen-only Device</v>
      </c>
      <c r="I2541" t="str">
        <f t="shared" si="42"/>
        <v>No</v>
      </c>
    </row>
    <row r="2542" spans="1:9" hidden="1" x14ac:dyDescent="0.25">
      <c r="A2542" s="53">
        <v>42705</v>
      </c>
      <c r="B2542" t="s">
        <v>66</v>
      </c>
      <c r="C2542" t="s">
        <v>198</v>
      </c>
      <c r="D2542">
        <v>1</v>
      </c>
      <c r="E2542" s="4">
        <v>20.71</v>
      </c>
      <c r="F2542" s="4" t="str">
        <f>VLOOKUP(C2542,[4]Lookup!A:C,3,FALSE)</f>
        <v>Local Authority</v>
      </c>
      <c r="G2542" t="str">
        <f>IF(F2542="NHS England", "NHS England", IFERROR(VLOOKUP(B2542,[4]Lookup!E:F,2,FALSE),"Requires a Council Assigning"))</f>
        <v>City of York</v>
      </c>
      <c r="H2542" t="str">
        <f>IFERROR(VLOOKUP(C2542,[4]Lookup!A:B,2,FALSE),"Requires Category")</f>
        <v>Alcohol dependence</v>
      </c>
      <c r="I2542" t="str">
        <f t="shared" si="42"/>
        <v>No</v>
      </c>
    </row>
    <row r="2543" spans="1:9" hidden="1" x14ac:dyDescent="0.25">
      <c r="A2543" s="53">
        <v>42705</v>
      </c>
      <c r="B2543" t="s">
        <v>66</v>
      </c>
      <c r="C2543" t="s">
        <v>184</v>
      </c>
      <c r="D2543">
        <v>1</v>
      </c>
      <c r="E2543" s="4">
        <v>9.52</v>
      </c>
      <c r="F2543" s="4" t="str">
        <f>VLOOKUP(C2543,[4]Lookup!A:C,3,FALSE)</f>
        <v>Local Authority</v>
      </c>
      <c r="G2543" t="str">
        <f>IF(F2543="NHS England", "NHS England", IFERROR(VLOOKUP(B2543,[4]Lookup!E:F,2,FALSE),"Requires a Council Assigning"))</f>
        <v>City of York</v>
      </c>
      <c r="H2543" t="str">
        <f>IFERROR(VLOOKUP(C2543,[4]Lookup!A:B,2,FALSE),"Requires Category")</f>
        <v>Nicotine Dependence</v>
      </c>
      <c r="I2543" t="str">
        <f t="shared" si="42"/>
        <v>No</v>
      </c>
    </row>
    <row r="2544" spans="1:9" hidden="1" x14ac:dyDescent="0.25">
      <c r="A2544" s="53">
        <v>42705</v>
      </c>
      <c r="B2544" t="s">
        <v>66</v>
      </c>
      <c r="C2544" t="s">
        <v>157</v>
      </c>
      <c r="D2544">
        <v>1</v>
      </c>
      <c r="E2544" s="4">
        <v>36.950000000000003</v>
      </c>
      <c r="F2544" s="4" t="str">
        <f>VLOOKUP(C2544,[4]Lookup!A:C,3,FALSE)</f>
        <v>Local Authority</v>
      </c>
      <c r="G2544" t="str">
        <f>IF(F2544="NHS England", "NHS England", IFERROR(VLOOKUP(B2544,[4]Lookup!E:F,2,FALSE),"Requires a Council Assigning"))</f>
        <v>City of York</v>
      </c>
      <c r="H2544" t="str">
        <f>IFERROR(VLOOKUP(C2544,[4]Lookup!A:B,2,FALSE),"Requires Category")</f>
        <v>Nicotine Dependence</v>
      </c>
      <c r="I2544" t="str">
        <f t="shared" si="42"/>
        <v>No</v>
      </c>
    </row>
    <row r="2545" spans="1:9" hidden="1" x14ac:dyDescent="0.25">
      <c r="A2545" s="53">
        <v>42705</v>
      </c>
      <c r="B2545" t="s">
        <v>66</v>
      </c>
      <c r="C2545" t="s">
        <v>168</v>
      </c>
      <c r="D2545">
        <v>1</v>
      </c>
      <c r="E2545" s="4">
        <v>19.22</v>
      </c>
      <c r="F2545" s="4" t="str">
        <f>VLOOKUP(C2545,[4]Lookup!A:C,3,FALSE)</f>
        <v>Local Authority</v>
      </c>
      <c r="G2545" t="str">
        <f>IF(F2545="NHS England", "NHS England", IFERROR(VLOOKUP(B2545,[4]Lookup!E:F,2,FALSE),"Requires a Council Assigning"))</f>
        <v>City of York</v>
      </c>
      <c r="H2545" t="str">
        <f>IFERROR(VLOOKUP(C2545,[4]Lookup!A:B,2,FALSE),"Requires Category")</f>
        <v>Nicotine Dependence</v>
      </c>
      <c r="I2545" t="str">
        <f t="shared" si="42"/>
        <v>No</v>
      </c>
    </row>
    <row r="2546" spans="1:9" hidden="1" x14ac:dyDescent="0.25">
      <c r="A2546" s="53">
        <v>42705</v>
      </c>
      <c r="B2546" t="s">
        <v>66</v>
      </c>
      <c r="C2546" t="s">
        <v>152</v>
      </c>
      <c r="D2546">
        <v>13</v>
      </c>
      <c r="E2546" s="4">
        <v>100.19</v>
      </c>
      <c r="F2546" s="4" t="str">
        <f>VLOOKUP(C2546,[4]Lookup!A:C,3,FALSE)</f>
        <v>NHS England</v>
      </c>
      <c r="G2546" t="str">
        <f>IF(F2546="NHS England", "NHS England", IFERROR(VLOOKUP(B2546,[4]Lookup!E:F,2,FALSE),"Requires a Council Assigning"))</f>
        <v>NHS England</v>
      </c>
      <c r="H2546" t="str">
        <f>IFERROR(VLOOKUP(C2546,[4]Lookup!A:B,2,FALSE),"Requires Category")</f>
        <v>Pneumococcal</v>
      </c>
      <c r="I2546" t="str">
        <f t="shared" si="42"/>
        <v>Yes</v>
      </c>
    </row>
    <row r="2547" spans="1:9" hidden="1" x14ac:dyDescent="0.25">
      <c r="A2547" s="53">
        <v>42705</v>
      </c>
      <c r="B2547" t="s">
        <v>66</v>
      </c>
      <c r="C2547" t="s">
        <v>202</v>
      </c>
      <c r="D2547">
        <v>1</v>
      </c>
      <c r="E2547" s="4">
        <v>50.59</v>
      </c>
      <c r="F2547" s="4" t="str">
        <f>VLOOKUP(C2547,[4]Lookup!A:C,3,FALSE)</f>
        <v>Local Authority</v>
      </c>
      <c r="G2547" t="str">
        <f>IF(F2547="NHS England", "NHS England", IFERROR(VLOOKUP(B2547,[4]Lookup!E:F,2,FALSE),"Requires a Council Assigning"))</f>
        <v>City of York</v>
      </c>
      <c r="H2547" t="str">
        <f>IFERROR(VLOOKUP(C2547,[4]Lookup!A:B,2,FALSE),"Requires Category")</f>
        <v>Nicotine Dependence</v>
      </c>
      <c r="I2547" t="str">
        <f t="shared" si="42"/>
        <v>No</v>
      </c>
    </row>
    <row r="2548" spans="1:9" hidden="1" x14ac:dyDescent="0.25">
      <c r="A2548" s="53">
        <v>42705</v>
      </c>
      <c r="B2548" t="s">
        <v>46</v>
      </c>
      <c r="C2548" t="s">
        <v>166</v>
      </c>
      <c r="D2548">
        <v>1</v>
      </c>
      <c r="E2548" s="4">
        <v>31.01</v>
      </c>
      <c r="F2548" s="4" t="str">
        <f>VLOOKUP(C2548,[4]Lookup!A:C,3,FALSE)</f>
        <v>Local Authority</v>
      </c>
      <c r="G2548" t="str">
        <f>IF(F2548="NHS England", "NHS England", IFERROR(VLOOKUP(B2548,[4]Lookup!E:F,2,FALSE),"Requires a Council Assigning"))</f>
        <v>North Yorkshire County Council</v>
      </c>
      <c r="H2548" t="str">
        <f>IFERROR(VLOOKUP(C2548,[4]Lookup!A:B,2,FALSE),"Requires Category")</f>
        <v>Alcohol dependence</v>
      </c>
      <c r="I2548" t="str">
        <f t="shared" si="42"/>
        <v>Yes</v>
      </c>
    </row>
    <row r="2549" spans="1:9" hidden="1" x14ac:dyDescent="0.25">
      <c r="A2549" s="53">
        <v>42705</v>
      </c>
      <c r="B2549" t="s">
        <v>46</v>
      </c>
      <c r="C2549" t="s">
        <v>136</v>
      </c>
      <c r="D2549">
        <v>6</v>
      </c>
      <c r="E2549" s="4">
        <v>463.77</v>
      </c>
      <c r="F2549" s="4" t="str">
        <f>VLOOKUP(C2549,[4]Lookup!A:C,3,FALSE)</f>
        <v>Local Authority</v>
      </c>
      <c r="G2549" t="str">
        <f>IF(F2549="NHS England", "NHS England", IFERROR(VLOOKUP(B2549,[4]Lookup!E:F,2,FALSE),"Requires a Council Assigning"))</f>
        <v>North Yorkshire County Council</v>
      </c>
      <c r="H2549" t="str">
        <f>IFERROR(VLOOKUP(C2549,[4]Lookup!A:B,2,FALSE),"Requires Category")</f>
        <v>Etonogestrel</v>
      </c>
      <c r="I2549" t="str">
        <f t="shared" si="42"/>
        <v>Yes</v>
      </c>
    </row>
    <row r="2550" spans="1:9" hidden="1" x14ac:dyDescent="0.25">
      <c r="A2550" s="53">
        <v>42705</v>
      </c>
      <c r="B2550" t="s">
        <v>46</v>
      </c>
      <c r="C2550" t="s">
        <v>137</v>
      </c>
      <c r="D2550">
        <v>101</v>
      </c>
      <c r="E2550" s="4">
        <v>488.37</v>
      </c>
      <c r="F2550" s="4" t="str">
        <f>VLOOKUP(C2550,[4]Lookup!A:C,3,FALSE)</f>
        <v>NHS England</v>
      </c>
      <c r="G2550" t="str">
        <f>IF(F2550="NHS England", "NHS England", IFERROR(VLOOKUP(B2550,[4]Lookup!E:F,2,FALSE),"Requires a Council Assigning"))</f>
        <v>NHS England</v>
      </c>
      <c r="H2550" t="str">
        <f>IFERROR(VLOOKUP(C2550,[4]Lookup!A:B,2,FALSE),"Requires Category")</f>
        <v>Influenza</v>
      </c>
      <c r="I2550" t="str">
        <f t="shared" si="42"/>
        <v>Yes</v>
      </c>
    </row>
    <row r="2551" spans="1:9" hidden="1" x14ac:dyDescent="0.25">
      <c r="A2551" s="53">
        <v>42705</v>
      </c>
      <c r="B2551" t="s">
        <v>46</v>
      </c>
      <c r="C2551" t="s">
        <v>159</v>
      </c>
      <c r="D2551">
        <v>1</v>
      </c>
      <c r="E2551" s="4">
        <v>4.83</v>
      </c>
      <c r="F2551" s="4" t="str">
        <f>VLOOKUP(C2551,[4]Lookup!A:C,3,FALSE)</f>
        <v>Local Authority</v>
      </c>
      <c r="G2551" t="str">
        <f>IF(F2551="NHS England", "NHS England", IFERROR(VLOOKUP(B2551,[4]Lookup!E:F,2,FALSE),"Requires a Council Assigning"))</f>
        <v>North Yorkshire County Council</v>
      </c>
      <c r="H2551" t="str">
        <f>IFERROR(VLOOKUP(C2551,[4]Lookup!A:B,2,FALSE),"Requires Category")</f>
        <v>Emergency Contraception</v>
      </c>
      <c r="I2551" t="str">
        <f t="shared" si="42"/>
        <v>No</v>
      </c>
    </row>
    <row r="2552" spans="1:9" hidden="1" x14ac:dyDescent="0.25">
      <c r="A2552" s="53">
        <v>42705</v>
      </c>
      <c r="B2552" t="s">
        <v>46</v>
      </c>
      <c r="C2552" t="s">
        <v>128</v>
      </c>
      <c r="D2552">
        <v>2</v>
      </c>
      <c r="E2552" s="4">
        <v>163.03</v>
      </c>
      <c r="F2552" s="4" t="str">
        <f>VLOOKUP(C2552,[4]Lookup!A:C,3,FALSE)</f>
        <v>Local Authority</v>
      </c>
      <c r="G2552" t="str">
        <f>IF(F2552="NHS England", "NHS England", IFERROR(VLOOKUP(B2552,[4]Lookup!E:F,2,FALSE),"Requires a Council Assigning"))</f>
        <v>North Yorkshire County Council</v>
      </c>
      <c r="H2552" t="str">
        <f>IFERROR(VLOOKUP(C2552,[4]Lookup!A:B,2,FALSE),"Requires Category")</f>
        <v>IUD Progestogen-only Device</v>
      </c>
      <c r="I2552" t="str">
        <f t="shared" si="42"/>
        <v>Yes</v>
      </c>
    </row>
    <row r="2553" spans="1:9" hidden="1" x14ac:dyDescent="0.25">
      <c r="A2553" s="53">
        <v>42705</v>
      </c>
      <c r="B2553" t="s">
        <v>46</v>
      </c>
      <c r="C2553" t="s">
        <v>129</v>
      </c>
      <c r="D2553">
        <v>3</v>
      </c>
      <c r="E2553" s="4">
        <v>231.89</v>
      </c>
      <c r="F2553" s="4" t="str">
        <f>VLOOKUP(C2553,[4]Lookup!A:C,3,FALSE)</f>
        <v>Local Authority</v>
      </c>
      <c r="G2553" t="str">
        <f>IF(F2553="NHS England", "NHS England", IFERROR(VLOOKUP(B2553,[4]Lookup!E:F,2,FALSE),"Requires a Council Assigning"))</f>
        <v>North Yorkshire County Council</v>
      </c>
      <c r="H2553" t="str">
        <f>IFERROR(VLOOKUP(C2553,[4]Lookup!A:B,2,FALSE),"Requires Category")</f>
        <v>Etonogestrel</v>
      </c>
      <c r="I2553" t="str">
        <f t="shared" si="42"/>
        <v>Yes</v>
      </c>
    </row>
    <row r="2554" spans="1:9" hidden="1" x14ac:dyDescent="0.25">
      <c r="A2554" s="53">
        <v>42705</v>
      </c>
      <c r="B2554" t="s">
        <v>46</v>
      </c>
      <c r="C2554" t="s">
        <v>171</v>
      </c>
      <c r="D2554">
        <v>1</v>
      </c>
      <c r="E2554" s="4">
        <v>18.48</v>
      </c>
      <c r="F2554" s="4" t="str">
        <f>VLOOKUP(C2554,[4]Lookup!A:C,3,FALSE)</f>
        <v>Local Authority</v>
      </c>
      <c r="G2554" t="str">
        <f>IF(F2554="NHS England", "NHS England", IFERROR(VLOOKUP(B2554,[4]Lookup!E:F,2,FALSE),"Requires a Council Assigning"))</f>
        <v>North Yorkshire County Council</v>
      </c>
      <c r="H2554" t="str">
        <f>IFERROR(VLOOKUP(C2554,[4]Lookup!A:B,2,FALSE),"Requires Category")</f>
        <v>Nicotine Dependence</v>
      </c>
      <c r="I2554" t="str">
        <f t="shared" si="42"/>
        <v>Yes</v>
      </c>
    </row>
    <row r="2555" spans="1:9" hidden="1" x14ac:dyDescent="0.25">
      <c r="A2555" s="53">
        <v>42705</v>
      </c>
      <c r="B2555" t="s">
        <v>46</v>
      </c>
      <c r="C2555" t="s">
        <v>147</v>
      </c>
      <c r="D2555">
        <v>1</v>
      </c>
      <c r="E2555" s="4">
        <v>19.22</v>
      </c>
      <c r="F2555" s="4" t="str">
        <f>VLOOKUP(C2555,[4]Lookup!A:C,3,FALSE)</f>
        <v>Local Authority</v>
      </c>
      <c r="G2555" t="str">
        <f>IF(F2555="NHS England", "NHS England", IFERROR(VLOOKUP(B2555,[4]Lookup!E:F,2,FALSE),"Requires a Council Assigning"))</f>
        <v>North Yorkshire County Council</v>
      </c>
      <c r="H2555" t="str">
        <f>IFERROR(VLOOKUP(C2555,[4]Lookup!A:B,2,FALSE),"Requires Category")</f>
        <v>Nicotine Dependence</v>
      </c>
      <c r="I2555" t="str">
        <f t="shared" si="42"/>
        <v>Yes</v>
      </c>
    </row>
    <row r="2556" spans="1:9" hidden="1" x14ac:dyDescent="0.25">
      <c r="A2556" s="53">
        <v>42705</v>
      </c>
      <c r="B2556" t="s">
        <v>46</v>
      </c>
      <c r="C2556" t="s">
        <v>153</v>
      </c>
      <c r="D2556">
        <v>8</v>
      </c>
      <c r="E2556" s="4">
        <v>542.24</v>
      </c>
      <c r="F2556" s="4" t="str">
        <f>VLOOKUP(C2556,[4]Lookup!A:C,3,FALSE)</f>
        <v>Local Authority</v>
      </c>
      <c r="G2556" t="str">
        <f>IF(F2556="NHS England", "NHS England", IFERROR(VLOOKUP(B2556,[4]Lookup!E:F,2,FALSE),"Requires a Council Assigning"))</f>
        <v>North Yorkshire County Council</v>
      </c>
      <c r="H2556" t="str">
        <f>IFERROR(VLOOKUP(C2556,[4]Lookup!A:B,2,FALSE),"Requires Category")</f>
        <v>Nicotine Dependence</v>
      </c>
      <c r="I2556" t="str">
        <f t="shared" si="42"/>
        <v>Yes</v>
      </c>
    </row>
    <row r="2557" spans="1:9" hidden="1" x14ac:dyDescent="0.25">
      <c r="A2557" s="53">
        <v>42705</v>
      </c>
      <c r="B2557" t="s">
        <v>46</v>
      </c>
      <c r="C2557" t="s">
        <v>161</v>
      </c>
      <c r="D2557">
        <v>7</v>
      </c>
      <c r="E2557" s="4">
        <v>168.49</v>
      </c>
      <c r="F2557" s="4" t="str">
        <f>VLOOKUP(C2557,[4]Lookup!A:C,3,FALSE)</f>
        <v>Local Authority</v>
      </c>
      <c r="G2557" t="str">
        <f>IF(F2557="NHS England", "NHS England", IFERROR(VLOOKUP(B2557,[4]Lookup!E:F,2,FALSE),"Requires a Council Assigning"))</f>
        <v>North Yorkshire County Council</v>
      </c>
      <c r="H2557" t="str">
        <f>IFERROR(VLOOKUP(C2557,[4]Lookup!A:B,2,FALSE),"Requires Category")</f>
        <v>Nicotine Dependence</v>
      </c>
      <c r="I2557" t="str">
        <f t="shared" si="42"/>
        <v>Yes</v>
      </c>
    </row>
    <row r="2558" spans="1:9" hidden="1" x14ac:dyDescent="0.25">
      <c r="A2558" s="53">
        <v>42705</v>
      </c>
      <c r="B2558" t="s">
        <v>46</v>
      </c>
      <c r="C2558" t="s">
        <v>162</v>
      </c>
      <c r="D2558">
        <v>1</v>
      </c>
      <c r="E2558" s="4">
        <v>19.22</v>
      </c>
      <c r="F2558" s="4" t="str">
        <f>VLOOKUP(C2558,[4]Lookup!A:C,3,FALSE)</f>
        <v>Local Authority</v>
      </c>
      <c r="G2558" t="str">
        <f>IF(F2558="NHS England", "NHS England", IFERROR(VLOOKUP(B2558,[4]Lookup!E:F,2,FALSE),"Requires a Council Assigning"))</f>
        <v>North Yorkshire County Council</v>
      </c>
      <c r="H2558" t="str">
        <f>IFERROR(VLOOKUP(C2558,[4]Lookup!A:B,2,FALSE),"Requires Category")</f>
        <v>Nicotine Dependence</v>
      </c>
      <c r="I2558" t="str">
        <f t="shared" si="42"/>
        <v>Yes</v>
      </c>
    </row>
    <row r="2559" spans="1:9" hidden="1" x14ac:dyDescent="0.25">
      <c r="A2559" s="53">
        <v>42705</v>
      </c>
      <c r="B2559" t="s">
        <v>46</v>
      </c>
      <c r="C2559" t="s">
        <v>165</v>
      </c>
      <c r="D2559">
        <v>3</v>
      </c>
      <c r="E2559" s="4">
        <v>76.88</v>
      </c>
      <c r="F2559" s="4" t="str">
        <f>VLOOKUP(C2559,[4]Lookup!A:C,3,FALSE)</f>
        <v>Local Authority</v>
      </c>
      <c r="G2559" t="str">
        <f>IF(F2559="NHS England", "NHS England", IFERROR(VLOOKUP(B2559,[4]Lookup!E:F,2,FALSE),"Requires a Council Assigning"))</f>
        <v>North Yorkshire County Council</v>
      </c>
      <c r="H2559" t="str">
        <f>IFERROR(VLOOKUP(C2559,[4]Lookup!A:B,2,FALSE),"Requires Category")</f>
        <v>Nicotine Dependence</v>
      </c>
      <c r="I2559" t="str">
        <f t="shared" si="42"/>
        <v>Yes</v>
      </c>
    </row>
    <row r="2560" spans="1:9" hidden="1" x14ac:dyDescent="0.25">
      <c r="A2560" s="53">
        <v>42705</v>
      </c>
      <c r="B2560" t="s">
        <v>46</v>
      </c>
      <c r="C2560" t="s">
        <v>168</v>
      </c>
      <c r="D2560">
        <v>8</v>
      </c>
      <c r="E2560" s="4">
        <v>160.76</v>
      </c>
      <c r="F2560" s="4" t="str">
        <f>VLOOKUP(C2560,[4]Lookup!A:C,3,FALSE)</f>
        <v>Local Authority</v>
      </c>
      <c r="G2560" t="str">
        <f>IF(F2560="NHS England", "NHS England", IFERROR(VLOOKUP(B2560,[4]Lookup!E:F,2,FALSE),"Requires a Council Assigning"))</f>
        <v>North Yorkshire County Council</v>
      </c>
      <c r="H2560" t="str">
        <f>IFERROR(VLOOKUP(C2560,[4]Lookup!A:B,2,FALSE),"Requires Category")</f>
        <v>Nicotine Dependence</v>
      </c>
      <c r="I2560" t="str">
        <f t="shared" si="42"/>
        <v>Yes</v>
      </c>
    </row>
    <row r="2561" spans="1:9" hidden="1" x14ac:dyDescent="0.25">
      <c r="A2561" s="53">
        <v>42705</v>
      </c>
      <c r="B2561" t="s">
        <v>46</v>
      </c>
      <c r="C2561" t="s">
        <v>152</v>
      </c>
      <c r="D2561">
        <v>24</v>
      </c>
      <c r="E2561" s="4">
        <v>184.97</v>
      </c>
      <c r="F2561" s="4" t="str">
        <f>VLOOKUP(C2561,[4]Lookup!A:C,3,FALSE)</f>
        <v>NHS England</v>
      </c>
      <c r="G2561" t="str">
        <f>IF(F2561="NHS England", "NHS England", IFERROR(VLOOKUP(B2561,[4]Lookup!E:F,2,FALSE),"Requires a Council Assigning"))</f>
        <v>NHS England</v>
      </c>
      <c r="H2561" t="str">
        <f>IFERROR(VLOOKUP(C2561,[4]Lookup!A:B,2,FALSE),"Requires Category")</f>
        <v>Pneumococcal</v>
      </c>
      <c r="I2561" t="str">
        <f t="shared" si="42"/>
        <v>Yes</v>
      </c>
    </row>
    <row r="2562" spans="1:9" hidden="1" x14ac:dyDescent="0.25">
      <c r="A2562" s="53">
        <v>42705</v>
      </c>
      <c r="B2562" t="s">
        <v>46</v>
      </c>
      <c r="C2562" t="s">
        <v>144</v>
      </c>
      <c r="D2562">
        <v>1</v>
      </c>
      <c r="E2562" s="4">
        <v>13.03</v>
      </c>
      <c r="F2562" s="4" t="str">
        <f>VLOOKUP(C2562,[4]Lookup!A:C,3,FALSE)</f>
        <v>Local Authority</v>
      </c>
      <c r="G2562" t="str">
        <f>IF(F2562="NHS England", "NHS England", IFERROR(VLOOKUP(B2562,[4]Lookup!E:F,2,FALSE),"Requires a Council Assigning"))</f>
        <v>North Yorkshire County Council</v>
      </c>
      <c r="H2562" t="str">
        <f>IFERROR(VLOOKUP(C2562,[4]Lookup!A:B,2,FALSE),"Requires Category")</f>
        <v>Emergency Contraception</v>
      </c>
      <c r="I2562" t="str">
        <f t="shared" si="42"/>
        <v>No</v>
      </c>
    </row>
    <row r="2563" spans="1:9" hidden="1" x14ac:dyDescent="0.25">
      <c r="A2563" s="53">
        <v>42705</v>
      </c>
      <c r="B2563" t="s">
        <v>46</v>
      </c>
      <c r="C2563" t="s">
        <v>145</v>
      </c>
      <c r="D2563">
        <v>1</v>
      </c>
      <c r="E2563" s="4">
        <v>25.31</v>
      </c>
      <c r="F2563" s="4" t="str">
        <f>VLOOKUP(C2563,[4]Lookup!A:C,3,FALSE)</f>
        <v>Local Authority</v>
      </c>
      <c r="G2563" t="str">
        <f>IF(F2563="NHS England", "NHS England", IFERROR(VLOOKUP(B2563,[4]Lookup!E:F,2,FALSE),"Requires a Council Assigning"))</f>
        <v>North Yorkshire County Council</v>
      </c>
      <c r="H2563" t="str">
        <f>IFERROR(VLOOKUP(C2563,[4]Lookup!A:B,2,FALSE),"Requires Category")</f>
        <v>Nicotine Dependence</v>
      </c>
      <c r="I2563" t="str">
        <f t="shared" si="42"/>
        <v>Yes</v>
      </c>
    </row>
    <row r="2564" spans="1:9" hidden="1" x14ac:dyDescent="0.25">
      <c r="A2564" s="53">
        <v>42705</v>
      </c>
      <c r="B2564" t="s">
        <v>46</v>
      </c>
      <c r="C2564" t="s">
        <v>146</v>
      </c>
      <c r="D2564">
        <v>6</v>
      </c>
      <c r="E2564" s="4">
        <v>177.09</v>
      </c>
      <c r="F2564" s="4" t="str">
        <f>VLOOKUP(C2564,[4]Lookup!A:C,3,FALSE)</f>
        <v>Local Authority</v>
      </c>
      <c r="G2564" t="str">
        <f>IF(F2564="NHS England", "NHS England", IFERROR(VLOOKUP(B2564,[4]Lookup!E:F,2,FALSE),"Requires a Council Assigning"))</f>
        <v>North Yorkshire County Council</v>
      </c>
      <c r="H2564" t="str">
        <f>IFERROR(VLOOKUP(C2564,[4]Lookup!A:B,2,FALSE),"Requires Category")</f>
        <v>Nicotine Dependence</v>
      </c>
      <c r="I2564" t="str">
        <f t="shared" si="42"/>
        <v>Yes</v>
      </c>
    </row>
    <row r="2565" spans="1:9" hidden="1" x14ac:dyDescent="0.25">
      <c r="A2565" s="53">
        <v>42705</v>
      </c>
      <c r="B2565" t="s">
        <v>42</v>
      </c>
      <c r="C2565" t="s">
        <v>127</v>
      </c>
      <c r="D2565">
        <v>1</v>
      </c>
      <c r="E2565" s="4">
        <v>13.03</v>
      </c>
      <c r="F2565" s="4" t="str">
        <f>VLOOKUP(C2565,[4]Lookup!A:C,3,FALSE)</f>
        <v>Local Authority</v>
      </c>
      <c r="G2565" t="str">
        <f>IF(F2565="NHS England", "NHS England", IFERROR(VLOOKUP(B2565,[4]Lookup!E:F,2,FALSE),"Requires a Council Assigning"))</f>
        <v>North Yorkshire County Council</v>
      </c>
      <c r="H2565" t="str">
        <f>IFERROR(VLOOKUP(C2565,[4]Lookup!A:B,2,FALSE),"Requires Category")</f>
        <v>Emergency Contraception</v>
      </c>
      <c r="I2565" t="str">
        <f t="shared" si="42"/>
        <v>No</v>
      </c>
    </row>
    <row r="2566" spans="1:9" hidden="1" x14ac:dyDescent="0.25">
      <c r="A2566" s="53">
        <v>42705</v>
      </c>
      <c r="B2566" t="s">
        <v>42</v>
      </c>
      <c r="C2566" t="s">
        <v>137</v>
      </c>
      <c r="D2566">
        <v>297</v>
      </c>
      <c r="E2566" s="4">
        <v>1436.11</v>
      </c>
      <c r="F2566" s="4" t="str">
        <f>VLOOKUP(C2566,[4]Lookup!A:C,3,FALSE)</f>
        <v>NHS England</v>
      </c>
      <c r="G2566" t="str">
        <f>IF(F2566="NHS England", "NHS England", IFERROR(VLOOKUP(B2566,[4]Lookup!E:F,2,FALSE),"Requires a Council Assigning"))</f>
        <v>NHS England</v>
      </c>
      <c r="H2566" t="str">
        <f>IFERROR(VLOOKUP(C2566,[4]Lookup!A:B,2,FALSE),"Requires Category")</f>
        <v>Influenza</v>
      </c>
      <c r="I2566" t="str">
        <f t="shared" si="42"/>
        <v>Yes</v>
      </c>
    </row>
    <row r="2567" spans="1:9" hidden="1" x14ac:dyDescent="0.25">
      <c r="A2567" s="53">
        <v>42705</v>
      </c>
      <c r="B2567" t="s">
        <v>42</v>
      </c>
      <c r="C2567" t="s">
        <v>159</v>
      </c>
      <c r="D2567">
        <v>2</v>
      </c>
      <c r="E2567" s="4">
        <v>9.65</v>
      </c>
      <c r="F2567" s="4" t="str">
        <f>VLOOKUP(C2567,[4]Lookup!A:C,3,FALSE)</f>
        <v>Local Authority</v>
      </c>
      <c r="G2567" t="str">
        <f>IF(F2567="NHS England", "NHS England", IFERROR(VLOOKUP(B2567,[4]Lookup!E:F,2,FALSE),"Requires a Council Assigning"))</f>
        <v>North Yorkshire County Council</v>
      </c>
      <c r="H2567" t="str">
        <f>IFERROR(VLOOKUP(C2567,[4]Lookup!A:B,2,FALSE),"Requires Category")</f>
        <v>Emergency Contraception</v>
      </c>
      <c r="I2567" t="str">
        <f t="shared" si="42"/>
        <v>No</v>
      </c>
    </row>
    <row r="2568" spans="1:9" hidden="1" x14ac:dyDescent="0.25">
      <c r="A2568" s="53">
        <v>42705</v>
      </c>
      <c r="B2568" t="s">
        <v>42</v>
      </c>
      <c r="C2568" t="s">
        <v>128</v>
      </c>
      <c r="D2568">
        <v>1</v>
      </c>
      <c r="E2568" s="4">
        <v>81.52</v>
      </c>
      <c r="F2568" s="4" t="str">
        <f>VLOOKUP(C2568,[4]Lookup!A:C,3,FALSE)</f>
        <v>Local Authority</v>
      </c>
      <c r="G2568" t="str">
        <f>IF(F2568="NHS England", "NHS England", IFERROR(VLOOKUP(B2568,[4]Lookup!E:F,2,FALSE),"Requires a Council Assigning"))</f>
        <v>North Yorkshire County Council</v>
      </c>
      <c r="H2568" t="str">
        <f>IFERROR(VLOOKUP(C2568,[4]Lookup!A:B,2,FALSE),"Requires Category")</f>
        <v>IUD Progestogen-only Device</v>
      </c>
      <c r="I2568" t="str">
        <f t="shared" si="42"/>
        <v>Yes</v>
      </c>
    </row>
    <row r="2569" spans="1:9" hidden="1" x14ac:dyDescent="0.25">
      <c r="A2569" s="53">
        <v>42705</v>
      </c>
      <c r="B2569" t="s">
        <v>42</v>
      </c>
      <c r="C2569" t="s">
        <v>129</v>
      </c>
      <c r="D2569">
        <v>2</v>
      </c>
      <c r="E2569" s="4">
        <v>154.57</v>
      </c>
      <c r="F2569" s="4" t="str">
        <f>VLOOKUP(C2569,[4]Lookup!A:C,3,FALSE)</f>
        <v>Local Authority</v>
      </c>
      <c r="G2569" t="str">
        <f>IF(F2569="NHS England", "NHS England", IFERROR(VLOOKUP(B2569,[4]Lookup!E:F,2,FALSE),"Requires a Council Assigning"))</f>
        <v>North Yorkshire County Council</v>
      </c>
      <c r="H2569" t="str">
        <f>IFERROR(VLOOKUP(C2569,[4]Lookup!A:B,2,FALSE),"Requires Category")</f>
        <v>Etonogestrel</v>
      </c>
      <c r="I2569" t="str">
        <f t="shared" si="42"/>
        <v>Yes</v>
      </c>
    </row>
    <row r="2570" spans="1:9" hidden="1" x14ac:dyDescent="0.25">
      <c r="A2570" s="53">
        <v>42705</v>
      </c>
      <c r="B2570" t="s">
        <v>42</v>
      </c>
      <c r="C2570" t="s">
        <v>139</v>
      </c>
      <c r="D2570">
        <v>2</v>
      </c>
      <c r="E2570" s="4">
        <v>25.59</v>
      </c>
      <c r="F2570" s="4" t="str">
        <f>VLOOKUP(C2570,[4]Lookup!A:C,3,FALSE)</f>
        <v>Local Authority</v>
      </c>
      <c r="G2570" t="str">
        <f>IF(F2570="NHS England", "NHS England", IFERROR(VLOOKUP(B2570,[4]Lookup!E:F,2,FALSE),"Requires a Council Assigning"))</f>
        <v>North Yorkshire County Council</v>
      </c>
      <c r="H2570" t="str">
        <f>IFERROR(VLOOKUP(C2570,[4]Lookup!A:B,2,FALSE),"Requires Category")</f>
        <v>Nicotine Dependence</v>
      </c>
      <c r="I2570" t="str">
        <f t="shared" si="42"/>
        <v>Yes</v>
      </c>
    </row>
    <row r="2571" spans="1:9" hidden="1" x14ac:dyDescent="0.25">
      <c r="A2571" s="53">
        <v>42705</v>
      </c>
      <c r="B2571" t="s">
        <v>42</v>
      </c>
      <c r="C2571" t="s">
        <v>167</v>
      </c>
      <c r="D2571">
        <v>1</v>
      </c>
      <c r="E2571" s="4">
        <v>36.94</v>
      </c>
      <c r="F2571" s="4" t="str">
        <f>VLOOKUP(C2571,[4]Lookup!A:C,3,FALSE)</f>
        <v>Local Authority</v>
      </c>
      <c r="G2571" t="str">
        <f>IF(F2571="NHS England", "NHS England", IFERROR(VLOOKUP(B2571,[4]Lookup!E:F,2,FALSE),"Requires a Council Assigning"))</f>
        <v>North Yorkshire County Council</v>
      </c>
      <c r="H2571" t="str">
        <f>IFERROR(VLOOKUP(C2571,[4]Lookup!A:B,2,FALSE),"Requires Category")</f>
        <v>Nicotine Dependence</v>
      </c>
      <c r="I2571" t="str">
        <f t="shared" si="42"/>
        <v>Yes</v>
      </c>
    </row>
    <row r="2572" spans="1:9" hidden="1" x14ac:dyDescent="0.25">
      <c r="A2572" s="53">
        <v>42705</v>
      </c>
      <c r="B2572" t="s">
        <v>42</v>
      </c>
      <c r="C2572" t="s">
        <v>152</v>
      </c>
      <c r="D2572">
        <v>20</v>
      </c>
      <c r="E2572" s="4">
        <v>154.13999999999999</v>
      </c>
      <c r="F2572" s="4" t="str">
        <f>VLOOKUP(C2572,[4]Lookup!A:C,3,FALSE)</f>
        <v>NHS England</v>
      </c>
      <c r="G2572" t="str">
        <f>IF(F2572="NHS England", "NHS England", IFERROR(VLOOKUP(B2572,[4]Lookup!E:F,2,FALSE),"Requires a Council Assigning"))</f>
        <v>NHS England</v>
      </c>
      <c r="H2572" t="str">
        <f>IFERROR(VLOOKUP(C2572,[4]Lookup!A:B,2,FALSE),"Requires Category")</f>
        <v>Pneumococcal</v>
      </c>
      <c r="I2572" t="str">
        <f t="shared" si="42"/>
        <v>Yes</v>
      </c>
    </row>
    <row r="2573" spans="1:9" hidden="1" x14ac:dyDescent="0.25">
      <c r="A2573" s="53">
        <v>42705</v>
      </c>
      <c r="B2573" t="s">
        <v>42</v>
      </c>
      <c r="C2573" t="s">
        <v>146</v>
      </c>
      <c r="D2573">
        <v>1</v>
      </c>
      <c r="E2573" s="4">
        <v>25.29</v>
      </c>
      <c r="F2573" s="4" t="str">
        <f>VLOOKUP(C2573,[4]Lookup!A:C,3,FALSE)</f>
        <v>Local Authority</v>
      </c>
      <c r="G2573" t="str">
        <f>IF(F2573="NHS England", "NHS England", IFERROR(VLOOKUP(B2573,[4]Lookup!E:F,2,FALSE),"Requires a Council Assigning"))</f>
        <v>North Yorkshire County Council</v>
      </c>
      <c r="H2573" t="str">
        <f>IFERROR(VLOOKUP(C2573,[4]Lookup!A:B,2,FALSE),"Requires Category")</f>
        <v>Nicotine Dependence</v>
      </c>
      <c r="I2573" t="str">
        <f t="shared" si="42"/>
        <v>Yes</v>
      </c>
    </row>
    <row r="2574" spans="1:9" hidden="1" x14ac:dyDescent="0.25">
      <c r="A2574" s="53">
        <v>42705</v>
      </c>
      <c r="B2574" t="s">
        <v>48</v>
      </c>
      <c r="C2574" t="s">
        <v>133</v>
      </c>
      <c r="D2574">
        <v>5</v>
      </c>
      <c r="E2574" s="4">
        <v>17.29</v>
      </c>
      <c r="F2574" s="4" t="str">
        <f>VLOOKUP(C2574,[4]Lookup!A:C,3,FALSE)</f>
        <v>Local Authority</v>
      </c>
      <c r="G2574" t="str">
        <f>IF(F2574="NHS England", "NHS England", IFERROR(VLOOKUP(B2574,[4]Lookup!E:F,2,FALSE),"Requires a Council Assigning"))</f>
        <v>North Yorkshire County Council</v>
      </c>
      <c r="H2574" t="str">
        <f>IFERROR(VLOOKUP(C2574,[4]Lookup!A:B,2,FALSE),"Requires Category")</f>
        <v>Opioid Dependence</v>
      </c>
      <c r="I2574" t="str">
        <f t="shared" si="42"/>
        <v>Yes</v>
      </c>
    </row>
    <row r="2575" spans="1:9" hidden="1" x14ac:dyDescent="0.25">
      <c r="A2575" s="53">
        <v>42705</v>
      </c>
      <c r="B2575" t="s">
        <v>48</v>
      </c>
      <c r="C2575" t="s">
        <v>182</v>
      </c>
      <c r="D2575">
        <v>3</v>
      </c>
      <c r="E2575" s="4">
        <v>4.4800000000000004</v>
      </c>
      <c r="F2575" s="4" t="str">
        <f>VLOOKUP(C2575,[4]Lookup!A:C,3,FALSE)</f>
        <v>Local Authority</v>
      </c>
      <c r="G2575" t="str">
        <f>IF(F2575="NHS England", "NHS England", IFERROR(VLOOKUP(B2575,[4]Lookup!E:F,2,FALSE),"Requires a Council Assigning"))</f>
        <v>North Yorkshire County Council</v>
      </c>
      <c r="H2575" t="str">
        <f>IFERROR(VLOOKUP(C2575,[4]Lookup!A:B,2,FALSE),"Requires Category")</f>
        <v>Opioid Dependence</v>
      </c>
      <c r="I2575" t="str">
        <f t="shared" si="42"/>
        <v>Yes</v>
      </c>
    </row>
    <row r="2576" spans="1:9" hidden="1" x14ac:dyDescent="0.25">
      <c r="A2576" s="53">
        <v>42705</v>
      </c>
      <c r="B2576" t="s">
        <v>48</v>
      </c>
      <c r="C2576" t="s">
        <v>130</v>
      </c>
      <c r="D2576">
        <v>1</v>
      </c>
      <c r="E2576" s="4">
        <v>38.700000000000003</v>
      </c>
      <c r="F2576" s="4" t="str">
        <f>VLOOKUP(C2576,[4]Lookup!A:C,3,FALSE)</f>
        <v>Local Authority</v>
      </c>
      <c r="G2576" t="str">
        <f>IF(F2576="NHS England", "NHS England", IFERROR(VLOOKUP(B2576,[4]Lookup!E:F,2,FALSE),"Requires a Council Assigning"))</f>
        <v>North Yorkshire County Council</v>
      </c>
      <c r="H2576" t="str">
        <f>IFERROR(VLOOKUP(C2576,[4]Lookup!A:B,2,FALSE),"Requires Category")</f>
        <v>Nicotine Dependence</v>
      </c>
      <c r="I2576" t="str">
        <f t="shared" si="42"/>
        <v>Yes</v>
      </c>
    </row>
    <row r="2577" spans="1:9" hidden="1" x14ac:dyDescent="0.25">
      <c r="A2577" s="53">
        <v>42705</v>
      </c>
      <c r="B2577" t="s">
        <v>48</v>
      </c>
      <c r="C2577" t="s">
        <v>127</v>
      </c>
      <c r="D2577">
        <v>1</v>
      </c>
      <c r="E2577" s="4">
        <v>13.01</v>
      </c>
      <c r="F2577" s="4" t="str">
        <f>VLOOKUP(C2577,[4]Lookup!A:C,3,FALSE)</f>
        <v>Local Authority</v>
      </c>
      <c r="G2577" t="str">
        <f>IF(F2577="NHS England", "NHS England", IFERROR(VLOOKUP(B2577,[4]Lookup!E:F,2,FALSE),"Requires a Council Assigning"))</f>
        <v>North Yorkshire County Council</v>
      </c>
      <c r="H2577" t="str">
        <f>IFERROR(VLOOKUP(C2577,[4]Lookup!A:B,2,FALSE),"Requires Category")</f>
        <v>Emergency Contraception</v>
      </c>
      <c r="I2577" t="str">
        <f t="shared" si="42"/>
        <v>No</v>
      </c>
    </row>
    <row r="2578" spans="1:9" hidden="1" x14ac:dyDescent="0.25">
      <c r="A2578" s="53">
        <v>42705</v>
      </c>
      <c r="B2578" t="s">
        <v>48</v>
      </c>
      <c r="C2578" t="s">
        <v>137</v>
      </c>
      <c r="D2578">
        <v>64</v>
      </c>
      <c r="E2578" s="4">
        <v>309.45999999999998</v>
      </c>
      <c r="F2578" s="4" t="str">
        <f>VLOOKUP(C2578,[4]Lookup!A:C,3,FALSE)</f>
        <v>NHS England</v>
      </c>
      <c r="G2578" t="str">
        <f>IF(F2578="NHS England", "NHS England", IFERROR(VLOOKUP(B2578,[4]Lookup!E:F,2,FALSE),"Requires a Council Assigning"))</f>
        <v>NHS England</v>
      </c>
      <c r="H2578" t="str">
        <f>IFERROR(VLOOKUP(C2578,[4]Lookup!A:B,2,FALSE),"Requires Category")</f>
        <v>Influenza</v>
      </c>
      <c r="I2578" t="str">
        <f t="shared" si="42"/>
        <v>Yes</v>
      </c>
    </row>
    <row r="2579" spans="1:9" hidden="1" x14ac:dyDescent="0.25">
      <c r="A2579" s="53">
        <v>42705</v>
      </c>
      <c r="B2579" t="s">
        <v>48</v>
      </c>
      <c r="C2579" t="s">
        <v>189</v>
      </c>
      <c r="D2579">
        <v>2</v>
      </c>
      <c r="E2579" s="4">
        <v>8.68</v>
      </c>
      <c r="F2579" s="4" t="str">
        <f>VLOOKUP(C2579,[4]Lookup!A:C,3,FALSE)</f>
        <v>Local Authority</v>
      </c>
      <c r="G2579" t="str">
        <f>IF(F2579="NHS England", "NHS England", IFERROR(VLOOKUP(B2579,[4]Lookup!E:F,2,FALSE),"Requires a Council Assigning"))</f>
        <v>North Yorkshire County Council</v>
      </c>
      <c r="H2579" t="str">
        <f>IFERROR(VLOOKUP(C2579,[4]Lookup!A:B,2,FALSE),"Requires Category")</f>
        <v>Opioid Dependence</v>
      </c>
      <c r="I2579" t="str">
        <f t="shared" si="42"/>
        <v>Yes</v>
      </c>
    </row>
    <row r="2580" spans="1:9" hidden="1" x14ac:dyDescent="0.25">
      <c r="A2580" s="53">
        <v>42705</v>
      </c>
      <c r="B2580" t="s">
        <v>48</v>
      </c>
      <c r="C2580" t="s">
        <v>138</v>
      </c>
      <c r="D2580">
        <v>10</v>
      </c>
      <c r="E2580" s="4">
        <v>53.17</v>
      </c>
      <c r="F2580" s="4" t="str">
        <f>VLOOKUP(C2580,[4]Lookup!A:C,3,FALSE)</f>
        <v>Local Authority</v>
      </c>
      <c r="G2580" t="str">
        <f>IF(F2580="NHS England", "NHS England", IFERROR(VLOOKUP(B2580,[4]Lookup!E:F,2,FALSE),"Requires a Council Assigning"))</f>
        <v>North Yorkshire County Council</v>
      </c>
      <c r="H2580" t="str">
        <f>IFERROR(VLOOKUP(C2580,[4]Lookup!A:B,2,FALSE),"Requires Category")</f>
        <v>Opioid Dependence</v>
      </c>
      <c r="I2580" t="str">
        <f t="shared" si="42"/>
        <v>Yes</v>
      </c>
    </row>
    <row r="2581" spans="1:9" hidden="1" x14ac:dyDescent="0.25">
      <c r="A2581" s="53">
        <v>42705</v>
      </c>
      <c r="B2581" t="s">
        <v>48</v>
      </c>
      <c r="C2581" t="s">
        <v>128</v>
      </c>
      <c r="D2581">
        <v>4</v>
      </c>
      <c r="E2581" s="4">
        <v>326.06</v>
      </c>
      <c r="F2581" s="4" t="str">
        <f>VLOOKUP(C2581,[4]Lookup!A:C,3,FALSE)</f>
        <v>Local Authority</v>
      </c>
      <c r="G2581" t="str">
        <f>IF(F2581="NHS England", "NHS England", IFERROR(VLOOKUP(B2581,[4]Lookup!E:F,2,FALSE),"Requires a Council Assigning"))</f>
        <v>North Yorkshire County Council</v>
      </c>
      <c r="H2581" t="str">
        <f>IFERROR(VLOOKUP(C2581,[4]Lookup!A:B,2,FALSE),"Requires Category")</f>
        <v>IUD Progestogen-only Device</v>
      </c>
      <c r="I2581" t="str">
        <f t="shared" si="42"/>
        <v>Yes</v>
      </c>
    </row>
    <row r="2582" spans="1:9" hidden="1" x14ac:dyDescent="0.25">
      <c r="A2582" s="53">
        <v>42705</v>
      </c>
      <c r="B2582" t="s">
        <v>48</v>
      </c>
      <c r="C2582" t="s">
        <v>198</v>
      </c>
      <c r="D2582">
        <v>1</v>
      </c>
      <c r="E2582" s="4">
        <v>20.71</v>
      </c>
      <c r="F2582" s="4" t="str">
        <f>VLOOKUP(C2582,[4]Lookup!A:C,3,FALSE)</f>
        <v>Local Authority</v>
      </c>
      <c r="G2582" t="str">
        <f>IF(F2582="NHS England", "NHS England", IFERROR(VLOOKUP(B2582,[4]Lookup!E:F,2,FALSE),"Requires a Council Assigning"))</f>
        <v>North Yorkshire County Council</v>
      </c>
      <c r="H2582" t="str">
        <f>IFERROR(VLOOKUP(C2582,[4]Lookup!A:B,2,FALSE),"Requires Category")</f>
        <v>Alcohol dependence</v>
      </c>
      <c r="I2582" t="str">
        <f t="shared" si="42"/>
        <v>Yes</v>
      </c>
    </row>
    <row r="2583" spans="1:9" hidden="1" x14ac:dyDescent="0.25">
      <c r="A2583" s="53">
        <v>42705</v>
      </c>
      <c r="B2583" t="s">
        <v>48</v>
      </c>
      <c r="C2583" t="s">
        <v>129</v>
      </c>
      <c r="D2583">
        <v>1</v>
      </c>
      <c r="E2583" s="4">
        <v>77.28</v>
      </c>
      <c r="F2583" s="4" t="str">
        <f>VLOOKUP(C2583,[4]Lookup!A:C,3,FALSE)</f>
        <v>Local Authority</v>
      </c>
      <c r="G2583" t="str">
        <f>IF(F2583="NHS England", "NHS England", IFERROR(VLOOKUP(B2583,[4]Lookup!E:F,2,FALSE),"Requires a Council Assigning"))</f>
        <v>North Yorkshire County Council</v>
      </c>
      <c r="H2583" t="str">
        <f>IFERROR(VLOOKUP(C2583,[4]Lookup!A:B,2,FALSE),"Requires Category")</f>
        <v>Etonogestrel</v>
      </c>
      <c r="I2583" t="str">
        <f t="shared" si="42"/>
        <v>Yes</v>
      </c>
    </row>
    <row r="2584" spans="1:9" hidden="1" x14ac:dyDescent="0.25">
      <c r="A2584" s="53">
        <v>42705</v>
      </c>
      <c r="B2584" t="s">
        <v>48</v>
      </c>
      <c r="C2584" t="s">
        <v>150</v>
      </c>
      <c r="D2584">
        <v>1</v>
      </c>
      <c r="E2584" s="4">
        <v>21.28</v>
      </c>
      <c r="F2584" s="4" t="str">
        <f>VLOOKUP(C2584,[4]Lookup!A:C,3,FALSE)</f>
        <v>Local Authority</v>
      </c>
      <c r="G2584" t="str">
        <f>IF(F2584="NHS England", "NHS England", IFERROR(VLOOKUP(B2584,[4]Lookup!E:F,2,FALSE),"Requires a Council Assigning"))</f>
        <v>North Yorkshire County Council</v>
      </c>
      <c r="H2584" t="str">
        <f>IFERROR(VLOOKUP(C2584,[4]Lookup!A:B,2,FALSE),"Requires Category")</f>
        <v>Nicotine Dependence</v>
      </c>
      <c r="I2584" t="str">
        <f t="shared" si="42"/>
        <v>Yes</v>
      </c>
    </row>
    <row r="2585" spans="1:9" hidden="1" x14ac:dyDescent="0.25">
      <c r="A2585" s="53">
        <v>42705</v>
      </c>
      <c r="B2585" t="s">
        <v>48</v>
      </c>
      <c r="C2585" t="s">
        <v>162</v>
      </c>
      <c r="D2585">
        <v>1</v>
      </c>
      <c r="E2585" s="4">
        <v>38.44</v>
      </c>
      <c r="F2585" s="4" t="str">
        <f>VLOOKUP(C2585,[4]Lookup!A:C,3,FALSE)</f>
        <v>Local Authority</v>
      </c>
      <c r="G2585" t="str">
        <f>IF(F2585="NHS England", "NHS England", IFERROR(VLOOKUP(B2585,[4]Lookup!E:F,2,FALSE),"Requires a Council Assigning"))</f>
        <v>North Yorkshire County Council</v>
      </c>
      <c r="H2585" t="str">
        <f>IFERROR(VLOOKUP(C2585,[4]Lookup!A:B,2,FALSE),"Requires Category")</f>
        <v>Nicotine Dependence</v>
      </c>
      <c r="I2585" t="str">
        <f t="shared" si="42"/>
        <v>Yes</v>
      </c>
    </row>
    <row r="2586" spans="1:9" hidden="1" x14ac:dyDescent="0.25">
      <c r="A2586" s="53">
        <v>42705</v>
      </c>
      <c r="B2586" t="s">
        <v>48</v>
      </c>
      <c r="C2586" t="s">
        <v>143</v>
      </c>
      <c r="D2586">
        <v>1</v>
      </c>
      <c r="E2586" s="4">
        <v>36.950000000000003</v>
      </c>
      <c r="F2586" s="4" t="str">
        <f>VLOOKUP(C2586,[4]Lookup!A:C,3,FALSE)</f>
        <v>Local Authority</v>
      </c>
      <c r="G2586" t="str">
        <f>IF(F2586="NHS England", "NHS England", IFERROR(VLOOKUP(B2586,[4]Lookup!E:F,2,FALSE),"Requires a Council Assigning"))</f>
        <v>North Yorkshire County Council</v>
      </c>
      <c r="H2586" t="str">
        <f>IFERROR(VLOOKUP(C2586,[4]Lookup!A:B,2,FALSE),"Requires Category")</f>
        <v>Nicotine Dependence</v>
      </c>
      <c r="I2586" t="str">
        <f t="shared" si="42"/>
        <v>Yes</v>
      </c>
    </row>
    <row r="2587" spans="1:9" hidden="1" x14ac:dyDescent="0.25">
      <c r="A2587" s="53">
        <v>42705</v>
      </c>
      <c r="B2587" t="s">
        <v>48</v>
      </c>
      <c r="C2587" t="s">
        <v>152</v>
      </c>
      <c r="D2587">
        <v>9</v>
      </c>
      <c r="E2587" s="4">
        <v>69.36</v>
      </c>
      <c r="F2587" s="4" t="str">
        <f>VLOOKUP(C2587,[4]Lookup!A:C,3,FALSE)</f>
        <v>NHS England</v>
      </c>
      <c r="G2587" t="str">
        <f>IF(F2587="NHS England", "NHS England", IFERROR(VLOOKUP(B2587,[4]Lookup!E:F,2,FALSE),"Requires a Council Assigning"))</f>
        <v>NHS England</v>
      </c>
      <c r="H2587" t="str">
        <f>IFERROR(VLOOKUP(C2587,[4]Lookup!A:B,2,FALSE),"Requires Category")</f>
        <v>Pneumococcal</v>
      </c>
      <c r="I2587" t="str">
        <f t="shared" si="42"/>
        <v>Yes</v>
      </c>
    </row>
    <row r="2588" spans="1:9" hidden="1" x14ac:dyDescent="0.25">
      <c r="A2588" s="53">
        <v>42705</v>
      </c>
      <c r="B2588" t="s">
        <v>48</v>
      </c>
      <c r="C2588" t="s">
        <v>145</v>
      </c>
      <c r="D2588">
        <v>7</v>
      </c>
      <c r="E2588" s="4">
        <v>177.19</v>
      </c>
      <c r="F2588" s="4" t="str">
        <f>VLOOKUP(C2588,[4]Lookup!A:C,3,FALSE)</f>
        <v>Local Authority</v>
      </c>
      <c r="G2588" t="str">
        <f>IF(F2588="NHS England", "NHS England", IFERROR(VLOOKUP(B2588,[4]Lookup!E:F,2,FALSE),"Requires a Council Assigning"))</f>
        <v>North Yorkshire County Council</v>
      </c>
      <c r="H2588" t="str">
        <f>IFERROR(VLOOKUP(C2588,[4]Lookup!A:B,2,FALSE),"Requires Category")</f>
        <v>Nicotine Dependence</v>
      </c>
      <c r="I2588" t="str">
        <f t="shared" si="42"/>
        <v>Yes</v>
      </c>
    </row>
    <row r="2589" spans="1:9" hidden="1" x14ac:dyDescent="0.25">
      <c r="A2589" s="53">
        <v>42705</v>
      </c>
      <c r="B2589" t="s">
        <v>48</v>
      </c>
      <c r="C2589" t="s">
        <v>146</v>
      </c>
      <c r="D2589">
        <v>8</v>
      </c>
      <c r="E2589" s="4">
        <v>227.7</v>
      </c>
      <c r="F2589" s="4" t="str">
        <f>VLOOKUP(C2589,[4]Lookup!A:C,3,FALSE)</f>
        <v>Local Authority</v>
      </c>
      <c r="G2589" t="str">
        <f>IF(F2589="NHS England", "NHS England", IFERROR(VLOOKUP(B2589,[4]Lookup!E:F,2,FALSE),"Requires a Council Assigning"))</f>
        <v>North Yorkshire County Council</v>
      </c>
      <c r="H2589" t="str">
        <f>IFERROR(VLOOKUP(C2589,[4]Lookup!A:B,2,FALSE),"Requires Category")</f>
        <v>Nicotine Dependence</v>
      </c>
      <c r="I2589" t="str">
        <f t="shared" si="42"/>
        <v>Yes</v>
      </c>
    </row>
    <row r="2590" spans="1:9" hidden="1" x14ac:dyDescent="0.25">
      <c r="A2590" s="53">
        <v>42705</v>
      </c>
      <c r="B2590" t="s">
        <v>14</v>
      </c>
      <c r="C2590" t="s">
        <v>135</v>
      </c>
      <c r="D2590">
        <v>1</v>
      </c>
      <c r="E2590" s="4">
        <v>84.97</v>
      </c>
      <c r="F2590" s="4" t="str">
        <f>VLOOKUP(C2590,[4]Lookup!A:C,3,FALSE)</f>
        <v>Local Authority</v>
      </c>
      <c r="G2590" t="str">
        <f>IF(F2590="NHS England", "NHS England", IFERROR(VLOOKUP(B2590,[4]Lookup!E:F,2,FALSE),"Requires a Council Assigning"))</f>
        <v>North Yorkshire County Council</v>
      </c>
      <c r="H2590" t="str">
        <f>IFERROR(VLOOKUP(C2590,[4]Lookup!A:B,2,FALSE),"Requires Category")</f>
        <v>Alcohol dependence</v>
      </c>
      <c r="I2590" t="str">
        <f t="shared" si="42"/>
        <v>Yes</v>
      </c>
    </row>
    <row r="2591" spans="1:9" hidden="1" x14ac:dyDescent="0.25">
      <c r="A2591" s="53">
        <v>42705</v>
      </c>
      <c r="B2591" t="s">
        <v>14</v>
      </c>
      <c r="C2591" t="s">
        <v>154</v>
      </c>
      <c r="D2591">
        <v>26</v>
      </c>
      <c r="E2591" s="4">
        <v>158.72</v>
      </c>
      <c r="F2591" s="4" t="str">
        <f>VLOOKUP(C2591,[4]Lookup!A:C,3,FALSE)</f>
        <v>NHS England</v>
      </c>
      <c r="G2591" t="str">
        <f>IF(F2591="NHS England", "NHS England", IFERROR(VLOOKUP(B2591,[4]Lookup!E:F,2,FALSE),"Requires a Council Assigning"))</f>
        <v>NHS England</v>
      </c>
      <c r="H2591" t="str">
        <f>IFERROR(VLOOKUP(C2591,[4]Lookup!A:B,2,FALSE),"Requires Category")</f>
        <v>Influenza</v>
      </c>
      <c r="I2591" t="str">
        <f t="shared" si="42"/>
        <v>Yes</v>
      </c>
    </row>
    <row r="2592" spans="1:9" hidden="1" x14ac:dyDescent="0.25">
      <c r="A2592" s="53">
        <v>42705</v>
      </c>
      <c r="B2592" t="s">
        <v>14</v>
      </c>
      <c r="C2592" t="s">
        <v>161</v>
      </c>
      <c r="D2592">
        <v>3</v>
      </c>
      <c r="E2592" s="4">
        <v>44.92</v>
      </c>
      <c r="F2592" s="4" t="str">
        <f>VLOOKUP(C2592,[4]Lookup!A:C,3,FALSE)</f>
        <v>Local Authority</v>
      </c>
      <c r="G2592" t="str">
        <f>IF(F2592="NHS England", "NHS England", IFERROR(VLOOKUP(B2592,[4]Lookup!E:F,2,FALSE),"Requires a Council Assigning"))</f>
        <v>North Yorkshire County Council</v>
      </c>
      <c r="H2592" t="str">
        <f>IFERROR(VLOOKUP(C2592,[4]Lookup!A:B,2,FALSE),"Requires Category")</f>
        <v>Nicotine Dependence</v>
      </c>
      <c r="I2592" t="str">
        <f t="shared" si="42"/>
        <v>Yes</v>
      </c>
    </row>
    <row r="2593" spans="1:9" hidden="1" x14ac:dyDescent="0.25">
      <c r="A2593" s="53">
        <v>42705</v>
      </c>
      <c r="B2593" t="s">
        <v>14</v>
      </c>
      <c r="C2593" t="s">
        <v>162</v>
      </c>
      <c r="D2593">
        <v>2</v>
      </c>
      <c r="E2593" s="4">
        <v>38.42</v>
      </c>
      <c r="F2593" s="4" t="str">
        <f>VLOOKUP(C2593,[4]Lookup!A:C,3,FALSE)</f>
        <v>Local Authority</v>
      </c>
      <c r="G2593" t="str">
        <f>IF(F2593="NHS England", "NHS England", IFERROR(VLOOKUP(B2593,[4]Lookup!E:F,2,FALSE),"Requires a Council Assigning"))</f>
        <v>North Yorkshire County Council</v>
      </c>
      <c r="H2593" t="str">
        <f>IFERROR(VLOOKUP(C2593,[4]Lookup!A:B,2,FALSE),"Requires Category")</f>
        <v>Nicotine Dependence</v>
      </c>
      <c r="I2593" t="str">
        <f t="shared" si="42"/>
        <v>Yes</v>
      </c>
    </row>
    <row r="2594" spans="1:9" hidden="1" x14ac:dyDescent="0.25">
      <c r="A2594" s="53">
        <v>42705</v>
      </c>
      <c r="B2594" t="s">
        <v>14</v>
      </c>
      <c r="C2594" t="s">
        <v>169</v>
      </c>
      <c r="D2594">
        <v>1</v>
      </c>
      <c r="E2594" s="4">
        <v>16.91</v>
      </c>
      <c r="F2594" s="4" t="str">
        <f>VLOOKUP(C2594,[4]Lookup!A:C,3,FALSE)</f>
        <v>Local Authority</v>
      </c>
      <c r="G2594" t="str">
        <f>IF(F2594="NHS England", "NHS England", IFERROR(VLOOKUP(B2594,[4]Lookup!E:F,2,FALSE),"Requires a Council Assigning"))</f>
        <v>North Yorkshire County Council</v>
      </c>
      <c r="H2594" t="str">
        <f>IFERROR(VLOOKUP(C2594,[4]Lookup!A:B,2,FALSE),"Requires Category")</f>
        <v>Nicotine Dependence</v>
      </c>
      <c r="I2594" t="str">
        <f t="shared" si="42"/>
        <v>Yes</v>
      </c>
    </row>
    <row r="2595" spans="1:9" hidden="1" x14ac:dyDescent="0.25">
      <c r="A2595" s="53">
        <v>42705</v>
      </c>
      <c r="B2595" t="s">
        <v>44</v>
      </c>
      <c r="C2595" t="s">
        <v>166</v>
      </c>
      <c r="D2595">
        <v>2</v>
      </c>
      <c r="E2595" s="4">
        <v>15.73</v>
      </c>
      <c r="F2595" s="4" t="str">
        <f>VLOOKUP(C2595,[4]Lookup!A:C,3,FALSE)</f>
        <v>Local Authority</v>
      </c>
      <c r="G2595" t="str">
        <f>IF(F2595="NHS England", "NHS England", IFERROR(VLOOKUP(B2595,[4]Lookup!E:F,2,FALSE),"Requires a Council Assigning"))</f>
        <v>North Yorkshire County Council</v>
      </c>
      <c r="H2595" t="str">
        <f>IFERROR(VLOOKUP(C2595,[4]Lookup!A:B,2,FALSE),"Requires Category")</f>
        <v>Alcohol dependence</v>
      </c>
      <c r="I2595" t="str">
        <f t="shared" si="42"/>
        <v>Yes</v>
      </c>
    </row>
    <row r="2596" spans="1:9" hidden="1" x14ac:dyDescent="0.25">
      <c r="A2596" s="53">
        <v>42705</v>
      </c>
      <c r="B2596" t="s">
        <v>44</v>
      </c>
      <c r="C2596" t="s">
        <v>133</v>
      </c>
      <c r="D2596">
        <v>6</v>
      </c>
      <c r="E2596" s="4">
        <v>19.13</v>
      </c>
      <c r="F2596" s="4" t="str">
        <f>VLOOKUP(C2596,[4]Lookup!A:C,3,FALSE)</f>
        <v>Local Authority</v>
      </c>
      <c r="G2596" t="str">
        <f>IF(F2596="NHS England", "NHS England", IFERROR(VLOOKUP(B2596,[4]Lookup!E:F,2,FALSE),"Requires a Council Assigning"))</f>
        <v>North Yorkshire County Council</v>
      </c>
      <c r="H2596" t="str">
        <f>IFERROR(VLOOKUP(C2596,[4]Lookup!A:B,2,FALSE),"Requires Category")</f>
        <v>Opioid Dependence</v>
      </c>
      <c r="I2596" t="str">
        <f t="shared" si="42"/>
        <v>Yes</v>
      </c>
    </row>
    <row r="2597" spans="1:9" hidden="1" x14ac:dyDescent="0.25">
      <c r="A2597" s="53">
        <v>42705</v>
      </c>
      <c r="B2597" t="s">
        <v>44</v>
      </c>
      <c r="C2597" t="s">
        <v>135</v>
      </c>
      <c r="D2597">
        <v>1</v>
      </c>
      <c r="E2597" s="4">
        <v>84.98</v>
      </c>
      <c r="F2597" s="4" t="str">
        <f>VLOOKUP(C2597,[4]Lookup!A:C,3,FALSE)</f>
        <v>Local Authority</v>
      </c>
      <c r="G2597" t="str">
        <f>IF(F2597="NHS England", "NHS England", IFERROR(VLOOKUP(B2597,[4]Lookup!E:F,2,FALSE),"Requires a Council Assigning"))</f>
        <v>North Yorkshire County Council</v>
      </c>
      <c r="H2597" t="str">
        <f>IFERROR(VLOOKUP(C2597,[4]Lookup!A:B,2,FALSE),"Requires Category")</f>
        <v>Alcohol dependence</v>
      </c>
      <c r="I2597" t="str">
        <f t="shared" si="42"/>
        <v>Yes</v>
      </c>
    </row>
    <row r="2598" spans="1:9" hidden="1" x14ac:dyDescent="0.25">
      <c r="A2598" s="53">
        <v>42705</v>
      </c>
      <c r="B2598" t="s">
        <v>44</v>
      </c>
      <c r="C2598" t="s">
        <v>204</v>
      </c>
      <c r="D2598">
        <v>53</v>
      </c>
      <c r="E2598" s="4">
        <v>323.54000000000002</v>
      </c>
      <c r="F2598" s="4" t="str">
        <f>VLOOKUP(C2598,[4]Lookup!A:C,3,FALSE)</f>
        <v>NHS England</v>
      </c>
      <c r="G2598" t="str">
        <f>IF(F2598="NHS England", "NHS England", IFERROR(VLOOKUP(B2598,[4]Lookup!E:F,2,FALSE),"Requires a Council Assigning"))</f>
        <v>NHS England</v>
      </c>
      <c r="H2598" t="str">
        <f>IFERROR(VLOOKUP(C2598,[4]Lookup!A:B,2,FALSE),"Requires Category")</f>
        <v>Influenza</v>
      </c>
      <c r="I2598" t="str">
        <f t="shared" si="42"/>
        <v>Yes</v>
      </c>
    </row>
    <row r="2599" spans="1:9" hidden="1" x14ac:dyDescent="0.25">
      <c r="A2599" s="53">
        <v>42705</v>
      </c>
      <c r="B2599" t="s">
        <v>44</v>
      </c>
      <c r="C2599" t="s">
        <v>137</v>
      </c>
      <c r="D2599">
        <v>37</v>
      </c>
      <c r="E2599" s="4">
        <v>178.91</v>
      </c>
      <c r="F2599" s="4" t="str">
        <f>VLOOKUP(C2599,[4]Lookup!A:C,3,FALSE)</f>
        <v>NHS England</v>
      </c>
      <c r="G2599" t="str">
        <f>IF(F2599="NHS England", "NHS England", IFERROR(VLOOKUP(B2599,[4]Lookup!E:F,2,FALSE),"Requires a Council Assigning"))</f>
        <v>NHS England</v>
      </c>
      <c r="H2599" t="str">
        <f>IFERROR(VLOOKUP(C2599,[4]Lookup!A:B,2,FALSE),"Requires Category")</f>
        <v>Influenza</v>
      </c>
      <c r="I2599" t="str">
        <f t="shared" si="42"/>
        <v>Yes</v>
      </c>
    </row>
    <row r="2600" spans="1:9" hidden="1" x14ac:dyDescent="0.25">
      <c r="A2600" s="53">
        <v>42705</v>
      </c>
      <c r="B2600" t="s">
        <v>44</v>
      </c>
      <c r="C2600" t="s">
        <v>138</v>
      </c>
      <c r="D2600">
        <v>27</v>
      </c>
      <c r="E2600" s="4">
        <v>154.13</v>
      </c>
      <c r="F2600" s="4" t="str">
        <f>VLOOKUP(C2600,[4]Lookup!A:C,3,FALSE)</f>
        <v>Local Authority</v>
      </c>
      <c r="G2600" t="str">
        <f>IF(F2600="NHS England", "NHS England", IFERROR(VLOOKUP(B2600,[4]Lookup!E:F,2,FALSE),"Requires a Council Assigning"))</f>
        <v>North Yorkshire County Council</v>
      </c>
      <c r="H2600" t="str">
        <f>IFERROR(VLOOKUP(C2600,[4]Lookup!A:B,2,FALSE),"Requires Category")</f>
        <v>Opioid Dependence</v>
      </c>
      <c r="I2600" t="str">
        <f t="shared" si="42"/>
        <v>Yes</v>
      </c>
    </row>
    <row r="2601" spans="1:9" hidden="1" x14ac:dyDescent="0.25">
      <c r="A2601" s="53">
        <v>42705</v>
      </c>
      <c r="B2601" t="s">
        <v>44</v>
      </c>
      <c r="C2601" t="s">
        <v>128</v>
      </c>
      <c r="D2601">
        <v>4</v>
      </c>
      <c r="E2601" s="4">
        <v>326.06</v>
      </c>
      <c r="F2601" s="4" t="str">
        <f>VLOOKUP(C2601,[4]Lookup!A:C,3,FALSE)</f>
        <v>Local Authority</v>
      </c>
      <c r="G2601" t="str">
        <f>IF(F2601="NHS England", "NHS England", IFERROR(VLOOKUP(B2601,[4]Lookup!E:F,2,FALSE),"Requires a Council Assigning"))</f>
        <v>North Yorkshire County Council</v>
      </c>
      <c r="H2601" t="str">
        <f>IFERROR(VLOOKUP(C2601,[4]Lookup!A:B,2,FALSE),"Requires Category")</f>
        <v>IUD Progestogen-only Device</v>
      </c>
      <c r="I2601" t="str">
        <f t="shared" si="42"/>
        <v>Yes</v>
      </c>
    </row>
    <row r="2602" spans="1:9" hidden="1" x14ac:dyDescent="0.25">
      <c r="A2602" s="53">
        <v>42705</v>
      </c>
      <c r="B2602" t="s">
        <v>44</v>
      </c>
      <c r="C2602" t="s">
        <v>184</v>
      </c>
      <c r="D2602">
        <v>1</v>
      </c>
      <c r="E2602" s="4">
        <v>9.52</v>
      </c>
      <c r="F2602" s="4" t="str">
        <f>VLOOKUP(C2602,[4]Lookup!A:C,3,FALSE)</f>
        <v>Local Authority</v>
      </c>
      <c r="G2602" t="str">
        <f>IF(F2602="NHS England", "NHS England", IFERROR(VLOOKUP(B2602,[4]Lookup!E:F,2,FALSE),"Requires a Council Assigning"))</f>
        <v>North Yorkshire County Council</v>
      </c>
      <c r="H2602" t="str">
        <f>IFERROR(VLOOKUP(C2602,[4]Lookup!A:B,2,FALSE),"Requires Category")</f>
        <v>Nicotine Dependence</v>
      </c>
      <c r="I2602" t="str">
        <f t="shared" si="42"/>
        <v>Yes</v>
      </c>
    </row>
    <row r="2603" spans="1:9" hidden="1" x14ac:dyDescent="0.25">
      <c r="A2603" s="53">
        <v>42705</v>
      </c>
      <c r="B2603" t="s">
        <v>44</v>
      </c>
      <c r="C2603" t="s">
        <v>153</v>
      </c>
      <c r="D2603">
        <v>2</v>
      </c>
      <c r="E2603" s="4">
        <v>66.8</v>
      </c>
      <c r="F2603" s="4" t="str">
        <f>VLOOKUP(C2603,[4]Lookup!A:C,3,FALSE)</f>
        <v>Local Authority</v>
      </c>
      <c r="G2603" t="str">
        <f>IF(F2603="NHS England", "NHS England", IFERROR(VLOOKUP(B2603,[4]Lookup!E:F,2,FALSE),"Requires a Council Assigning"))</f>
        <v>North Yorkshire County Council</v>
      </c>
      <c r="H2603" t="str">
        <f>IFERROR(VLOOKUP(C2603,[4]Lookup!A:B,2,FALSE),"Requires Category")</f>
        <v>Nicotine Dependence</v>
      </c>
      <c r="I2603" t="str">
        <f t="shared" ref="I2603:I2666" si="43">INDEX($R$7:$AB$11,MATCH(G2603,$Q$7:$Q$11,0),MATCH(H2603,$R$6:$AB$6,0))</f>
        <v>Yes</v>
      </c>
    </row>
    <row r="2604" spans="1:9" hidden="1" x14ac:dyDescent="0.25">
      <c r="A2604" s="53">
        <v>42705</v>
      </c>
      <c r="B2604" t="s">
        <v>44</v>
      </c>
      <c r="C2604" t="s">
        <v>168</v>
      </c>
      <c r="D2604">
        <v>1</v>
      </c>
      <c r="E2604" s="4">
        <v>38.44</v>
      </c>
      <c r="F2604" s="4" t="str">
        <f>VLOOKUP(C2604,[4]Lookup!A:C,3,FALSE)</f>
        <v>Local Authority</v>
      </c>
      <c r="G2604" t="str">
        <f>IF(F2604="NHS England", "NHS England", IFERROR(VLOOKUP(B2604,[4]Lookup!E:F,2,FALSE),"Requires a Council Assigning"))</f>
        <v>North Yorkshire County Council</v>
      </c>
      <c r="H2604" t="str">
        <f>IFERROR(VLOOKUP(C2604,[4]Lookup!A:B,2,FALSE),"Requires Category")</f>
        <v>Nicotine Dependence</v>
      </c>
      <c r="I2604" t="str">
        <f t="shared" si="43"/>
        <v>Yes</v>
      </c>
    </row>
    <row r="2605" spans="1:9" hidden="1" x14ac:dyDescent="0.25">
      <c r="A2605" s="53">
        <v>42705</v>
      </c>
      <c r="B2605" t="s">
        <v>44</v>
      </c>
      <c r="C2605" t="s">
        <v>152</v>
      </c>
      <c r="D2605">
        <v>3</v>
      </c>
      <c r="E2605" s="4">
        <v>23.12</v>
      </c>
      <c r="F2605" s="4" t="str">
        <f>VLOOKUP(C2605,[4]Lookup!A:C,3,FALSE)</f>
        <v>NHS England</v>
      </c>
      <c r="G2605" t="str">
        <f>IF(F2605="NHS England", "NHS England", IFERROR(VLOOKUP(B2605,[4]Lookup!E:F,2,FALSE),"Requires a Council Assigning"))</f>
        <v>NHS England</v>
      </c>
      <c r="H2605" t="str">
        <f>IFERROR(VLOOKUP(C2605,[4]Lookup!A:B,2,FALSE),"Requires Category")</f>
        <v>Pneumococcal</v>
      </c>
      <c r="I2605" t="str">
        <f t="shared" si="43"/>
        <v>Yes</v>
      </c>
    </row>
    <row r="2606" spans="1:9" hidden="1" x14ac:dyDescent="0.25">
      <c r="A2606" s="53">
        <v>42705</v>
      </c>
      <c r="B2606" t="s">
        <v>44</v>
      </c>
      <c r="C2606" t="s">
        <v>155</v>
      </c>
      <c r="D2606">
        <v>3</v>
      </c>
      <c r="E2606" s="4">
        <v>24.87</v>
      </c>
      <c r="F2606" s="4" t="str">
        <f>VLOOKUP(C2606,[4]Lookup!A:C,3,FALSE)</f>
        <v>Local Authority</v>
      </c>
      <c r="G2606" t="str">
        <f>IF(F2606="NHS England", "NHS England", IFERROR(VLOOKUP(B2606,[4]Lookup!E:F,2,FALSE),"Requires a Council Assigning"))</f>
        <v>North Yorkshire County Council</v>
      </c>
      <c r="H2606" t="str">
        <f>IFERROR(VLOOKUP(C2606,[4]Lookup!A:B,2,FALSE),"Requires Category")</f>
        <v>Opioid Dependence</v>
      </c>
      <c r="I2606" t="str">
        <f t="shared" si="43"/>
        <v>Yes</v>
      </c>
    </row>
    <row r="2607" spans="1:9" hidden="1" x14ac:dyDescent="0.25">
      <c r="A2607" s="53">
        <v>42705</v>
      </c>
      <c r="B2607" t="s">
        <v>44</v>
      </c>
      <c r="C2607" t="s">
        <v>174</v>
      </c>
      <c r="D2607">
        <v>5</v>
      </c>
      <c r="E2607" s="4">
        <v>252.61</v>
      </c>
      <c r="F2607" s="4" t="str">
        <f>VLOOKUP(C2607,[4]Lookup!A:C,3,FALSE)</f>
        <v>Local Authority</v>
      </c>
      <c r="G2607" t="str">
        <f>IF(F2607="NHS England", "NHS England", IFERROR(VLOOKUP(B2607,[4]Lookup!E:F,2,FALSE),"Requires a Council Assigning"))</f>
        <v>North Yorkshire County Council</v>
      </c>
      <c r="H2607" t="str">
        <f>IFERROR(VLOOKUP(C2607,[4]Lookup!A:B,2,FALSE),"Requires Category")</f>
        <v>Opioid Dependence</v>
      </c>
      <c r="I2607" t="str">
        <f t="shared" si="43"/>
        <v>Yes</v>
      </c>
    </row>
    <row r="2608" spans="1:9" hidden="1" x14ac:dyDescent="0.25">
      <c r="A2608" s="53">
        <v>42705</v>
      </c>
      <c r="B2608" t="s">
        <v>44</v>
      </c>
      <c r="C2608" t="s">
        <v>146</v>
      </c>
      <c r="D2608">
        <v>7</v>
      </c>
      <c r="E2608" s="4">
        <v>177.11</v>
      </c>
      <c r="F2608" s="4" t="str">
        <f>VLOOKUP(C2608,[4]Lookup!A:C,3,FALSE)</f>
        <v>Local Authority</v>
      </c>
      <c r="G2608" t="str">
        <f>IF(F2608="NHS England", "NHS England", IFERROR(VLOOKUP(B2608,[4]Lookup!E:F,2,FALSE),"Requires a Council Assigning"))</f>
        <v>North Yorkshire County Council</v>
      </c>
      <c r="H2608" t="str">
        <f>IFERROR(VLOOKUP(C2608,[4]Lookup!A:B,2,FALSE),"Requires Category")</f>
        <v>Nicotine Dependence</v>
      </c>
      <c r="I2608" t="str">
        <f t="shared" si="43"/>
        <v>Yes</v>
      </c>
    </row>
    <row r="2609" spans="1:9" hidden="1" x14ac:dyDescent="0.25">
      <c r="A2609" s="53">
        <v>42705</v>
      </c>
      <c r="B2609" t="s">
        <v>30</v>
      </c>
      <c r="C2609" t="s">
        <v>136</v>
      </c>
      <c r="D2609">
        <v>1</v>
      </c>
      <c r="E2609" s="4">
        <v>77.3</v>
      </c>
      <c r="F2609" s="4" t="str">
        <f>VLOOKUP(C2609,[4]Lookup!A:C,3,FALSE)</f>
        <v>Local Authority</v>
      </c>
      <c r="G2609" t="str">
        <f>IF(F2609="NHS England", "NHS England", IFERROR(VLOOKUP(B2609,[4]Lookup!E:F,2,FALSE),"Requires a Council Assigning"))</f>
        <v>City of York</v>
      </c>
      <c r="H2609" t="str">
        <f>IFERROR(VLOOKUP(C2609,[4]Lookup!A:B,2,FALSE),"Requires Category")</f>
        <v>Etonogestrel</v>
      </c>
      <c r="I2609" t="str">
        <f t="shared" si="43"/>
        <v>No</v>
      </c>
    </row>
    <row r="2610" spans="1:9" hidden="1" x14ac:dyDescent="0.25">
      <c r="A2610" s="53">
        <v>42705</v>
      </c>
      <c r="B2610" t="s">
        <v>30</v>
      </c>
      <c r="C2610" t="s">
        <v>154</v>
      </c>
      <c r="D2610">
        <v>23</v>
      </c>
      <c r="E2610" s="4">
        <v>140.4</v>
      </c>
      <c r="F2610" s="4" t="str">
        <f>VLOOKUP(C2610,[4]Lookup!A:C,3,FALSE)</f>
        <v>NHS England</v>
      </c>
      <c r="G2610" t="str">
        <f>IF(F2610="NHS England", "NHS England", IFERROR(VLOOKUP(B2610,[4]Lookup!E:F,2,FALSE),"Requires a Council Assigning"))</f>
        <v>NHS England</v>
      </c>
      <c r="H2610" t="str">
        <f>IFERROR(VLOOKUP(C2610,[4]Lookup!A:B,2,FALSE),"Requires Category")</f>
        <v>Influenza</v>
      </c>
      <c r="I2610" t="str">
        <f t="shared" si="43"/>
        <v>Yes</v>
      </c>
    </row>
    <row r="2611" spans="1:9" hidden="1" x14ac:dyDescent="0.25">
      <c r="A2611" s="53">
        <v>42705</v>
      </c>
      <c r="B2611" t="s">
        <v>30</v>
      </c>
      <c r="C2611" t="s">
        <v>128</v>
      </c>
      <c r="D2611">
        <v>1</v>
      </c>
      <c r="E2611" s="4">
        <v>81.52</v>
      </c>
      <c r="F2611" s="4" t="str">
        <f>VLOOKUP(C2611,[4]Lookup!A:C,3,FALSE)</f>
        <v>Local Authority</v>
      </c>
      <c r="G2611" t="str">
        <f>IF(F2611="NHS England", "NHS England", IFERROR(VLOOKUP(B2611,[4]Lookup!E:F,2,FALSE),"Requires a Council Assigning"))</f>
        <v>City of York</v>
      </c>
      <c r="H2611" t="str">
        <f>IFERROR(VLOOKUP(C2611,[4]Lookup!A:B,2,FALSE),"Requires Category")</f>
        <v>IUD Progestogen-only Device</v>
      </c>
      <c r="I2611" t="str">
        <f t="shared" si="43"/>
        <v>No</v>
      </c>
    </row>
    <row r="2612" spans="1:9" hidden="1" x14ac:dyDescent="0.25">
      <c r="A2612" s="53">
        <v>42705</v>
      </c>
      <c r="B2612" t="s">
        <v>30</v>
      </c>
      <c r="C2612" t="s">
        <v>152</v>
      </c>
      <c r="D2612">
        <v>3</v>
      </c>
      <c r="E2612" s="4">
        <v>23.12</v>
      </c>
      <c r="F2612" s="4" t="str">
        <f>VLOOKUP(C2612,[4]Lookup!A:C,3,FALSE)</f>
        <v>NHS England</v>
      </c>
      <c r="G2612" t="str">
        <f>IF(F2612="NHS England", "NHS England", IFERROR(VLOOKUP(B2612,[4]Lookup!E:F,2,FALSE),"Requires a Council Assigning"))</f>
        <v>NHS England</v>
      </c>
      <c r="H2612" t="str">
        <f>IFERROR(VLOOKUP(C2612,[4]Lookup!A:B,2,FALSE),"Requires Category")</f>
        <v>Pneumococcal</v>
      </c>
      <c r="I2612" t="str">
        <f t="shared" si="43"/>
        <v>Yes</v>
      </c>
    </row>
    <row r="2613" spans="1:9" hidden="1" x14ac:dyDescent="0.25">
      <c r="A2613" s="53">
        <v>42705</v>
      </c>
      <c r="B2613" t="s">
        <v>30</v>
      </c>
      <c r="C2613" t="s">
        <v>146</v>
      </c>
      <c r="D2613">
        <v>2</v>
      </c>
      <c r="E2613" s="4">
        <v>50.58</v>
      </c>
      <c r="F2613" s="4" t="str">
        <f>VLOOKUP(C2613,[4]Lookup!A:C,3,FALSE)</f>
        <v>Local Authority</v>
      </c>
      <c r="G2613" t="str">
        <f>IF(F2613="NHS England", "NHS England", IFERROR(VLOOKUP(B2613,[4]Lookup!E:F,2,FALSE),"Requires a Council Assigning"))</f>
        <v>City of York</v>
      </c>
      <c r="H2613" t="str">
        <f>IFERROR(VLOOKUP(C2613,[4]Lookup!A:B,2,FALSE),"Requires Category")</f>
        <v>Nicotine Dependence</v>
      </c>
      <c r="I2613" t="str">
        <f t="shared" si="43"/>
        <v>No</v>
      </c>
    </row>
    <row r="2614" spans="1:9" hidden="1" x14ac:dyDescent="0.25">
      <c r="A2614" s="53">
        <v>42705</v>
      </c>
      <c r="B2614" t="s">
        <v>18</v>
      </c>
      <c r="C2614" t="s">
        <v>166</v>
      </c>
      <c r="D2614">
        <v>1</v>
      </c>
      <c r="E2614" s="4">
        <v>31.01</v>
      </c>
      <c r="F2614" s="4" t="str">
        <f>VLOOKUP(C2614,[4]Lookup!A:C,3,FALSE)</f>
        <v>Local Authority</v>
      </c>
      <c r="G2614" t="str">
        <f>IF(F2614="NHS England", "NHS England", IFERROR(VLOOKUP(B2614,[4]Lookup!E:F,2,FALSE),"Requires a Council Assigning"))</f>
        <v>North Yorkshire County Council</v>
      </c>
      <c r="H2614" t="str">
        <f>IFERROR(VLOOKUP(C2614,[4]Lookup!A:B,2,FALSE),"Requires Category")</f>
        <v>Alcohol dependence</v>
      </c>
      <c r="I2614" t="str">
        <f t="shared" si="43"/>
        <v>Yes</v>
      </c>
    </row>
    <row r="2615" spans="1:9" hidden="1" x14ac:dyDescent="0.25">
      <c r="A2615" s="53">
        <v>42705</v>
      </c>
      <c r="B2615" t="s">
        <v>18</v>
      </c>
      <c r="C2615" t="s">
        <v>159</v>
      </c>
      <c r="D2615">
        <v>1</v>
      </c>
      <c r="E2615" s="4">
        <v>4.82</v>
      </c>
      <c r="F2615" s="4" t="str">
        <f>VLOOKUP(C2615,[4]Lookup!A:C,3,FALSE)</f>
        <v>Local Authority</v>
      </c>
      <c r="G2615" t="str">
        <f>IF(F2615="NHS England", "NHS England", IFERROR(VLOOKUP(B2615,[4]Lookup!E:F,2,FALSE),"Requires a Council Assigning"))</f>
        <v>North Yorkshire County Council</v>
      </c>
      <c r="H2615" t="str">
        <f>IFERROR(VLOOKUP(C2615,[4]Lookup!A:B,2,FALSE),"Requires Category")</f>
        <v>Emergency Contraception</v>
      </c>
      <c r="I2615" t="str">
        <f t="shared" si="43"/>
        <v>No</v>
      </c>
    </row>
    <row r="2616" spans="1:9" hidden="1" x14ac:dyDescent="0.25">
      <c r="A2616" s="53">
        <v>42705</v>
      </c>
      <c r="B2616" t="s">
        <v>18</v>
      </c>
      <c r="C2616" t="s">
        <v>153</v>
      </c>
      <c r="D2616">
        <v>1</v>
      </c>
      <c r="E2616" s="4">
        <v>3.96</v>
      </c>
      <c r="F2616" s="4" t="str">
        <f>VLOOKUP(C2616,[4]Lookup!A:C,3,FALSE)</f>
        <v>Local Authority</v>
      </c>
      <c r="G2616" t="str">
        <f>IF(F2616="NHS England", "NHS England", IFERROR(VLOOKUP(B2616,[4]Lookup!E:F,2,FALSE),"Requires a Council Assigning"))</f>
        <v>North Yorkshire County Council</v>
      </c>
      <c r="H2616" t="str">
        <f>IFERROR(VLOOKUP(C2616,[4]Lookup!A:B,2,FALSE),"Requires Category")</f>
        <v>Nicotine Dependence</v>
      </c>
      <c r="I2616" t="str">
        <f t="shared" si="43"/>
        <v>Yes</v>
      </c>
    </row>
    <row r="2617" spans="1:9" hidden="1" x14ac:dyDescent="0.25">
      <c r="A2617" s="53">
        <v>42705</v>
      </c>
      <c r="B2617" t="s">
        <v>73</v>
      </c>
      <c r="C2617" t="s">
        <v>138</v>
      </c>
      <c r="D2617">
        <v>1</v>
      </c>
      <c r="E2617" s="4">
        <v>3.39</v>
      </c>
      <c r="F2617" s="4" t="str">
        <f>VLOOKUP(C2617,[4]Lookup!A:C,3,FALSE)</f>
        <v>Local Authority</v>
      </c>
      <c r="G2617" t="str">
        <f>IF(F2617="NHS England", "NHS England", IFERROR(VLOOKUP(B2617,[4]Lookup!E:F,2,FALSE),"Requires a Council Assigning"))</f>
        <v>EXCLUDE</v>
      </c>
      <c r="H2617" t="str">
        <f>IFERROR(VLOOKUP(C2617,[4]Lookup!A:B,2,FALSE),"Requires Category")</f>
        <v>Opioid Dependence</v>
      </c>
      <c r="I2617" t="str">
        <f t="shared" si="43"/>
        <v>No</v>
      </c>
    </row>
    <row r="2618" spans="1:9" hidden="1" x14ac:dyDescent="0.25">
      <c r="A2618" s="53">
        <v>42705</v>
      </c>
      <c r="B2618" t="s">
        <v>38</v>
      </c>
      <c r="C2618" t="s">
        <v>130</v>
      </c>
      <c r="D2618">
        <v>2</v>
      </c>
      <c r="E2618" s="4">
        <v>73.72</v>
      </c>
      <c r="F2618" s="4" t="str">
        <f>VLOOKUP(C2618,[4]Lookup!A:C,3,FALSE)</f>
        <v>Local Authority</v>
      </c>
      <c r="G2618" t="str">
        <f>IF(F2618="NHS England", "NHS England", IFERROR(VLOOKUP(B2618,[4]Lookup!E:F,2,FALSE),"Requires a Council Assigning"))</f>
        <v>City of York</v>
      </c>
      <c r="H2618" t="str">
        <f>IFERROR(VLOOKUP(C2618,[4]Lookup!A:B,2,FALSE),"Requires Category")</f>
        <v>Nicotine Dependence</v>
      </c>
      <c r="I2618" t="str">
        <f t="shared" si="43"/>
        <v>No</v>
      </c>
    </row>
    <row r="2619" spans="1:9" hidden="1" x14ac:dyDescent="0.25">
      <c r="A2619" s="53">
        <v>42705</v>
      </c>
      <c r="B2619" t="s">
        <v>38</v>
      </c>
      <c r="C2619" t="s">
        <v>136</v>
      </c>
      <c r="D2619">
        <v>5</v>
      </c>
      <c r="E2619" s="4">
        <v>386.48</v>
      </c>
      <c r="F2619" s="4" t="str">
        <f>VLOOKUP(C2619,[4]Lookup!A:C,3,FALSE)</f>
        <v>Local Authority</v>
      </c>
      <c r="G2619" t="str">
        <f>IF(F2619="NHS England", "NHS England", IFERROR(VLOOKUP(B2619,[4]Lookup!E:F,2,FALSE),"Requires a Council Assigning"))</f>
        <v>City of York</v>
      </c>
      <c r="H2619" t="str">
        <f>IFERROR(VLOOKUP(C2619,[4]Lookup!A:B,2,FALSE),"Requires Category")</f>
        <v>Etonogestrel</v>
      </c>
      <c r="I2619" t="str">
        <f t="shared" si="43"/>
        <v>No</v>
      </c>
    </row>
    <row r="2620" spans="1:9" hidden="1" x14ac:dyDescent="0.25">
      <c r="A2620" s="53">
        <v>42705</v>
      </c>
      <c r="B2620" t="s">
        <v>38</v>
      </c>
      <c r="C2620" t="s">
        <v>159</v>
      </c>
      <c r="D2620">
        <v>7</v>
      </c>
      <c r="E2620" s="4">
        <v>33.799999999999997</v>
      </c>
      <c r="F2620" s="4" t="str">
        <f>VLOOKUP(C2620,[4]Lookup!A:C,3,FALSE)</f>
        <v>Local Authority</v>
      </c>
      <c r="G2620" t="str">
        <f>IF(F2620="NHS England", "NHS England", IFERROR(VLOOKUP(B2620,[4]Lookup!E:F,2,FALSE),"Requires a Council Assigning"))</f>
        <v>City of York</v>
      </c>
      <c r="H2620" t="str">
        <f>IFERROR(VLOOKUP(C2620,[4]Lookup!A:B,2,FALSE),"Requires Category")</f>
        <v>Emergency Contraception</v>
      </c>
      <c r="I2620" t="str">
        <f t="shared" si="43"/>
        <v>No</v>
      </c>
    </row>
    <row r="2621" spans="1:9" hidden="1" x14ac:dyDescent="0.25">
      <c r="A2621" s="53">
        <v>42705</v>
      </c>
      <c r="B2621" t="s">
        <v>38</v>
      </c>
      <c r="C2621" t="s">
        <v>128</v>
      </c>
      <c r="D2621">
        <v>3</v>
      </c>
      <c r="E2621" s="4">
        <v>244.55</v>
      </c>
      <c r="F2621" s="4" t="str">
        <f>VLOOKUP(C2621,[4]Lookup!A:C,3,FALSE)</f>
        <v>Local Authority</v>
      </c>
      <c r="G2621" t="str">
        <f>IF(F2621="NHS England", "NHS England", IFERROR(VLOOKUP(B2621,[4]Lookup!E:F,2,FALSE),"Requires a Council Assigning"))</f>
        <v>City of York</v>
      </c>
      <c r="H2621" t="str">
        <f>IFERROR(VLOOKUP(C2621,[4]Lookup!A:B,2,FALSE),"Requires Category")</f>
        <v>IUD Progestogen-only Device</v>
      </c>
      <c r="I2621" t="str">
        <f t="shared" si="43"/>
        <v>No</v>
      </c>
    </row>
    <row r="2622" spans="1:9" hidden="1" x14ac:dyDescent="0.25">
      <c r="A2622" s="53">
        <v>42705</v>
      </c>
      <c r="B2622" t="s">
        <v>38</v>
      </c>
      <c r="C2622" t="s">
        <v>129</v>
      </c>
      <c r="D2622">
        <v>3</v>
      </c>
      <c r="E2622" s="4">
        <v>231.89</v>
      </c>
      <c r="F2622" s="4" t="str">
        <f>VLOOKUP(C2622,[4]Lookup!A:C,3,FALSE)</f>
        <v>Local Authority</v>
      </c>
      <c r="G2622" t="str">
        <f>IF(F2622="NHS England", "NHS England", IFERROR(VLOOKUP(B2622,[4]Lookup!E:F,2,FALSE),"Requires a Council Assigning"))</f>
        <v>City of York</v>
      </c>
      <c r="H2622" t="str">
        <f>IFERROR(VLOOKUP(C2622,[4]Lookup!A:B,2,FALSE),"Requires Category")</f>
        <v>Etonogestrel</v>
      </c>
      <c r="I2622" t="str">
        <f t="shared" si="43"/>
        <v>No</v>
      </c>
    </row>
    <row r="2623" spans="1:9" hidden="1" x14ac:dyDescent="0.25">
      <c r="A2623" s="53">
        <v>42705</v>
      </c>
      <c r="B2623" t="s">
        <v>38</v>
      </c>
      <c r="C2623" t="s">
        <v>153</v>
      </c>
      <c r="D2623">
        <v>1</v>
      </c>
      <c r="E2623" s="4">
        <v>79.12</v>
      </c>
      <c r="F2623" s="4" t="str">
        <f>VLOOKUP(C2623,[4]Lookup!A:C,3,FALSE)</f>
        <v>Local Authority</v>
      </c>
      <c r="G2623" t="str">
        <f>IF(F2623="NHS England", "NHS England", IFERROR(VLOOKUP(B2623,[4]Lookup!E:F,2,FALSE),"Requires a Council Assigning"))</f>
        <v>City of York</v>
      </c>
      <c r="H2623" t="str">
        <f>IFERROR(VLOOKUP(C2623,[4]Lookup!A:B,2,FALSE),"Requires Category")</f>
        <v>Nicotine Dependence</v>
      </c>
      <c r="I2623" t="str">
        <f t="shared" si="43"/>
        <v>No</v>
      </c>
    </row>
    <row r="2624" spans="1:9" hidden="1" x14ac:dyDescent="0.25">
      <c r="A2624" s="53">
        <v>42705</v>
      </c>
      <c r="B2624" t="s">
        <v>38</v>
      </c>
      <c r="C2624" t="s">
        <v>161</v>
      </c>
      <c r="D2624">
        <v>1</v>
      </c>
      <c r="E2624" s="4">
        <v>11.24</v>
      </c>
      <c r="F2624" s="4" t="str">
        <f>VLOOKUP(C2624,[4]Lookup!A:C,3,FALSE)</f>
        <v>Local Authority</v>
      </c>
      <c r="G2624" t="str">
        <f>IF(F2624="NHS England", "NHS England", IFERROR(VLOOKUP(B2624,[4]Lookup!E:F,2,FALSE),"Requires a Council Assigning"))</f>
        <v>City of York</v>
      </c>
      <c r="H2624" t="str">
        <f>IFERROR(VLOOKUP(C2624,[4]Lookup!A:B,2,FALSE),"Requires Category")</f>
        <v>Nicotine Dependence</v>
      </c>
      <c r="I2624" t="str">
        <f t="shared" si="43"/>
        <v>No</v>
      </c>
    </row>
    <row r="2625" spans="1:9" hidden="1" x14ac:dyDescent="0.25">
      <c r="A2625" s="53">
        <v>42705</v>
      </c>
      <c r="B2625" t="s">
        <v>38</v>
      </c>
      <c r="C2625" t="s">
        <v>165</v>
      </c>
      <c r="D2625">
        <v>1</v>
      </c>
      <c r="E2625" s="4">
        <v>19.22</v>
      </c>
      <c r="F2625" s="4" t="str">
        <f>VLOOKUP(C2625,[4]Lookup!A:C,3,FALSE)</f>
        <v>Local Authority</v>
      </c>
      <c r="G2625" t="str">
        <f>IF(F2625="NHS England", "NHS England", IFERROR(VLOOKUP(B2625,[4]Lookup!E:F,2,FALSE),"Requires a Council Assigning"))</f>
        <v>City of York</v>
      </c>
      <c r="H2625" t="str">
        <f>IFERROR(VLOOKUP(C2625,[4]Lookup!A:B,2,FALSE),"Requires Category")</f>
        <v>Nicotine Dependence</v>
      </c>
      <c r="I2625" t="str">
        <f t="shared" si="43"/>
        <v>No</v>
      </c>
    </row>
    <row r="2626" spans="1:9" hidden="1" x14ac:dyDescent="0.25">
      <c r="A2626" s="53">
        <v>42705</v>
      </c>
      <c r="B2626" t="s">
        <v>38</v>
      </c>
      <c r="C2626" t="s">
        <v>167</v>
      </c>
      <c r="D2626">
        <v>2</v>
      </c>
      <c r="E2626" s="4">
        <v>64.67</v>
      </c>
      <c r="F2626" s="4" t="str">
        <f>VLOOKUP(C2626,[4]Lookup!A:C,3,FALSE)</f>
        <v>Local Authority</v>
      </c>
      <c r="G2626" t="str">
        <f>IF(F2626="NHS England", "NHS England", IFERROR(VLOOKUP(B2626,[4]Lookup!E:F,2,FALSE),"Requires a Council Assigning"))</f>
        <v>City of York</v>
      </c>
      <c r="H2626" t="str">
        <f>IFERROR(VLOOKUP(C2626,[4]Lookup!A:B,2,FALSE),"Requires Category")</f>
        <v>Nicotine Dependence</v>
      </c>
      <c r="I2626" t="str">
        <f t="shared" si="43"/>
        <v>No</v>
      </c>
    </row>
    <row r="2627" spans="1:9" hidden="1" x14ac:dyDescent="0.25">
      <c r="A2627" s="53">
        <v>42705</v>
      </c>
      <c r="B2627" t="s">
        <v>38</v>
      </c>
      <c r="C2627" t="s">
        <v>170</v>
      </c>
      <c r="D2627">
        <v>1</v>
      </c>
      <c r="E2627" s="4">
        <v>7.66</v>
      </c>
      <c r="F2627" s="4" t="str">
        <f>VLOOKUP(C2627,[4]Lookup!A:C,3,FALSE)</f>
        <v>Local Authority</v>
      </c>
      <c r="G2627" t="str">
        <f>IF(F2627="NHS England", "NHS England", IFERROR(VLOOKUP(B2627,[4]Lookup!E:F,2,FALSE),"Requires a Council Assigning"))</f>
        <v>City of York</v>
      </c>
      <c r="H2627" t="str">
        <f>IFERROR(VLOOKUP(C2627,[4]Lookup!A:B,2,FALSE),"Requires Category")</f>
        <v>Nicotine Dependence</v>
      </c>
      <c r="I2627" t="str">
        <f t="shared" si="43"/>
        <v>No</v>
      </c>
    </row>
    <row r="2628" spans="1:9" hidden="1" x14ac:dyDescent="0.25">
      <c r="A2628" s="53">
        <v>42705</v>
      </c>
      <c r="B2628" t="s">
        <v>54</v>
      </c>
      <c r="C2628" t="s">
        <v>166</v>
      </c>
      <c r="D2628">
        <v>3</v>
      </c>
      <c r="E2628" s="4">
        <v>93.02</v>
      </c>
      <c r="F2628" s="4" t="str">
        <f>VLOOKUP(C2628,[4]Lookup!A:C,3,FALSE)</f>
        <v>Local Authority</v>
      </c>
      <c r="G2628" t="str">
        <f>IF(F2628="NHS England", "NHS England", IFERROR(VLOOKUP(B2628,[4]Lookup!E:F,2,FALSE),"Requires a Council Assigning"))</f>
        <v>City of York</v>
      </c>
      <c r="H2628" t="str">
        <f>IFERROR(VLOOKUP(C2628,[4]Lookup!A:B,2,FALSE),"Requires Category")</f>
        <v>Alcohol dependence</v>
      </c>
      <c r="I2628" t="str">
        <f t="shared" si="43"/>
        <v>No</v>
      </c>
    </row>
    <row r="2629" spans="1:9" hidden="1" x14ac:dyDescent="0.25">
      <c r="A2629" s="53">
        <v>42705</v>
      </c>
      <c r="B2629" t="s">
        <v>54</v>
      </c>
      <c r="C2629" t="s">
        <v>182</v>
      </c>
      <c r="D2629">
        <v>1</v>
      </c>
      <c r="E2629" s="4">
        <v>17.8</v>
      </c>
      <c r="F2629" s="4" t="str">
        <f>VLOOKUP(C2629,[4]Lookup!A:C,3,FALSE)</f>
        <v>Local Authority</v>
      </c>
      <c r="G2629" t="str">
        <f>IF(F2629="NHS England", "NHS England", IFERROR(VLOOKUP(B2629,[4]Lookup!E:F,2,FALSE),"Requires a Council Assigning"))</f>
        <v>City of York</v>
      </c>
      <c r="H2629" t="str">
        <f>IFERROR(VLOOKUP(C2629,[4]Lookup!A:B,2,FALSE),"Requires Category")</f>
        <v>Opioid Dependence</v>
      </c>
      <c r="I2629" t="str">
        <f t="shared" si="43"/>
        <v>Yes</v>
      </c>
    </row>
    <row r="2630" spans="1:9" hidden="1" x14ac:dyDescent="0.25">
      <c r="A2630" s="53">
        <v>42705</v>
      </c>
      <c r="B2630" t="s">
        <v>54</v>
      </c>
      <c r="C2630" t="s">
        <v>134</v>
      </c>
      <c r="D2630">
        <v>3</v>
      </c>
      <c r="E2630" s="4">
        <v>14.2</v>
      </c>
      <c r="F2630" s="4" t="str">
        <f>VLOOKUP(C2630,[4]Lookup!A:C,3,FALSE)</f>
        <v>Local Authority</v>
      </c>
      <c r="G2630" t="str">
        <f>IF(F2630="NHS England", "NHS England", IFERROR(VLOOKUP(B2630,[4]Lookup!E:F,2,FALSE),"Requires a Council Assigning"))</f>
        <v>City of York</v>
      </c>
      <c r="H2630" t="str">
        <f>IFERROR(VLOOKUP(C2630,[4]Lookup!A:B,2,FALSE),"Requires Category")</f>
        <v>Opioid Dependence</v>
      </c>
      <c r="I2630" t="str">
        <f t="shared" si="43"/>
        <v>Yes</v>
      </c>
    </row>
    <row r="2631" spans="1:9" hidden="1" x14ac:dyDescent="0.25">
      <c r="A2631" s="53">
        <v>42705</v>
      </c>
      <c r="B2631" t="s">
        <v>54</v>
      </c>
      <c r="C2631" t="s">
        <v>135</v>
      </c>
      <c r="D2631">
        <v>2</v>
      </c>
      <c r="E2631" s="4">
        <v>95.39</v>
      </c>
      <c r="F2631" s="4" t="str">
        <f>VLOOKUP(C2631,[4]Lookup!A:C,3,FALSE)</f>
        <v>Local Authority</v>
      </c>
      <c r="G2631" t="str">
        <f>IF(F2631="NHS England", "NHS England", IFERROR(VLOOKUP(B2631,[4]Lookup!E:F,2,FALSE),"Requires a Council Assigning"))</f>
        <v>City of York</v>
      </c>
      <c r="H2631" t="str">
        <f>IFERROR(VLOOKUP(C2631,[4]Lookup!A:B,2,FALSE),"Requires Category")</f>
        <v>Alcohol dependence</v>
      </c>
      <c r="I2631" t="str">
        <f t="shared" si="43"/>
        <v>No</v>
      </c>
    </row>
    <row r="2632" spans="1:9" hidden="1" x14ac:dyDescent="0.25">
      <c r="A2632" s="53">
        <v>42705</v>
      </c>
      <c r="B2632" t="s">
        <v>54</v>
      </c>
      <c r="C2632" t="s">
        <v>127</v>
      </c>
      <c r="D2632">
        <v>1</v>
      </c>
      <c r="E2632" s="4">
        <v>13.03</v>
      </c>
      <c r="F2632" s="4" t="str">
        <f>VLOOKUP(C2632,[4]Lookup!A:C,3,FALSE)</f>
        <v>Local Authority</v>
      </c>
      <c r="G2632" t="str">
        <f>IF(F2632="NHS England", "NHS England", IFERROR(VLOOKUP(B2632,[4]Lookup!E:F,2,FALSE),"Requires a Council Assigning"))</f>
        <v>City of York</v>
      </c>
      <c r="H2632" t="str">
        <f>IFERROR(VLOOKUP(C2632,[4]Lookup!A:B,2,FALSE),"Requires Category")</f>
        <v>Emergency Contraception</v>
      </c>
      <c r="I2632" t="str">
        <f t="shared" si="43"/>
        <v>No</v>
      </c>
    </row>
    <row r="2633" spans="1:9" hidden="1" x14ac:dyDescent="0.25">
      <c r="A2633" s="53">
        <v>42705</v>
      </c>
      <c r="B2633" t="s">
        <v>54</v>
      </c>
      <c r="C2633" t="s">
        <v>136</v>
      </c>
      <c r="D2633">
        <v>4</v>
      </c>
      <c r="E2633" s="4">
        <v>309.18</v>
      </c>
      <c r="F2633" s="4" t="str">
        <f>VLOOKUP(C2633,[4]Lookup!A:C,3,FALSE)</f>
        <v>Local Authority</v>
      </c>
      <c r="G2633" t="str">
        <f>IF(F2633="NHS England", "NHS England", IFERROR(VLOOKUP(B2633,[4]Lookup!E:F,2,FALSE),"Requires a Council Assigning"))</f>
        <v>City of York</v>
      </c>
      <c r="H2633" t="str">
        <f>IFERROR(VLOOKUP(C2633,[4]Lookup!A:B,2,FALSE),"Requires Category")</f>
        <v>Etonogestrel</v>
      </c>
      <c r="I2633" t="str">
        <f t="shared" si="43"/>
        <v>No</v>
      </c>
    </row>
    <row r="2634" spans="1:9" hidden="1" x14ac:dyDescent="0.25">
      <c r="A2634" s="53">
        <v>42705</v>
      </c>
      <c r="B2634" t="s">
        <v>54</v>
      </c>
      <c r="C2634" t="s">
        <v>239</v>
      </c>
      <c r="D2634">
        <v>2</v>
      </c>
      <c r="E2634" s="4">
        <v>18.420000000000002</v>
      </c>
      <c r="F2634" s="4" t="str">
        <f>VLOOKUP(C2634,[4]Lookup!A:C,3,FALSE)</f>
        <v>NHS England</v>
      </c>
      <c r="G2634" t="str">
        <f>IF(F2634="NHS England", "NHS England", IFERROR(VLOOKUP(B2634,[4]Lookup!E:F,2,FALSE),"Requires a Council Assigning"))</f>
        <v>NHS England</v>
      </c>
      <c r="H2634" t="str">
        <f>IFERROR(VLOOKUP(C2634,[4]Lookup!A:B,2,FALSE),"Requires Category")</f>
        <v>Influenza</v>
      </c>
      <c r="I2634" t="str">
        <f t="shared" si="43"/>
        <v>Yes</v>
      </c>
    </row>
    <row r="2635" spans="1:9" hidden="1" x14ac:dyDescent="0.25">
      <c r="A2635" s="53">
        <v>42705</v>
      </c>
      <c r="B2635" t="s">
        <v>54</v>
      </c>
      <c r="C2635" t="s">
        <v>244</v>
      </c>
      <c r="D2635">
        <v>14</v>
      </c>
      <c r="E2635" s="4">
        <v>71.97</v>
      </c>
      <c r="F2635" s="4" t="str">
        <f>VLOOKUP(C2635,[4]Lookup!A:C,3,FALSE)</f>
        <v>NHS England</v>
      </c>
      <c r="G2635" t="str">
        <f>IF(F2635="NHS England", "NHS England", IFERROR(VLOOKUP(B2635,[4]Lookup!E:F,2,FALSE),"Requires a Council Assigning"))</f>
        <v>NHS England</v>
      </c>
      <c r="H2635" t="str">
        <f>IFERROR(VLOOKUP(C2635,[4]Lookup!A:B,2,FALSE),"Requires Category")</f>
        <v>Pneumococcal</v>
      </c>
      <c r="I2635" t="str">
        <f t="shared" si="43"/>
        <v>Yes</v>
      </c>
    </row>
    <row r="2636" spans="1:9" hidden="1" x14ac:dyDescent="0.25">
      <c r="A2636" s="53">
        <v>42705</v>
      </c>
      <c r="B2636" t="s">
        <v>54</v>
      </c>
      <c r="C2636" t="s">
        <v>154</v>
      </c>
      <c r="D2636">
        <v>130</v>
      </c>
      <c r="E2636" s="4">
        <v>793.58</v>
      </c>
      <c r="F2636" s="4" t="str">
        <f>VLOOKUP(C2636,[4]Lookup!A:C,3,FALSE)</f>
        <v>NHS England</v>
      </c>
      <c r="G2636" t="str">
        <f>IF(F2636="NHS England", "NHS England", IFERROR(VLOOKUP(B2636,[4]Lookup!E:F,2,FALSE),"Requires a Council Assigning"))</f>
        <v>NHS England</v>
      </c>
      <c r="H2636" t="str">
        <f>IFERROR(VLOOKUP(C2636,[4]Lookup!A:B,2,FALSE),"Requires Category")</f>
        <v>Influenza</v>
      </c>
      <c r="I2636" t="str">
        <f t="shared" si="43"/>
        <v>Yes</v>
      </c>
    </row>
    <row r="2637" spans="1:9" hidden="1" x14ac:dyDescent="0.25">
      <c r="A2637" s="53">
        <v>42705</v>
      </c>
      <c r="B2637" t="s">
        <v>54</v>
      </c>
      <c r="C2637" t="s">
        <v>137</v>
      </c>
      <c r="D2637">
        <v>170</v>
      </c>
      <c r="E2637" s="4">
        <v>822.01</v>
      </c>
      <c r="F2637" s="4" t="str">
        <f>VLOOKUP(C2637,[4]Lookup!A:C,3,FALSE)</f>
        <v>NHS England</v>
      </c>
      <c r="G2637" t="str">
        <f>IF(F2637="NHS England", "NHS England", IFERROR(VLOOKUP(B2637,[4]Lookup!E:F,2,FALSE),"Requires a Council Assigning"))</f>
        <v>NHS England</v>
      </c>
      <c r="H2637" t="str">
        <f>IFERROR(VLOOKUP(C2637,[4]Lookup!A:B,2,FALSE),"Requires Category")</f>
        <v>Influenza</v>
      </c>
      <c r="I2637" t="str">
        <f t="shared" si="43"/>
        <v>Yes</v>
      </c>
    </row>
    <row r="2638" spans="1:9" hidden="1" x14ac:dyDescent="0.25">
      <c r="A2638" s="53">
        <v>42705</v>
      </c>
      <c r="B2638" t="s">
        <v>54</v>
      </c>
      <c r="C2638" t="s">
        <v>164</v>
      </c>
      <c r="D2638">
        <v>2</v>
      </c>
      <c r="E2638" s="4">
        <v>9.66</v>
      </c>
      <c r="F2638" s="4" t="str">
        <f>VLOOKUP(C2638,[4]Lookup!A:C,3,FALSE)</f>
        <v>Local Authority</v>
      </c>
      <c r="G2638" t="str">
        <f>IF(F2638="NHS England", "NHS England", IFERROR(VLOOKUP(B2638,[4]Lookup!E:F,2,FALSE),"Requires a Council Assigning"))</f>
        <v>City of York</v>
      </c>
      <c r="H2638" t="str">
        <f>IFERROR(VLOOKUP(C2638,[4]Lookup!A:B,2,FALSE),"Requires Category")</f>
        <v>Emergency Contraception</v>
      </c>
      <c r="I2638" t="str">
        <f t="shared" si="43"/>
        <v>No</v>
      </c>
    </row>
    <row r="2639" spans="1:9" hidden="1" x14ac:dyDescent="0.25">
      <c r="A2639" s="53">
        <v>42705</v>
      </c>
      <c r="B2639" t="s">
        <v>54</v>
      </c>
      <c r="C2639" t="s">
        <v>159</v>
      </c>
      <c r="D2639">
        <v>5</v>
      </c>
      <c r="E2639" s="4">
        <v>28.96</v>
      </c>
      <c r="F2639" s="4" t="str">
        <f>VLOOKUP(C2639,[4]Lookup!A:C,3,FALSE)</f>
        <v>Local Authority</v>
      </c>
      <c r="G2639" t="str">
        <f>IF(F2639="NHS England", "NHS England", IFERROR(VLOOKUP(B2639,[4]Lookup!E:F,2,FALSE),"Requires a Council Assigning"))</f>
        <v>City of York</v>
      </c>
      <c r="H2639" t="str">
        <f>IFERROR(VLOOKUP(C2639,[4]Lookup!A:B,2,FALSE),"Requires Category")</f>
        <v>Emergency Contraception</v>
      </c>
      <c r="I2639" t="str">
        <f t="shared" si="43"/>
        <v>No</v>
      </c>
    </row>
    <row r="2640" spans="1:9" hidden="1" x14ac:dyDescent="0.25">
      <c r="A2640" s="53">
        <v>42705</v>
      </c>
      <c r="B2640" t="s">
        <v>54</v>
      </c>
      <c r="C2640" t="s">
        <v>138</v>
      </c>
      <c r="D2640">
        <v>11</v>
      </c>
      <c r="E2640" s="4">
        <v>72.95</v>
      </c>
      <c r="F2640" s="4" t="str">
        <f>VLOOKUP(C2640,[4]Lookup!A:C,3,FALSE)</f>
        <v>Local Authority</v>
      </c>
      <c r="G2640" t="str">
        <f>IF(F2640="NHS England", "NHS England", IFERROR(VLOOKUP(B2640,[4]Lookup!E:F,2,FALSE),"Requires a Council Assigning"))</f>
        <v>City of York</v>
      </c>
      <c r="H2640" t="str">
        <f>IFERROR(VLOOKUP(C2640,[4]Lookup!A:B,2,FALSE),"Requires Category")</f>
        <v>Opioid Dependence</v>
      </c>
      <c r="I2640" t="str">
        <f t="shared" si="43"/>
        <v>Yes</v>
      </c>
    </row>
    <row r="2641" spans="1:9" hidden="1" x14ac:dyDescent="0.25">
      <c r="A2641" s="53">
        <v>42705</v>
      </c>
      <c r="B2641" t="s">
        <v>54</v>
      </c>
      <c r="C2641" t="s">
        <v>128</v>
      </c>
      <c r="D2641">
        <v>10</v>
      </c>
      <c r="E2641" s="4">
        <v>815.28</v>
      </c>
      <c r="F2641" s="4" t="str">
        <f>VLOOKUP(C2641,[4]Lookup!A:C,3,FALSE)</f>
        <v>Local Authority</v>
      </c>
      <c r="G2641" t="str">
        <f>IF(F2641="NHS England", "NHS England", IFERROR(VLOOKUP(B2641,[4]Lookup!E:F,2,FALSE),"Requires a Council Assigning"))</f>
        <v>City of York</v>
      </c>
      <c r="H2641" t="str">
        <f>IFERROR(VLOOKUP(C2641,[4]Lookup!A:B,2,FALSE),"Requires Category")</f>
        <v>IUD Progestogen-only Device</v>
      </c>
      <c r="I2641" t="str">
        <f t="shared" si="43"/>
        <v>No</v>
      </c>
    </row>
    <row r="2642" spans="1:9" hidden="1" x14ac:dyDescent="0.25">
      <c r="A2642" s="53">
        <v>42705</v>
      </c>
      <c r="B2642" t="s">
        <v>54</v>
      </c>
      <c r="C2642" t="s">
        <v>129</v>
      </c>
      <c r="D2642">
        <v>2</v>
      </c>
      <c r="E2642" s="4">
        <v>154.59</v>
      </c>
      <c r="F2642" s="4" t="str">
        <f>VLOOKUP(C2642,[4]Lookup!A:C,3,FALSE)</f>
        <v>Local Authority</v>
      </c>
      <c r="G2642" t="str">
        <f>IF(F2642="NHS England", "NHS England", IFERROR(VLOOKUP(B2642,[4]Lookup!E:F,2,FALSE),"Requires a Council Assigning"))</f>
        <v>City of York</v>
      </c>
      <c r="H2642" t="str">
        <f>IFERROR(VLOOKUP(C2642,[4]Lookup!A:B,2,FALSE),"Requires Category")</f>
        <v>Etonogestrel</v>
      </c>
      <c r="I2642" t="str">
        <f t="shared" si="43"/>
        <v>No</v>
      </c>
    </row>
    <row r="2643" spans="1:9" hidden="1" x14ac:dyDescent="0.25">
      <c r="A2643" s="53">
        <v>42705</v>
      </c>
      <c r="B2643" t="s">
        <v>54</v>
      </c>
      <c r="C2643" t="s">
        <v>153</v>
      </c>
      <c r="D2643">
        <v>1</v>
      </c>
      <c r="E2643" s="4">
        <v>44.53</v>
      </c>
      <c r="F2643" s="4" t="str">
        <f>VLOOKUP(C2643,[4]Lookup!A:C,3,FALSE)</f>
        <v>Local Authority</v>
      </c>
      <c r="G2643" t="str">
        <f>IF(F2643="NHS England", "NHS England", IFERROR(VLOOKUP(B2643,[4]Lookup!E:F,2,FALSE),"Requires a Council Assigning"))</f>
        <v>City of York</v>
      </c>
      <c r="H2643" t="str">
        <f>IFERROR(VLOOKUP(C2643,[4]Lookup!A:B,2,FALSE),"Requires Category")</f>
        <v>Nicotine Dependence</v>
      </c>
      <c r="I2643" t="str">
        <f t="shared" si="43"/>
        <v>No</v>
      </c>
    </row>
    <row r="2644" spans="1:9" hidden="1" x14ac:dyDescent="0.25">
      <c r="A2644" s="53">
        <v>42705</v>
      </c>
      <c r="B2644" t="s">
        <v>54</v>
      </c>
      <c r="C2644" t="s">
        <v>152</v>
      </c>
      <c r="D2644">
        <v>64</v>
      </c>
      <c r="E2644" s="4">
        <v>493.25</v>
      </c>
      <c r="F2644" s="4" t="str">
        <f>VLOOKUP(C2644,[4]Lookup!A:C,3,FALSE)</f>
        <v>NHS England</v>
      </c>
      <c r="G2644" t="str">
        <f>IF(F2644="NHS England", "NHS England", IFERROR(VLOOKUP(B2644,[4]Lookup!E:F,2,FALSE),"Requires a Council Assigning"))</f>
        <v>NHS England</v>
      </c>
      <c r="H2644" t="str">
        <f>IFERROR(VLOOKUP(C2644,[4]Lookup!A:B,2,FALSE),"Requires Category")</f>
        <v>Pneumococcal</v>
      </c>
      <c r="I2644" t="str">
        <f t="shared" si="43"/>
        <v>Yes</v>
      </c>
    </row>
    <row r="2645" spans="1:9" hidden="1" x14ac:dyDescent="0.25">
      <c r="A2645" s="53">
        <v>42705</v>
      </c>
      <c r="B2645" t="s">
        <v>72</v>
      </c>
      <c r="C2645" t="s">
        <v>159</v>
      </c>
      <c r="D2645">
        <v>3</v>
      </c>
      <c r="E2645" s="4">
        <v>14.49</v>
      </c>
      <c r="F2645" s="4" t="str">
        <f>VLOOKUP(C2645,[4]Lookup!A:C,3,FALSE)</f>
        <v>Local Authority</v>
      </c>
      <c r="G2645" t="str">
        <f>IF(F2645="NHS England", "NHS England", IFERROR(VLOOKUP(B2645,[4]Lookup!E:F,2,FALSE),"Requires a Council Assigning"))</f>
        <v>EXCLUDE</v>
      </c>
      <c r="H2645" t="str">
        <f>IFERROR(VLOOKUP(C2645,[4]Lookup!A:B,2,FALSE),"Requires Category")</f>
        <v>Emergency Contraception</v>
      </c>
      <c r="I2645" t="str">
        <f t="shared" si="43"/>
        <v>No</v>
      </c>
    </row>
    <row r="2646" spans="1:9" hidden="1" x14ac:dyDescent="0.25">
      <c r="A2646" s="53">
        <v>42705</v>
      </c>
      <c r="B2646" t="s">
        <v>72</v>
      </c>
      <c r="C2646" t="s">
        <v>144</v>
      </c>
      <c r="D2646">
        <v>1</v>
      </c>
      <c r="E2646" s="4">
        <v>13.03</v>
      </c>
      <c r="F2646" s="4" t="str">
        <f>VLOOKUP(C2646,[4]Lookup!A:C,3,FALSE)</f>
        <v>Local Authority</v>
      </c>
      <c r="G2646" t="str">
        <f>IF(F2646="NHS England", "NHS England", IFERROR(VLOOKUP(B2646,[4]Lookup!E:F,2,FALSE),"Requires a Council Assigning"))</f>
        <v>EXCLUDE</v>
      </c>
      <c r="H2646" t="str">
        <f>IFERROR(VLOOKUP(C2646,[4]Lookup!A:B,2,FALSE),"Requires Category")</f>
        <v>Emergency Contraception</v>
      </c>
      <c r="I2646" t="str">
        <f t="shared" si="43"/>
        <v>No</v>
      </c>
    </row>
    <row r="2647" spans="1:9" x14ac:dyDescent="0.25">
      <c r="A2647" s="53">
        <v>42736</v>
      </c>
      <c r="B2647" t="s">
        <v>58</v>
      </c>
      <c r="C2647" t="s">
        <v>134</v>
      </c>
      <c r="D2647">
        <v>2</v>
      </c>
      <c r="E2647" s="4">
        <v>8.23</v>
      </c>
      <c r="F2647" s="4" t="str">
        <f>VLOOKUP(C2647,[5]Lookup!A:C,3,FALSE)</f>
        <v>Local Authority</v>
      </c>
      <c r="G2647" t="str">
        <f>IF(F2647="NHS England", "NHS England", IFERROR(VLOOKUP(B2647,[5]Lookup!E:F,2,FALSE),"Requires a Council Assigning"))</f>
        <v>North Yorkshire County Council</v>
      </c>
      <c r="H2647" t="str">
        <f>IFERROR(VLOOKUP(C2647,[5]Lookup!A:B,2,FALSE),"Requires Category")</f>
        <v>Opioid Dependence</v>
      </c>
      <c r="I2647" t="str">
        <f t="shared" si="43"/>
        <v>Yes</v>
      </c>
    </row>
    <row r="2648" spans="1:9" x14ac:dyDescent="0.25">
      <c r="A2648" s="53">
        <v>42736</v>
      </c>
      <c r="B2648" t="s">
        <v>58</v>
      </c>
      <c r="C2648" t="s">
        <v>135</v>
      </c>
      <c r="D2648">
        <v>2</v>
      </c>
      <c r="E2648" s="4">
        <v>95.11</v>
      </c>
      <c r="F2648" s="4" t="str">
        <f>VLOOKUP(C2648,[5]Lookup!A:C,3,FALSE)</f>
        <v>Local Authority</v>
      </c>
      <c r="G2648" t="str">
        <f>IF(F2648="NHS England", "NHS England", IFERROR(VLOOKUP(B2648,[5]Lookup!E:F,2,FALSE),"Requires a Council Assigning"))</f>
        <v>North Yorkshire County Council</v>
      </c>
      <c r="H2648" t="str">
        <f>IFERROR(VLOOKUP(C2648,[5]Lookup!A:B,2,FALSE),"Requires Category")</f>
        <v>Alcohol dependence</v>
      </c>
      <c r="I2648" t="str">
        <f t="shared" si="43"/>
        <v>Yes</v>
      </c>
    </row>
    <row r="2649" spans="1:9" x14ac:dyDescent="0.25">
      <c r="A2649" s="53">
        <v>42736</v>
      </c>
      <c r="B2649" t="s">
        <v>58</v>
      </c>
      <c r="C2649" t="s">
        <v>137</v>
      </c>
      <c r="D2649">
        <v>54</v>
      </c>
      <c r="E2649" s="4">
        <v>260.95</v>
      </c>
      <c r="F2649" s="4" t="str">
        <f>VLOOKUP(C2649,[5]Lookup!A:C,3,FALSE)</f>
        <v>NHS England</v>
      </c>
      <c r="G2649" t="str">
        <f>IF(F2649="NHS England", "NHS England", IFERROR(VLOOKUP(B2649,[5]Lookup!E:F,2,FALSE),"Requires a Council Assigning"))</f>
        <v>NHS England</v>
      </c>
      <c r="H2649" t="str">
        <f>IFERROR(VLOOKUP(C2649,[5]Lookup!A:B,2,FALSE),"Requires Category")</f>
        <v>Influenza</v>
      </c>
      <c r="I2649" t="str">
        <f t="shared" si="43"/>
        <v>Yes</v>
      </c>
    </row>
    <row r="2650" spans="1:9" hidden="1" x14ac:dyDescent="0.25">
      <c r="A2650" s="53">
        <v>42736</v>
      </c>
      <c r="B2650" t="s">
        <v>58</v>
      </c>
      <c r="C2650" t="s">
        <v>187</v>
      </c>
      <c r="D2650">
        <v>1</v>
      </c>
      <c r="E2650" s="4">
        <v>12.82</v>
      </c>
      <c r="F2650" s="4" t="str">
        <f>VLOOKUP(C2650,[5]Lookup!A:C,3,FALSE)</f>
        <v>Local Authority</v>
      </c>
      <c r="G2650" t="str">
        <f>IF(F2650="NHS England", "NHS England", IFERROR(VLOOKUP(B2650,[5]Lookup!E:F,2,FALSE),"Requires a Council Assigning"))</f>
        <v>North Yorkshire County Council</v>
      </c>
      <c r="H2650" t="str">
        <f>IFERROR(VLOOKUP(C2650,[5]Lookup!A:B,2,FALSE),"Requires Category")</f>
        <v>Emergency Contraception</v>
      </c>
      <c r="I2650" t="str">
        <f t="shared" si="43"/>
        <v>No</v>
      </c>
    </row>
    <row r="2651" spans="1:9" x14ac:dyDescent="0.25">
      <c r="A2651" s="53">
        <v>42736</v>
      </c>
      <c r="B2651" t="s">
        <v>58</v>
      </c>
      <c r="C2651" t="s">
        <v>138</v>
      </c>
      <c r="D2651">
        <v>4</v>
      </c>
      <c r="E2651" s="4">
        <v>19.89</v>
      </c>
      <c r="F2651" s="4" t="str">
        <f>VLOOKUP(C2651,[5]Lookup!A:C,3,FALSE)</f>
        <v>Local Authority</v>
      </c>
      <c r="G2651" t="str">
        <f>IF(F2651="NHS England", "NHS England", IFERROR(VLOOKUP(B2651,[5]Lookup!E:F,2,FALSE),"Requires a Council Assigning"))</f>
        <v>North Yorkshire County Council</v>
      </c>
      <c r="H2651" t="str">
        <f>IFERROR(VLOOKUP(C2651,[5]Lookup!A:B,2,FALSE),"Requires Category")</f>
        <v>Opioid Dependence</v>
      </c>
      <c r="I2651" t="str">
        <f t="shared" si="43"/>
        <v>Yes</v>
      </c>
    </row>
    <row r="2652" spans="1:9" x14ac:dyDescent="0.25">
      <c r="A2652" s="53">
        <v>42736</v>
      </c>
      <c r="B2652" t="s">
        <v>58</v>
      </c>
      <c r="C2652" t="s">
        <v>128</v>
      </c>
      <c r="D2652">
        <v>8</v>
      </c>
      <c r="E2652" s="4">
        <v>651.74</v>
      </c>
      <c r="F2652" s="4" t="str">
        <f>VLOOKUP(C2652,[5]Lookup!A:C,3,FALSE)</f>
        <v>Local Authority</v>
      </c>
      <c r="G2652" t="str">
        <f>IF(F2652="NHS England", "NHS England", IFERROR(VLOOKUP(B2652,[5]Lookup!E:F,2,FALSE),"Requires a Council Assigning"))</f>
        <v>North Yorkshire County Council</v>
      </c>
      <c r="H2652" t="str">
        <f>IFERROR(VLOOKUP(C2652,[5]Lookup!A:B,2,FALSE),"Requires Category")</f>
        <v>IUD Progestogen-only Device</v>
      </c>
      <c r="I2652" t="str">
        <f t="shared" si="43"/>
        <v>Yes</v>
      </c>
    </row>
    <row r="2653" spans="1:9" x14ac:dyDescent="0.25">
      <c r="A2653" s="53">
        <v>42736</v>
      </c>
      <c r="B2653" t="s">
        <v>58</v>
      </c>
      <c r="C2653" t="s">
        <v>129</v>
      </c>
      <c r="D2653">
        <v>6</v>
      </c>
      <c r="E2653" s="4">
        <v>463.43</v>
      </c>
      <c r="F2653" s="4" t="str">
        <f>VLOOKUP(C2653,[5]Lookup!A:C,3,FALSE)</f>
        <v>Local Authority</v>
      </c>
      <c r="G2653" t="str">
        <f>IF(F2653="NHS England", "NHS England", IFERROR(VLOOKUP(B2653,[5]Lookup!E:F,2,FALSE),"Requires a Council Assigning"))</f>
        <v>North Yorkshire County Council</v>
      </c>
      <c r="H2653" t="str">
        <f>IFERROR(VLOOKUP(C2653,[5]Lookup!A:B,2,FALSE),"Requires Category")</f>
        <v>Etonogestrel</v>
      </c>
      <c r="I2653" t="str">
        <f t="shared" si="43"/>
        <v>Yes</v>
      </c>
    </row>
    <row r="2654" spans="1:9" x14ac:dyDescent="0.25">
      <c r="A2654" s="53">
        <v>42736</v>
      </c>
      <c r="B2654" t="s">
        <v>58</v>
      </c>
      <c r="C2654" t="s">
        <v>153</v>
      </c>
      <c r="D2654">
        <v>1</v>
      </c>
      <c r="E2654" s="4">
        <v>14</v>
      </c>
      <c r="F2654" s="4" t="str">
        <f>VLOOKUP(C2654,[5]Lookup!A:C,3,FALSE)</f>
        <v>Local Authority</v>
      </c>
      <c r="G2654" t="str">
        <f>IF(F2654="NHS England", "NHS England", IFERROR(VLOOKUP(B2654,[5]Lookup!E:F,2,FALSE),"Requires a Council Assigning"))</f>
        <v>North Yorkshire County Council</v>
      </c>
      <c r="H2654" t="str">
        <f>IFERROR(VLOOKUP(C2654,[5]Lookup!A:B,2,FALSE),"Requires Category")</f>
        <v>Nicotine Dependence</v>
      </c>
      <c r="I2654" t="str">
        <f t="shared" si="43"/>
        <v>Yes</v>
      </c>
    </row>
    <row r="2655" spans="1:9" x14ac:dyDescent="0.25">
      <c r="A2655" s="53">
        <v>42736</v>
      </c>
      <c r="B2655" t="s">
        <v>58</v>
      </c>
      <c r="C2655" t="s">
        <v>157</v>
      </c>
      <c r="D2655">
        <v>1</v>
      </c>
      <c r="E2655" s="4">
        <v>9.24</v>
      </c>
      <c r="F2655" s="4" t="str">
        <f>VLOOKUP(C2655,[5]Lookup!A:C,3,FALSE)</f>
        <v>Local Authority</v>
      </c>
      <c r="G2655" t="str">
        <f>IF(F2655="NHS England", "NHS England", IFERROR(VLOOKUP(B2655,[5]Lookup!E:F,2,FALSE),"Requires a Council Assigning"))</f>
        <v>North Yorkshire County Council</v>
      </c>
      <c r="H2655" t="str">
        <f>IFERROR(VLOOKUP(C2655,[5]Lookup!A:B,2,FALSE),"Requires Category")</f>
        <v>Nicotine Dependence</v>
      </c>
      <c r="I2655" t="str">
        <f t="shared" si="43"/>
        <v>Yes</v>
      </c>
    </row>
    <row r="2656" spans="1:9" x14ac:dyDescent="0.25">
      <c r="A2656" s="53">
        <v>42736</v>
      </c>
      <c r="B2656" t="s">
        <v>58</v>
      </c>
      <c r="C2656" t="s">
        <v>167</v>
      </c>
      <c r="D2656">
        <v>1</v>
      </c>
      <c r="E2656" s="4">
        <v>27.7</v>
      </c>
      <c r="F2656" s="4" t="str">
        <f>VLOOKUP(C2656,[5]Lookup!A:C,3,FALSE)</f>
        <v>Local Authority</v>
      </c>
      <c r="G2656" t="str">
        <f>IF(F2656="NHS England", "NHS England", IFERROR(VLOOKUP(B2656,[5]Lookup!E:F,2,FALSE),"Requires a Council Assigning"))</f>
        <v>North Yorkshire County Council</v>
      </c>
      <c r="H2656" t="str">
        <f>IFERROR(VLOOKUP(C2656,[5]Lookup!A:B,2,FALSE),"Requires Category")</f>
        <v>Nicotine Dependence</v>
      </c>
      <c r="I2656" t="str">
        <f t="shared" si="43"/>
        <v>Yes</v>
      </c>
    </row>
    <row r="2657" spans="1:9" x14ac:dyDescent="0.25">
      <c r="A2657" s="53">
        <v>42736</v>
      </c>
      <c r="B2657" t="s">
        <v>58</v>
      </c>
      <c r="C2657" t="s">
        <v>143</v>
      </c>
      <c r="D2657">
        <v>1</v>
      </c>
      <c r="E2657" s="4">
        <v>18.47</v>
      </c>
      <c r="F2657" s="4" t="str">
        <f>VLOOKUP(C2657,[5]Lookup!A:C,3,FALSE)</f>
        <v>Local Authority</v>
      </c>
      <c r="G2657" t="str">
        <f>IF(F2657="NHS England", "NHS England", IFERROR(VLOOKUP(B2657,[5]Lookup!E:F,2,FALSE),"Requires a Council Assigning"))</f>
        <v>North Yorkshire County Council</v>
      </c>
      <c r="H2657" t="str">
        <f>IFERROR(VLOOKUP(C2657,[5]Lookup!A:B,2,FALSE),"Requires Category")</f>
        <v>Nicotine Dependence</v>
      </c>
      <c r="I2657" t="str">
        <f t="shared" si="43"/>
        <v>Yes</v>
      </c>
    </row>
    <row r="2658" spans="1:9" x14ac:dyDescent="0.25">
      <c r="A2658" s="53">
        <v>42736</v>
      </c>
      <c r="B2658" t="s">
        <v>58</v>
      </c>
      <c r="C2658" t="s">
        <v>152</v>
      </c>
      <c r="D2658">
        <v>7</v>
      </c>
      <c r="E2658" s="4">
        <v>53.92</v>
      </c>
      <c r="F2658" s="4" t="str">
        <f>VLOOKUP(C2658,[5]Lookup!A:C,3,FALSE)</f>
        <v>NHS England</v>
      </c>
      <c r="G2658" t="str">
        <f>IF(F2658="NHS England", "NHS England", IFERROR(VLOOKUP(B2658,[5]Lookup!E:F,2,FALSE),"Requires a Council Assigning"))</f>
        <v>NHS England</v>
      </c>
      <c r="H2658" t="str">
        <f>IFERROR(VLOOKUP(C2658,[5]Lookup!A:B,2,FALSE),"Requires Category")</f>
        <v>Pneumococcal</v>
      </c>
      <c r="I2658" t="str">
        <f t="shared" si="43"/>
        <v>Yes</v>
      </c>
    </row>
    <row r="2659" spans="1:9" x14ac:dyDescent="0.25">
      <c r="A2659" s="53">
        <v>42736</v>
      </c>
      <c r="B2659" t="s">
        <v>58</v>
      </c>
      <c r="C2659" t="s">
        <v>146</v>
      </c>
      <c r="D2659">
        <v>2</v>
      </c>
      <c r="E2659" s="4">
        <v>75.84</v>
      </c>
      <c r="F2659" s="4" t="str">
        <f>VLOOKUP(C2659,[5]Lookup!A:C,3,FALSE)</f>
        <v>Local Authority</v>
      </c>
      <c r="G2659" t="str">
        <f>IF(F2659="NHS England", "NHS England", IFERROR(VLOOKUP(B2659,[5]Lookup!E:F,2,FALSE),"Requires a Council Assigning"))</f>
        <v>North Yorkshire County Council</v>
      </c>
      <c r="H2659" t="str">
        <f>IFERROR(VLOOKUP(C2659,[5]Lookup!A:B,2,FALSE),"Requires Category")</f>
        <v>Nicotine Dependence</v>
      </c>
      <c r="I2659" t="str">
        <f t="shared" si="43"/>
        <v>Yes</v>
      </c>
    </row>
    <row r="2660" spans="1:9" hidden="1" x14ac:dyDescent="0.25">
      <c r="A2660" s="53">
        <v>42736</v>
      </c>
      <c r="B2660" t="s">
        <v>40</v>
      </c>
      <c r="C2660" t="s">
        <v>135</v>
      </c>
      <c r="D2660">
        <v>3</v>
      </c>
      <c r="E2660" s="4">
        <v>36</v>
      </c>
      <c r="F2660" s="4" t="str">
        <f>VLOOKUP(C2660,[5]Lookup!A:C,3,FALSE)</f>
        <v>Local Authority</v>
      </c>
      <c r="G2660" t="str">
        <f>IF(F2660="NHS England", "NHS England", IFERROR(VLOOKUP(B2660,[5]Lookup!E:F,2,FALSE),"Requires a Council Assigning"))</f>
        <v>City of York</v>
      </c>
      <c r="H2660" t="str">
        <f>IFERROR(VLOOKUP(C2660,[5]Lookup!A:B,2,FALSE),"Requires Category")</f>
        <v>Alcohol dependence</v>
      </c>
      <c r="I2660" t="str">
        <f t="shared" si="43"/>
        <v>No</v>
      </c>
    </row>
    <row r="2661" spans="1:9" hidden="1" x14ac:dyDescent="0.25">
      <c r="A2661" s="53">
        <v>42736</v>
      </c>
      <c r="B2661" t="s">
        <v>40</v>
      </c>
      <c r="C2661" t="s">
        <v>127</v>
      </c>
      <c r="D2661">
        <v>1</v>
      </c>
      <c r="E2661" s="4">
        <v>13.02</v>
      </c>
      <c r="F2661" s="4" t="str">
        <f>VLOOKUP(C2661,[5]Lookup!A:C,3,FALSE)</f>
        <v>Local Authority</v>
      </c>
      <c r="G2661" t="str">
        <f>IF(F2661="NHS England", "NHS England", IFERROR(VLOOKUP(B2661,[5]Lookup!E:F,2,FALSE),"Requires a Council Assigning"))</f>
        <v>City of York</v>
      </c>
      <c r="H2661" t="str">
        <f>IFERROR(VLOOKUP(C2661,[5]Lookup!A:B,2,FALSE),"Requires Category")</f>
        <v>Emergency Contraception</v>
      </c>
      <c r="I2661" t="str">
        <f t="shared" si="43"/>
        <v>No</v>
      </c>
    </row>
    <row r="2662" spans="1:9" hidden="1" x14ac:dyDescent="0.25">
      <c r="A2662" s="53">
        <v>42736</v>
      </c>
      <c r="B2662" t="s">
        <v>40</v>
      </c>
      <c r="C2662" t="s">
        <v>154</v>
      </c>
      <c r="D2662">
        <v>61</v>
      </c>
      <c r="E2662" s="4">
        <v>372.14</v>
      </c>
      <c r="F2662" s="4" t="str">
        <f>VLOOKUP(C2662,[5]Lookup!A:C,3,FALSE)</f>
        <v>NHS England</v>
      </c>
      <c r="G2662" t="str">
        <f>IF(F2662="NHS England", "NHS England", IFERROR(VLOOKUP(B2662,[5]Lookup!E:F,2,FALSE),"Requires a Council Assigning"))</f>
        <v>NHS England</v>
      </c>
      <c r="H2662" t="str">
        <f>IFERROR(VLOOKUP(C2662,[5]Lookup!A:B,2,FALSE),"Requires Category")</f>
        <v>Influenza</v>
      </c>
      <c r="I2662" t="str">
        <f t="shared" si="43"/>
        <v>Yes</v>
      </c>
    </row>
    <row r="2663" spans="1:9" hidden="1" x14ac:dyDescent="0.25">
      <c r="A2663" s="53">
        <v>42736</v>
      </c>
      <c r="B2663" t="s">
        <v>40</v>
      </c>
      <c r="C2663" t="s">
        <v>138</v>
      </c>
      <c r="D2663">
        <v>5</v>
      </c>
      <c r="E2663" s="4">
        <v>23.23</v>
      </c>
      <c r="F2663" s="4" t="str">
        <f>VLOOKUP(C2663,[5]Lookup!A:C,3,FALSE)</f>
        <v>Local Authority</v>
      </c>
      <c r="G2663" t="str">
        <f>IF(F2663="NHS England", "NHS England", IFERROR(VLOOKUP(B2663,[5]Lookup!E:F,2,FALSE),"Requires a Council Assigning"))</f>
        <v>City of York</v>
      </c>
      <c r="H2663" t="str">
        <f>IFERROR(VLOOKUP(C2663,[5]Lookup!A:B,2,FALSE),"Requires Category")</f>
        <v>Opioid Dependence</v>
      </c>
      <c r="I2663" t="str">
        <f t="shared" si="43"/>
        <v>Yes</v>
      </c>
    </row>
    <row r="2664" spans="1:9" hidden="1" x14ac:dyDescent="0.25">
      <c r="A2664" s="53">
        <v>42736</v>
      </c>
      <c r="B2664" t="s">
        <v>40</v>
      </c>
      <c r="C2664" t="s">
        <v>128</v>
      </c>
      <c r="D2664">
        <v>2</v>
      </c>
      <c r="E2664" s="4">
        <v>162.96</v>
      </c>
      <c r="F2664" s="4" t="str">
        <f>VLOOKUP(C2664,[5]Lookup!A:C,3,FALSE)</f>
        <v>Local Authority</v>
      </c>
      <c r="G2664" t="str">
        <f>IF(F2664="NHS England", "NHS England", IFERROR(VLOOKUP(B2664,[5]Lookup!E:F,2,FALSE),"Requires a Council Assigning"))</f>
        <v>City of York</v>
      </c>
      <c r="H2664" t="str">
        <f>IFERROR(VLOOKUP(C2664,[5]Lookup!A:B,2,FALSE),"Requires Category")</f>
        <v>IUD Progestogen-only Device</v>
      </c>
      <c r="I2664" t="str">
        <f t="shared" si="43"/>
        <v>No</v>
      </c>
    </row>
    <row r="2665" spans="1:9" hidden="1" x14ac:dyDescent="0.25">
      <c r="A2665" s="53">
        <v>42736</v>
      </c>
      <c r="B2665" t="s">
        <v>40</v>
      </c>
      <c r="C2665" t="s">
        <v>129</v>
      </c>
      <c r="D2665">
        <v>4</v>
      </c>
      <c r="E2665" s="4">
        <v>308.99</v>
      </c>
      <c r="F2665" s="4" t="str">
        <f>VLOOKUP(C2665,[5]Lookup!A:C,3,FALSE)</f>
        <v>Local Authority</v>
      </c>
      <c r="G2665" t="str">
        <f>IF(F2665="NHS England", "NHS England", IFERROR(VLOOKUP(B2665,[5]Lookup!E:F,2,FALSE),"Requires a Council Assigning"))</f>
        <v>City of York</v>
      </c>
      <c r="H2665" t="str">
        <f>IFERROR(VLOOKUP(C2665,[5]Lookup!A:B,2,FALSE),"Requires Category")</f>
        <v>Etonogestrel</v>
      </c>
      <c r="I2665" t="str">
        <f t="shared" si="43"/>
        <v>No</v>
      </c>
    </row>
    <row r="2666" spans="1:9" hidden="1" x14ac:dyDescent="0.25">
      <c r="A2666" s="53">
        <v>42736</v>
      </c>
      <c r="B2666" t="s">
        <v>40</v>
      </c>
      <c r="C2666" t="s">
        <v>152</v>
      </c>
      <c r="D2666">
        <v>3</v>
      </c>
      <c r="E2666" s="4">
        <v>23.11</v>
      </c>
      <c r="F2666" s="4" t="str">
        <f>VLOOKUP(C2666,[5]Lookup!A:C,3,FALSE)</f>
        <v>NHS England</v>
      </c>
      <c r="G2666" t="str">
        <f>IF(F2666="NHS England", "NHS England", IFERROR(VLOOKUP(B2666,[5]Lookup!E:F,2,FALSE),"Requires a Council Assigning"))</f>
        <v>NHS England</v>
      </c>
      <c r="H2666" t="str">
        <f>IFERROR(VLOOKUP(C2666,[5]Lookup!A:B,2,FALSE),"Requires Category")</f>
        <v>Pneumococcal</v>
      </c>
      <c r="I2666" t="str">
        <f t="shared" si="43"/>
        <v>Yes</v>
      </c>
    </row>
    <row r="2667" spans="1:9" hidden="1" x14ac:dyDescent="0.25">
      <c r="A2667" s="53">
        <v>42736</v>
      </c>
      <c r="B2667" t="s">
        <v>12</v>
      </c>
      <c r="C2667" t="s">
        <v>137</v>
      </c>
      <c r="D2667">
        <v>4</v>
      </c>
      <c r="E2667" s="4">
        <v>19.329999999999998</v>
      </c>
      <c r="F2667" s="4" t="str">
        <f>VLOOKUP(C2667,[5]Lookup!A:C,3,FALSE)</f>
        <v>NHS England</v>
      </c>
      <c r="G2667" t="str">
        <f>IF(F2667="NHS England", "NHS England", IFERROR(VLOOKUP(B2667,[5]Lookup!E:F,2,FALSE),"Requires a Council Assigning"))</f>
        <v>NHS England</v>
      </c>
      <c r="H2667" t="str">
        <f>IFERROR(VLOOKUP(C2667,[5]Lookup!A:B,2,FALSE),"Requires Category")</f>
        <v>Influenza</v>
      </c>
      <c r="I2667" t="str">
        <f t="shared" ref="I2667:I2730" si="44">INDEX($R$7:$AB$11,MATCH(G2667,$Q$7:$Q$11,0),MATCH(H2667,$R$6:$AB$6,0))</f>
        <v>Yes</v>
      </c>
    </row>
    <row r="2668" spans="1:9" hidden="1" x14ac:dyDescent="0.25">
      <c r="A2668" s="53">
        <v>42736</v>
      </c>
      <c r="B2668" t="s">
        <v>12</v>
      </c>
      <c r="C2668" t="s">
        <v>152</v>
      </c>
      <c r="D2668">
        <v>4</v>
      </c>
      <c r="E2668" s="4">
        <v>30.81</v>
      </c>
      <c r="F2668" s="4" t="str">
        <f>VLOOKUP(C2668,[5]Lookup!A:C,3,FALSE)</f>
        <v>NHS England</v>
      </c>
      <c r="G2668" t="str">
        <f>IF(F2668="NHS England", "NHS England", IFERROR(VLOOKUP(B2668,[5]Lookup!E:F,2,FALSE),"Requires a Council Assigning"))</f>
        <v>NHS England</v>
      </c>
      <c r="H2668" t="str">
        <f>IFERROR(VLOOKUP(C2668,[5]Lookup!A:B,2,FALSE),"Requires Category")</f>
        <v>Pneumococcal</v>
      </c>
      <c r="I2668" t="str">
        <f t="shared" si="44"/>
        <v>Yes</v>
      </c>
    </row>
    <row r="2669" spans="1:9" hidden="1" x14ac:dyDescent="0.25">
      <c r="A2669" s="53">
        <v>42736</v>
      </c>
      <c r="B2669" t="s">
        <v>34</v>
      </c>
      <c r="C2669" t="s">
        <v>128</v>
      </c>
      <c r="D2669">
        <v>3</v>
      </c>
      <c r="E2669" s="4">
        <v>244.4</v>
      </c>
      <c r="F2669" s="4" t="str">
        <f>VLOOKUP(C2669,[5]Lookup!A:C,3,FALSE)</f>
        <v>Local Authority</v>
      </c>
      <c r="G2669" t="str">
        <f>IF(F2669="NHS England", "NHS England", IFERROR(VLOOKUP(B2669,[5]Lookup!E:F,2,FALSE),"Requires a Council Assigning"))</f>
        <v>City of York</v>
      </c>
      <c r="H2669" t="str">
        <f>IFERROR(VLOOKUP(C2669,[5]Lookup!A:B,2,FALSE),"Requires Category")</f>
        <v>IUD Progestogen-only Device</v>
      </c>
      <c r="I2669" t="str">
        <f t="shared" si="44"/>
        <v>No</v>
      </c>
    </row>
    <row r="2670" spans="1:9" hidden="1" x14ac:dyDescent="0.25">
      <c r="A2670" s="53">
        <v>42736</v>
      </c>
      <c r="B2670" t="s">
        <v>34</v>
      </c>
      <c r="C2670" t="s">
        <v>129</v>
      </c>
      <c r="D2670">
        <v>4</v>
      </c>
      <c r="E2670" s="4">
        <v>308.94</v>
      </c>
      <c r="F2670" s="4" t="str">
        <f>VLOOKUP(C2670,[5]Lookup!A:C,3,FALSE)</f>
        <v>Local Authority</v>
      </c>
      <c r="G2670" t="str">
        <f>IF(F2670="NHS England", "NHS England", IFERROR(VLOOKUP(B2670,[5]Lookup!E:F,2,FALSE),"Requires a Council Assigning"))</f>
        <v>City of York</v>
      </c>
      <c r="H2670" t="str">
        <f>IFERROR(VLOOKUP(C2670,[5]Lookup!A:B,2,FALSE),"Requires Category")</f>
        <v>Etonogestrel</v>
      </c>
      <c r="I2670" t="str">
        <f t="shared" si="44"/>
        <v>No</v>
      </c>
    </row>
    <row r="2671" spans="1:9" hidden="1" x14ac:dyDescent="0.25">
      <c r="A2671" s="53">
        <v>42736</v>
      </c>
      <c r="B2671" t="s">
        <v>34</v>
      </c>
      <c r="C2671" t="s">
        <v>152</v>
      </c>
      <c r="D2671">
        <v>3</v>
      </c>
      <c r="E2671" s="4">
        <v>23.11</v>
      </c>
      <c r="F2671" s="4" t="str">
        <f>VLOOKUP(C2671,[5]Lookup!A:C,3,FALSE)</f>
        <v>NHS England</v>
      </c>
      <c r="G2671" t="str">
        <f>IF(F2671="NHS England", "NHS England", IFERROR(VLOOKUP(B2671,[5]Lookup!E:F,2,FALSE),"Requires a Council Assigning"))</f>
        <v>NHS England</v>
      </c>
      <c r="H2671" t="str">
        <f>IFERROR(VLOOKUP(C2671,[5]Lookup!A:B,2,FALSE),"Requires Category")</f>
        <v>Pneumococcal</v>
      </c>
      <c r="I2671" t="str">
        <f t="shared" si="44"/>
        <v>Yes</v>
      </c>
    </row>
    <row r="2672" spans="1:9" hidden="1" x14ac:dyDescent="0.25">
      <c r="A2672" s="53">
        <v>42736</v>
      </c>
      <c r="B2672" t="s">
        <v>26</v>
      </c>
      <c r="C2672" t="s">
        <v>135</v>
      </c>
      <c r="D2672">
        <v>1</v>
      </c>
      <c r="E2672" s="4">
        <v>84.92</v>
      </c>
      <c r="F2672" s="4" t="str">
        <f>VLOOKUP(C2672,[5]Lookup!A:C,3,FALSE)</f>
        <v>Local Authority</v>
      </c>
      <c r="G2672" t="str">
        <f>IF(F2672="NHS England", "NHS England", IFERROR(VLOOKUP(B2672,[5]Lookup!E:F,2,FALSE),"Requires a Council Assigning"))</f>
        <v>North Yorkshire County Council</v>
      </c>
      <c r="H2672" t="str">
        <f>IFERROR(VLOOKUP(C2672,[5]Lookup!A:B,2,FALSE),"Requires Category")</f>
        <v>Alcohol dependence</v>
      </c>
      <c r="I2672" t="str">
        <f t="shared" si="44"/>
        <v>Yes</v>
      </c>
    </row>
    <row r="2673" spans="1:9" hidden="1" x14ac:dyDescent="0.25">
      <c r="A2673" s="53">
        <v>42736</v>
      </c>
      <c r="B2673" t="s">
        <v>26</v>
      </c>
      <c r="C2673" t="s">
        <v>137</v>
      </c>
      <c r="D2673">
        <v>5</v>
      </c>
      <c r="E2673" s="4">
        <v>24.16</v>
      </c>
      <c r="F2673" s="4" t="str">
        <f>VLOOKUP(C2673,[5]Lookup!A:C,3,FALSE)</f>
        <v>NHS England</v>
      </c>
      <c r="G2673" t="str">
        <f>IF(F2673="NHS England", "NHS England", IFERROR(VLOOKUP(B2673,[5]Lookup!E:F,2,FALSE),"Requires a Council Assigning"))</f>
        <v>NHS England</v>
      </c>
      <c r="H2673" t="str">
        <f>IFERROR(VLOOKUP(C2673,[5]Lookup!A:B,2,FALSE),"Requires Category")</f>
        <v>Influenza</v>
      </c>
      <c r="I2673" t="str">
        <f t="shared" si="44"/>
        <v>Yes</v>
      </c>
    </row>
    <row r="2674" spans="1:9" hidden="1" x14ac:dyDescent="0.25">
      <c r="A2674" s="53">
        <v>42736</v>
      </c>
      <c r="B2674" t="s">
        <v>26</v>
      </c>
      <c r="C2674" t="s">
        <v>164</v>
      </c>
      <c r="D2674">
        <v>1</v>
      </c>
      <c r="E2674" s="4">
        <v>4.8099999999999996</v>
      </c>
      <c r="F2674" s="4" t="str">
        <f>VLOOKUP(C2674,[5]Lookup!A:C,3,FALSE)</f>
        <v>Local Authority</v>
      </c>
      <c r="G2674" t="str">
        <f>IF(F2674="NHS England", "NHS England", IFERROR(VLOOKUP(B2674,[5]Lookup!E:F,2,FALSE),"Requires a Council Assigning"))</f>
        <v>North Yorkshire County Council</v>
      </c>
      <c r="H2674" t="str">
        <f>IFERROR(VLOOKUP(C2674,[5]Lookup!A:B,2,FALSE),"Requires Category")</f>
        <v>Emergency Contraception</v>
      </c>
      <c r="I2674" t="str">
        <f t="shared" si="44"/>
        <v>No</v>
      </c>
    </row>
    <row r="2675" spans="1:9" hidden="1" x14ac:dyDescent="0.25">
      <c r="A2675" s="53">
        <v>42736</v>
      </c>
      <c r="B2675" t="s">
        <v>26</v>
      </c>
      <c r="C2675" t="s">
        <v>128</v>
      </c>
      <c r="D2675">
        <v>2</v>
      </c>
      <c r="E2675" s="4">
        <v>162.93</v>
      </c>
      <c r="F2675" s="4" t="str">
        <f>VLOOKUP(C2675,[5]Lookup!A:C,3,FALSE)</f>
        <v>Local Authority</v>
      </c>
      <c r="G2675" t="str">
        <f>IF(F2675="NHS England", "NHS England", IFERROR(VLOOKUP(B2675,[5]Lookup!E:F,2,FALSE),"Requires a Council Assigning"))</f>
        <v>North Yorkshire County Council</v>
      </c>
      <c r="H2675" t="str">
        <f>IFERROR(VLOOKUP(C2675,[5]Lookup!A:B,2,FALSE),"Requires Category")</f>
        <v>IUD Progestogen-only Device</v>
      </c>
      <c r="I2675" t="str">
        <f t="shared" si="44"/>
        <v>Yes</v>
      </c>
    </row>
    <row r="2676" spans="1:9" hidden="1" x14ac:dyDescent="0.25">
      <c r="A2676" s="53">
        <v>42736</v>
      </c>
      <c r="B2676" t="s">
        <v>26</v>
      </c>
      <c r="C2676" t="s">
        <v>129</v>
      </c>
      <c r="D2676">
        <v>1</v>
      </c>
      <c r="E2676" s="4">
        <v>77.239999999999995</v>
      </c>
      <c r="F2676" s="4" t="str">
        <f>VLOOKUP(C2676,[5]Lookup!A:C,3,FALSE)</f>
        <v>Local Authority</v>
      </c>
      <c r="G2676" t="str">
        <f>IF(F2676="NHS England", "NHS England", IFERROR(VLOOKUP(B2676,[5]Lookup!E:F,2,FALSE),"Requires a Council Assigning"))</f>
        <v>North Yorkshire County Council</v>
      </c>
      <c r="H2676" t="str">
        <f>IFERROR(VLOOKUP(C2676,[5]Lookup!A:B,2,FALSE),"Requires Category")</f>
        <v>Etonogestrel</v>
      </c>
      <c r="I2676" t="str">
        <f t="shared" si="44"/>
        <v>Yes</v>
      </c>
    </row>
    <row r="2677" spans="1:9" hidden="1" x14ac:dyDescent="0.25">
      <c r="A2677" s="53">
        <v>42736</v>
      </c>
      <c r="B2677" t="s">
        <v>26</v>
      </c>
      <c r="C2677" t="s">
        <v>163</v>
      </c>
      <c r="D2677">
        <v>1</v>
      </c>
      <c r="E2677" s="4">
        <v>3.95</v>
      </c>
      <c r="F2677" s="4" t="str">
        <f>VLOOKUP(C2677,[5]Lookup!A:C,3,FALSE)</f>
        <v>Local Authority</v>
      </c>
      <c r="G2677" t="str">
        <f>IF(F2677="NHS England", "NHS England", IFERROR(VLOOKUP(B2677,[5]Lookup!E:F,2,FALSE),"Requires a Council Assigning"))</f>
        <v>North Yorkshire County Council</v>
      </c>
      <c r="H2677" t="str">
        <f>IFERROR(VLOOKUP(C2677,[5]Lookup!A:B,2,FALSE),"Requires Category")</f>
        <v>Nicotine Dependence</v>
      </c>
      <c r="I2677" t="str">
        <f t="shared" si="44"/>
        <v>Yes</v>
      </c>
    </row>
    <row r="2678" spans="1:9" hidden="1" x14ac:dyDescent="0.25">
      <c r="A2678" s="53">
        <v>42736</v>
      </c>
      <c r="B2678" t="s">
        <v>26</v>
      </c>
      <c r="C2678" t="s">
        <v>152</v>
      </c>
      <c r="D2678">
        <v>5</v>
      </c>
      <c r="E2678" s="4">
        <v>38.51</v>
      </c>
      <c r="F2678" s="4" t="str">
        <f>VLOOKUP(C2678,[5]Lookup!A:C,3,FALSE)</f>
        <v>NHS England</v>
      </c>
      <c r="G2678" t="str">
        <f>IF(F2678="NHS England", "NHS England", IFERROR(VLOOKUP(B2678,[5]Lookup!E:F,2,FALSE),"Requires a Council Assigning"))</f>
        <v>NHS England</v>
      </c>
      <c r="H2678" t="str">
        <f>IFERROR(VLOOKUP(C2678,[5]Lookup!A:B,2,FALSE),"Requires Category")</f>
        <v>Pneumococcal</v>
      </c>
      <c r="I2678" t="str">
        <f t="shared" si="44"/>
        <v>Yes</v>
      </c>
    </row>
    <row r="2679" spans="1:9" hidden="1" x14ac:dyDescent="0.25">
      <c r="A2679" s="53">
        <v>42736</v>
      </c>
      <c r="B2679" t="s">
        <v>26</v>
      </c>
      <c r="C2679" t="s">
        <v>145</v>
      </c>
      <c r="D2679">
        <v>3</v>
      </c>
      <c r="E2679" s="4">
        <v>75.84</v>
      </c>
      <c r="F2679" s="4" t="str">
        <f>VLOOKUP(C2679,[5]Lookup!A:C,3,FALSE)</f>
        <v>Local Authority</v>
      </c>
      <c r="G2679" t="str">
        <f>IF(F2679="NHS England", "NHS England", IFERROR(VLOOKUP(B2679,[5]Lookup!E:F,2,FALSE),"Requires a Council Assigning"))</f>
        <v>North Yorkshire County Council</v>
      </c>
      <c r="H2679" t="str">
        <f>IFERROR(VLOOKUP(C2679,[5]Lookup!A:B,2,FALSE),"Requires Category")</f>
        <v>Nicotine Dependence</v>
      </c>
      <c r="I2679" t="str">
        <f t="shared" si="44"/>
        <v>Yes</v>
      </c>
    </row>
    <row r="2680" spans="1:9" hidden="1" x14ac:dyDescent="0.25">
      <c r="A2680" s="53">
        <v>42736</v>
      </c>
      <c r="B2680" t="s">
        <v>26</v>
      </c>
      <c r="C2680" t="s">
        <v>146</v>
      </c>
      <c r="D2680">
        <v>1</v>
      </c>
      <c r="E2680" s="4">
        <v>50.56</v>
      </c>
      <c r="F2680" s="4" t="str">
        <f>VLOOKUP(C2680,[5]Lookup!A:C,3,FALSE)</f>
        <v>Local Authority</v>
      </c>
      <c r="G2680" t="str">
        <f>IF(F2680="NHS England", "NHS England", IFERROR(VLOOKUP(B2680,[5]Lookup!E:F,2,FALSE),"Requires a Council Assigning"))</f>
        <v>North Yorkshire County Council</v>
      </c>
      <c r="H2680" t="str">
        <f>IFERROR(VLOOKUP(C2680,[5]Lookup!A:B,2,FALSE),"Requires Category")</f>
        <v>Nicotine Dependence</v>
      </c>
      <c r="I2680" t="str">
        <f t="shared" si="44"/>
        <v>Yes</v>
      </c>
    </row>
    <row r="2681" spans="1:9" hidden="1" x14ac:dyDescent="0.25">
      <c r="A2681" s="53">
        <v>42736</v>
      </c>
      <c r="B2681" t="s">
        <v>22</v>
      </c>
      <c r="C2681" t="s">
        <v>166</v>
      </c>
      <c r="D2681">
        <v>1</v>
      </c>
      <c r="E2681" s="4">
        <v>31.13</v>
      </c>
      <c r="F2681" s="4" t="str">
        <f>VLOOKUP(C2681,[5]Lookup!A:C,3,FALSE)</f>
        <v>Local Authority</v>
      </c>
      <c r="G2681" t="str">
        <f>IF(F2681="NHS England", "NHS England", IFERROR(VLOOKUP(B2681,[5]Lookup!E:F,2,FALSE),"Requires a Council Assigning"))</f>
        <v>City of York</v>
      </c>
      <c r="H2681" t="str">
        <f>IFERROR(VLOOKUP(C2681,[5]Lookup!A:B,2,FALSE),"Requires Category")</f>
        <v>Alcohol dependence</v>
      </c>
      <c r="I2681" t="str">
        <f t="shared" si="44"/>
        <v>No</v>
      </c>
    </row>
    <row r="2682" spans="1:9" hidden="1" x14ac:dyDescent="0.25">
      <c r="A2682" s="53">
        <v>42736</v>
      </c>
      <c r="B2682" t="s">
        <v>22</v>
      </c>
      <c r="C2682" t="s">
        <v>133</v>
      </c>
      <c r="D2682">
        <v>2</v>
      </c>
      <c r="E2682" s="4">
        <v>9.9</v>
      </c>
      <c r="F2682" s="4" t="str">
        <f>VLOOKUP(C2682,[5]Lookup!A:C,3,FALSE)</f>
        <v>Local Authority</v>
      </c>
      <c r="G2682" t="str">
        <f>IF(F2682="NHS England", "NHS England", IFERROR(VLOOKUP(B2682,[5]Lookup!E:F,2,FALSE),"Requires a Council Assigning"))</f>
        <v>City of York</v>
      </c>
      <c r="H2682" t="str">
        <f>IFERROR(VLOOKUP(C2682,[5]Lookup!A:B,2,FALSE),"Requires Category")</f>
        <v>Opioid Dependence</v>
      </c>
      <c r="I2682" t="str">
        <f t="shared" si="44"/>
        <v>Yes</v>
      </c>
    </row>
    <row r="2683" spans="1:9" hidden="1" x14ac:dyDescent="0.25">
      <c r="A2683" s="53">
        <v>42736</v>
      </c>
      <c r="B2683" t="s">
        <v>22</v>
      </c>
      <c r="C2683" t="s">
        <v>154</v>
      </c>
      <c r="D2683">
        <v>21</v>
      </c>
      <c r="E2683" s="4">
        <v>128.12</v>
      </c>
      <c r="F2683" s="4" t="str">
        <f>VLOOKUP(C2683,[5]Lookup!A:C,3,FALSE)</f>
        <v>NHS England</v>
      </c>
      <c r="G2683" t="str">
        <f>IF(F2683="NHS England", "NHS England", IFERROR(VLOOKUP(B2683,[5]Lookup!E:F,2,FALSE),"Requires a Council Assigning"))</f>
        <v>NHS England</v>
      </c>
      <c r="H2683" t="str">
        <f>IFERROR(VLOOKUP(C2683,[5]Lookup!A:B,2,FALSE),"Requires Category")</f>
        <v>Influenza</v>
      </c>
      <c r="I2683" t="str">
        <f t="shared" si="44"/>
        <v>Yes</v>
      </c>
    </row>
    <row r="2684" spans="1:9" hidden="1" x14ac:dyDescent="0.25">
      <c r="A2684" s="53">
        <v>42736</v>
      </c>
      <c r="B2684" t="s">
        <v>22</v>
      </c>
      <c r="C2684" t="s">
        <v>137</v>
      </c>
      <c r="D2684">
        <v>7</v>
      </c>
      <c r="E2684" s="4">
        <v>33.83</v>
      </c>
      <c r="F2684" s="4" t="str">
        <f>VLOOKUP(C2684,[5]Lookup!A:C,3,FALSE)</f>
        <v>NHS England</v>
      </c>
      <c r="G2684" t="str">
        <f>IF(F2684="NHS England", "NHS England", IFERROR(VLOOKUP(B2684,[5]Lookup!E:F,2,FALSE),"Requires a Council Assigning"))</f>
        <v>NHS England</v>
      </c>
      <c r="H2684" t="str">
        <f>IFERROR(VLOOKUP(C2684,[5]Lookup!A:B,2,FALSE),"Requires Category")</f>
        <v>Influenza</v>
      </c>
      <c r="I2684" t="str">
        <f t="shared" si="44"/>
        <v>Yes</v>
      </c>
    </row>
    <row r="2685" spans="1:9" hidden="1" x14ac:dyDescent="0.25">
      <c r="A2685" s="53">
        <v>42736</v>
      </c>
      <c r="B2685" t="s">
        <v>22</v>
      </c>
      <c r="C2685" t="s">
        <v>159</v>
      </c>
      <c r="D2685">
        <v>1</v>
      </c>
      <c r="E2685" s="4">
        <v>4.83</v>
      </c>
      <c r="F2685" s="4" t="str">
        <f>VLOOKUP(C2685,[5]Lookup!A:C,3,FALSE)</f>
        <v>Local Authority</v>
      </c>
      <c r="G2685" t="str">
        <f>IF(F2685="NHS England", "NHS England", IFERROR(VLOOKUP(B2685,[5]Lookup!E:F,2,FALSE),"Requires a Council Assigning"))</f>
        <v>City of York</v>
      </c>
      <c r="H2685" t="str">
        <f>IFERROR(VLOOKUP(C2685,[5]Lookup!A:B,2,FALSE),"Requires Category")</f>
        <v>Emergency Contraception</v>
      </c>
      <c r="I2685" t="str">
        <f t="shared" si="44"/>
        <v>No</v>
      </c>
    </row>
    <row r="2686" spans="1:9" hidden="1" x14ac:dyDescent="0.25">
      <c r="A2686" s="53">
        <v>42736</v>
      </c>
      <c r="B2686" t="s">
        <v>22</v>
      </c>
      <c r="C2686" t="s">
        <v>129</v>
      </c>
      <c r="D2686">
        <v>1</v>
      </c>
      <c r="E2686" s="4">
        <v>77.25</v>
      </c>
      <c r="F2686" s="4" t="str">
        <f>VLOOKUP(C2686,[5]Lookup!A:C,3,FALSE)</f>
        <v>Local Authority</v>
      </c>
      <c r="G2686" t="str">
        <f>IF(F2686="NHS England", "NHS England", IFERROR(VLOOKUP(B2686,[5]Lookup!E:F,2,FALSE),"Requires a Council Assigning"))</f>
        <v>City of York</v>
      </c>
      <c r="H2686" t="str">
        <f>IFERROR(VLOOKUP(C2686,[5]Lookup!A:B,2,FALSE),"Requires Category")</f>
        <v>Etonogestrel</v>
      </c>
      <c r="I2686" t="str">
        <f t="shared" si="44"/>
        <v>No</v>
      </c>
    </row>
    <row r="2687" spans="1:9" hidden="1" x14ac:dyDescent="0.25">
      <c r="A2687" s="53">
        <v>42736</v>
      </c>
      <c r="B2687" t="s">
        <v>22</v>
      </c>
      <c r="C2687" t="s">
        <v>152</v>
      </c>
      <c r="D2687">
        <v>6</v>
      </c>
      <c r="E2687" s="4">
        <v>46.21</v>
      </c>
      <c r="F2687" s="4" t="str">
        <f>VLOOKUP(C2687,[5]Lookup!A:C,3,FALSE)</f>
        <v>NHS England</v>
      </c>
      <c r="G2687" t="str">
        <f>IF(F2687="NHS England", "NHS England", IFERROR(VLOOKUP(B2687,[5]Lookup!E:F,2,FALSE),"Requires a Council Assigning"))</f>
        <v>NHS England</v>
      </c>
      <c r="H2687" t="str">
        <f>IFERROR(VLOOKUP(C2687,[5]Lookup!A:B,2,FALSE),"Requires Category")</f>
        <v>Pneumococcal</v>
      </c>
      <c r="I2687" t="str">
        <f t="shared" si="44"/>
        <v>Yes</v>
      </c>
    </row>
    <row r="2688" spans="1:9" hidden="1" x14ac:dyDescent="0.25">
      <c r="A2688" s="53">
        <v>42736</v>
      </c>
      <c r="B2688" t="s">
        <v>64</v>
      </c>
      <c r="C2688" t="s">
        <v>166</v>
      </c>
      <c r="D2688">
        <v>1</v>
      </c>
      <c r="E2688" s="4">
        <v>31.13</v>
      </c>
      <c r="F2688" s="4" t="str">
        <f>VLOOKUP(C2688,[5]Lookup!A:C,3,FALSE)</f>
        <v>Local Authority</v>
      </c>
      <c r="G2688" t="str">
        <f>IF(F2688="NHS England", "NHS England", IFERROR(VLOOKUP(B2688,[5]Lookup!E:F,2,FALSE),"Requires a Council Assigning"))</f>
        <v>City of York</v>
      </c>
      <c r="H2688" t="str">
        <f>IFERROR(VLOOKUP(C2688,[5]Lookup!A:B,2,FALSE),"Requires Category")</f>
        <v>Alcohol dependence</v>
      </c>
      <c r="I2688" t="str">
        <f t="shared" si="44"/>
        <v>No</v>
      </c>
    </row>
    <row r="2689" spans="1:9" hidden="1" x14ac:dyDescent="0.25">
      <c r="A2689" s="53">
        <v>42736</v>
      </c>
      <c r="B2689" t="s">
        <v>64</v>
      </c>
      <c r="C2689" t="s">
        <v>135</v>
      </c>
      <c r="D2689">
        <v>2</v>
      </c>
      <c r="E2689" s="4">
        <v>142.88999999999999</v>
      </c>
      <c r="F2689" s="4" t="str">
        <f>VLOOKUP(C2689,[5]Lookup!A:C,3,FALSE)</f>
        <v>Local Authority</v>
      </c>
      <c r="G2689" t="str">
        <f>IF(F2689="NHS England", "NHS England", IFERROR(VLOOKUP(B2689,[5]Lookup!E:F,2,FALSE),"Requires a Council Assigning"))</f>
        <v>City of York</v>
      </c>
      <c r="H2689" t="str">
        <f>IFERROR(VLOOKUP(C2689,[5]Lookup!A:B,2,FALSE),"Requires Category")</f>
        <v>Alcohol dependence</v>
      </c>
      <c r="I2689" t="str">
        <f t="shared" si="44"/>
        <v>No</v>
      </c>
    </row>
    <row r="2690" spans="1:9" hidden="1" x14ac:dyDescent="0.25">
      <c r="A2690" s="53">
        <v>42736</v>
      </c>
      <c r="B2690" t="s">
        <v>64</v>
      </c>
      <c r="C2690" t="s">
        <v>136</v>
      </c>
      <c r="D2690">
        <v>2</v>
      </c>
      <c r="E2690" s="4">
        <v>154.47</v>
      </c>
      <c r="F2690" s="4" t="str">
        <f>VLOOKUP(C2690,[5]Lookup!A:C,3,FALSE)</f>
        <v>Local Authority</v>
      </c>
      <c r="G2690" t="str">
        <f>IF(F2690="NHS England", "NHS England", IFERROR(VLOOKUP(B2690,[5]Lookup!E:F,2,FALSE),"Requires a Council Assigning"))</f>
        <v>City of York</v>
      </c>
      <c r="H2690" t="str">
        <f>IFERROR(VLOOKUP(C2690,[5]Lookup!A:B,2,FALSE),"Requires Category")</f>
        <v>Etonogestrel</v>
      </c>
      <c r="I2690" t="str">
        <f t="shared" si="44"/>
        <v>No</v>
      </c>
    </row>
    <row r="2691" spans="1:9" hidden="1" x14ac:dyDescent="0.25">
      <c r="A2691" s="53">
        <v>42736</v>
      </c>
      <c r="B2691" t="s">
        <v>64</v>
      </c>
      <c r="C2691" t="s">
        <v>204</v>
      </c>
      <c r="D2691">
        <v>17</v>
      </c>
      <c r="E2691" s="4">
        <v>103.71</v>
      </c>
      <c r="F2691" s="4" t="str">
        <f>VLOOKUP(C2691,[5]Lookup!A:C,3,FALSE)</f>
        <v>NHS England</v>
      </c>
      <c r="G2691" t="str">
        <f>IF(F2691="NHS England", "NHS England", IFERROR(VLOOKUP(B2691,[5]Lookup!E:F,2,FALSE),"Requires a Council Assigning"))</f>
        <v>NHS England</v>
      </c>
      <c r="H2691" t="str">
        <f>IFERROR(VLOOKUP(C2691,[5]Lookup!A:B,2,FALSE),"Requires Category")</f>
        <v>Influenza</v>
      </c>
      <c r="I2691" t="str">
        <f t="shared" si="44"/>
        <v>Yes</v>
      </c>
    </row>
    <row r="2692" spans="1:9" hidden="1" x14ac:dyDescent="0.25">
      <c r="A2692" s="53">
        <v>42736</v>
      </c>
      <c r="B2692" t="s">
        <v>64</v>
      </c>
      <c r="C2692" t="s">
        <v>154</v>
      </c>
      <c r="D2692">
        <v>62</v>
      </c>
      <c r="E2692" s="4">
        <v>378.24</v>
      </c>
      <c r="F2692" s="4" t="str">
        <f>VLOOKUP(C2692,[5]Lookup!A:C,3,FALSE)</f>
        <v>NHS England</v>
      </c>
      <c r="G2692" t="str">
        <f>IF(F2692="NHS England", "NHS England", IFERROR(VLOOKUP(B2692,[5]Lookup!E:F,2,FALSE),"Requires a Council Assigning"))</f>
        <v>NHS England</v>
      </c>
      <c r="H2692" t="str">
        <f>IFERROR(VLOOKUP(C2692,[5]Lookup!A:B,2,FALSE),"Requires Category")</f>
        <v>Influenza</v>
      </c>
      <c r="I2692" t="str">
        <f t="shared" si="44"/>
        <v>Yes</v>
      </c>
    </row>
    <row r="2693" spans="1:9" hidden="1" x14ac:dyDescent="0.25">
      <c r="A2693" s="53">
        <v>42736</v>
      </c>
      <c r="B2693" t="s">
        <v>64</v>
      </c>
      <c r="C2693" t="s">
        <v>159</v>
      </c>
      <c r="D2693">
        <v>4</v>
      </c>
      <c r="E2693" s="4">
        <v>19.309999999999999</v>
      </c>
      <c r="F2693" s="4" t="str">
        <f>VLOOKUP(C2693,[5]Lookup!A:C,3,FALSE)</f>
        <v>Local Authority</v>
      </c>
      <c r="G2693" t="str">
        <f>IF(F2693="NHS England", "NHS England", IFERROR(VLOOKUP(B2693,[5]Lookup!E:F,2,FALSE),"Requires a Council Assigning"))</f>
        <v>City of York</v>
      </c>
      <c r="H2693" t="str">
        <f>IFERROR(VLOOKUP(C2693,[5]Lookup!A:B,2,FALSE),"Requires Category")</f>
        <v>Emergency Contraception</v>
      </c>
      <c r="I2693" t="str">
        <f t="shared" si="44"/>
        <v>No</v>
      </c>
    </row>
    <row r="2694" spans="1:9" hidden="1" x14ac:dyDescent="0.25">
      <c r="A2694" s="53">
        <v>42736</v>
      </c>
      <c r="B2694" t="s">
        <v>64</v>
      </c>
      <c r="C2694" t="s">
        <v>128</v>
      </c>
      <c r="D2694">
        <v>13</v>
      </c>
      <c r="E2694" s="4">
        <v>1059.06</v>
      </c>
      <c r="F2694" s="4" t="str">
        <f>VLOOKUP(C2694,[5]Lookup!A:C,3,FALSE)</f>
        <v>Local Authority</v>
      </c>
      <c r="G2694" t="str">
        <f>IF(F2694="NHS England", "NHS England", IFERROR(VLOOKUP(B2694,[5]Lookup!E:F,2,FALSE),"Requires a Council Assigning"))</f>
        <v>City of York</v>
      </c>
      <c r="H2694" t="str">
        <f>IFERROR(VLOOKUP(C2694,[5]Lookup!A:B,2,FALSE),"Requires Category")</f>
        <v>IUD Progestogen-only Device</v>
      </c>
      <c r="I2694" t="str">
        <f t="shared" si="44"/>
        <v>No</v>
      </c>
    </row>
    <row r="2695" spans="1:9" hidden="1" x14ac:dyDescent="0.25">
      <c r="A2695" s="53">
        <v>42736</v>
      </c>
      <c r="B2695" t="s">
        <v>64</v>
      </c>
      <c r="C2695" t="s">
        <v>198</v>
      </c>
      <c r="D2695">
        <v>1</v>
      </c>
      <c r="E2695" s="4">
        <v>20.69</v>
      </c>
      <c r="F2695" s="4" t="str">
        <f>VLOOKUP(C2695,[5]Lookup!A:C,3,FALSE)</f>
        <v>Local Authority</v>
      </c>
      <c r="G2695" t="str">
        <f>IF(F2695="NHS England", "NHS England", IFERROR(VLOOKUP(B2695,[5]Lookup!E:F,2,FALSE),"Requires a Council Assigning"))</f>
        <v>City of York</v>
      </c>
      <c r="H2695" t="str">
        <f>IFERROR(VLOOKUP(C2695,[5]Lookup!A:B,2,FALSE),"Requires Category")</f>
        <v>Alcohol dependence</v>
      </c>
      <c r="I2695" t="str">
        <f t="shared" si="44"/>
        <v>No</v>
      </c>
    </row>
    <row r="2696" spans="1:9" hidden="1" x14ac:dyDescent="0.25">
      <c r="A2696" s="53">
        <v>42736</v>
      </c>
      <c r="B2696" t="s">
        <v>64</v>
      </c>
      <c r="C2696" t="s">
        <v>129</v>
      </c>
      <c r="D2696">
        <v>7</v>
      </c>
      <c r="E2696" s="4">
        <v>540.65</v>
      </c>
      <c r="F2696" s="4" t="str">
        <f>VLOOKUP(C2696,[5]Lookup!A:C,3,FALSE)</f>
        <v>Local Authority</v>
      </c>
      <c r="G2696" t="str">
        <f>IF(F2696="NHS England", "NHS England", IFERROR(VLOOKUP(B2696,[5]Lookup!E:F,2,FALSE),"Requires a Council Assigning"))</f>
        <v>City of York</v>
      </c>
      <c r="H2696" t="str">
        <f>IFERROR(VLOOKUP(C2696,[5]Lookup!A:B,2,FALSE),"Requires Category")</f>
        <v>Etonogestrel</v>
      </c>
      <c r="I2696" t="str">
        <f t="shared" si="44"/>
        <v>No</v>
      </c>
    </row>
    <row r="2697" spans="1:9" hidden="1" x14ac:dyDescent="0.25">
      <c r="A2697" s="53">
        <v>42736</v>
      </c>
      <c r="B2697" t="s">
        <v>64</v>
      </c>
      <c r="C2697" t="s">
        <v>222</v>
      </c>
      <c r="D2697">
        <v>1</v>
      </c>
      <c r="E2697" s="4">
        <v>10.37</v>
      </c>
      <c r="F2697" s="4" t="str">
        <f>VLOOKUP(C2697,[5]Lookup!A:C,3,FALSE)</f>
        <v>Local Authority</v>
      </c>
      <c r="G2697" t="str">
        <f>IF(F2697="NHS England", "NHS England", IFERROR(VLOOKUP(B2697,[5]Lookup!E:F,2,FALSE),"Requires a Council Assigning"))</f>
        <v>City of York</v>
      </c>
      <c r="H2697" t="str">
        <f>IFERROR(VLOOKUP(C2697,[5]Lookup!A:B,2,FALSE),"Requires Category")</f>
        <v>Nicotine Dependence</v>
      </c>
      <c r="I2697" t="str">
        <f t="shared" si="44"/>
        <v>No</v>
      </c>
    </row>
    <row r="2698" spans="1:9" hidden="1" x14ac:dyDescent="0.25">
      <c r="A2698" s="53">
        <v>42736</v>
      </c>
      <c r="B2698" t="s">
        <v>64</v>
      </c>
      <c r="C2698" t="s">
        <v>152</v>
      </c>
      <c r="D2698">
        <v>40</v>
      </c>
      <c r="E2698" s="4">
        <v>308.08999999999997</v>
      </c>
      <c r="F2698" s="4" t="str">
        <f>VLOOKUP(C2698,[5]Lookup!A:C,3,FALSE)</f>
        <v>NHS England</v>
      </c>
      <c r="G2698" t="str">
        <f>IF(F2698="NHS England", "NHS England", IFERROR(VLOOKUP(B2698,[5]Lookup!E:F,2,FALSE),"Requires a Council Assigning"))</f>
        <v>NHS England</v>
      </c>
      <c r="H2698" t="str">
        <f>IFERROR(VLOOKUP(C2698,[5]Lookup!A:B,2,FALSE),"Requires Category")</f>
        <v>Pneumococcal</v>
      </c>
      <c r="I2698" t="str">
        <f t="shared" si="44"/>
        <v>Yes</v>
      </c>
    </row>
    <row r="2699" spans="1:9" hidden="1" x14ac:dyDescent="0.25">
      <c r="A2699" s="53">
        <v>42736</v>
      </c>
      <c r="B2699" t="s">
        <v>64</v>
      </c>
      <c r="C2699" t="s">
        <v>174</v>
      </c>
      <c r="D2699">
        <v>1</v>
      </c>
      <c r="E2699" s="4">
        <v>35.299999999999997</v>
      </c>
      <c r="F2699" s="4" t="str">
        <f>VLOOKUP(C2699,[5]Lookup!A:C,3,FALSE)</f>
        <v>Local Authority</v>
      </c>
      <c r="G2699" t="str">
        <f>IF(F2699="NHS England", "NHS England", IFERROR(VLOOKUP(B2699,[5]Lookup!E:F,2,FALSE),"Requires a Council Assigning"))</f>
        <v>City of York</v>
      </c>
      <c r="H2699" t="str">
        <f>IFERROR(VLOOKUP(C2699,[5]Lookup!A:B,2,FALSE),"Requires Category")</f>
        <v>Opioid Dependence</v>
      </c>
      <c r="I2699" t="str">
        <f t="shared" si="44"/>
        <v>Yes</v>
      </c>
    </row>
    <row r="2700" spans="1:9" hidden="1" x14ac:dyDescent="0.25">
      <c r="A2700" s="53">
        <v>42736</v>
      </c>
      <c r="B2700" t="s">
        <v>20</v>
      </c>
      <c r="C2700" t="s">
        <v>132</v>
      </c>
      <c r="D2700">
        <v>2</v>
      </c>
      <c r="E2700" s="4">
        <v>50.57</v>
      </c>
      <c r="F2700" s="4" t="str">
        <f>VLOOKUP(C2700,[5]Lookup!A:C,3,FALSE)</f>
        <v>Local Authority</v>
      </c>
      <c r="G2700" t="str">
        <f>IF(F2700="NHS England", "NHS England", IFERROR(VLOOKUP(B2700,[5]Lookup!E:F,2,FALSE),"Requires a Council Assigning"))</f>
        <v>North Yorkshire County Council</v>
      </c>
      <c r="H2700" t="str">
        <f>IFERROR(VLOOKUP(C2700,[5]Lookup!A:B,2,FALSE),"Requires Category")</f>
        <v>Nicotine Dependence</v>
      </c>
      <c r="I2700" t="str">
        <f t="shared" si="44"/>
        <v>Yes</v>
      </c>
    </row>
    <row r="2701" spans="1:9" hidden="1" x14ac:dyDescent="0.25">
      <c r="A2701" s="53">
        <v>42736</v>
      </c>
      <c r="B2701" t="s">
        <v>20</v>
      </c>
      <c r="C2701" t="s">
        <v>137</v>
      </c>
      <c r="D2701">
        <v>10</v>
      </c>
      <c r="E2701" s="4">
        <v>48.32</v>
      </c>
      <c r="F2701" s="4" t="str">
        <f>VLOOKUP(C2701,[5]Lookup!A:C,3,FALSE)</f>
        <v>NHS England</v>
      </c>
      <c r="G2701" t="str">
        <f>IF(F2701="NHS England", "NHS England", IFERROR(VLOOKUP(B2701,[5]Lookup!E:F,2,FALSE),"Requires a Council Assigning"))</f>
        <v>NHS England</v>
      </c>
      <c r="H2701" t="str">
        <f>IFERROR(VLOOKUP(C2701,[5]Lookup!A:B,2,FALSE),"Requires Category")</f>
        <v>Influenza</v>
      </c>
      <c r="I2701" t="str">
        <f t="shared" si="44"/>
        <v>Yes</v>
      </c>
    </row>
    <row r="2702" spans="1:9" hidden="1" x14ac:dyDescent="0.25">
      <c r="A2702" s="53">
        <v>42736</v>
      </c>
      <c r="B2702" t="s">
        <v>20</v>
      </c>
      <c r="C2702" t="s">
        <v>159</v>
      </c>
      <c r="D2702">
        <v>2</v>
      </c>
      <c r="E2702" s="4">
        <v>9.65</v>
      </c>
      <c r="F2702" s="4" t="str">
        <f>VLOOKUP(C2702,[5]Lookup!A:C,3,FALSE)</f>
        <v>Local Authority</v>
      </c>
      <c r="G2702" t="str">
        <f>IF(F2702="NHS England", "NHS England", IFERROR(VLOOKUP(B2702,[5]Lookup!E:F,2,FALSE),"Requires a Council Assigning"))</f>
        <v>North Yorkshire County Council</v>
      </c>
      <c r="H2702" t="str">
        <f>IFERROR(VLOOKUP(C2702,[5]Lookup!A:B,2,FALSE),"Requires Category")</f>
        <v>Emergency Contraception</v>
      </c>
      <c r="I2702" t="str">
        <f t="shared" si="44"/>
        <v>No</v>
      </c>
    </row>
    <row r="2703" spans="1:9" hidden="1" x14ac:dyDescent="0.25">
      <c r="A2703" s="53">
        <v>42736</v>
      </c>
      <c r="B2703" t="s">
        <v>20</v>
      </c>
      <c r="C2703" t="s">
        <v>179</v>
      </c>
      <c r="D2703">
        <v>2</v>
      </c>
      <c r="E2703" s="4">
        <v>21.56</v>
      </c>
      <c r="F2703" s="4" t="str">
        <f>VLOOKUP(C2703,[5]Lookup!A:C,3,FALSE)</f>
        <v>Local Authority</v>
      </c>
      <c r="G2703" t="str">
        <f>IF(F2703="NHS England", "NHS England", IFERROR(VLOOKUP(B2703,[5]Lookup!E:F,2,FALSE),"Requires a Council Assigning"))</f>
        <v>North Yorkshire County Council</v>
      </c>
      <c r="H2703" t="str">
        <f>IFERROR(VLOOKUP(C2703,[5]Lookup!A:B,2,FALSE),"Requires Category")</f>
        <v>Nicotine Dependence</v>
      </c>
      <c r="I2703" t="str">
        <f t="shared" si="44"/>
        <v>Yes</v>
      </c>
    </row>
    <row r="2704" spans="1:9" hidden="1" x14ac:dyDescent="0.25">
      <c r="A2704" s="53">
        <v>42736</v>
      </c>
      <c r="B2704" t="s">
        <v>20</v>
      </c>
      <c r="C2704" t="s">
        <v>153</v>
      </c>
      <c r="D2704">
        <v>2</v>
      </c>
      <c r="E2704" s="4">
        <v>36.26</v>
      </c>
      <c r="F2704" s="4" t="str">
        <f>VLOOKUP(C2704,[5]Lookup!A:C,3,FALSE)</f>
        <v>Local Authority</v>
      </c>
      <c r="G2704" t="str">
        <f>IF(F2704="NHS England", "NHS England", IFERROR(VLOOKUP(B2704,[5]Lookup!E:F,2,FALSE),"Requires a Council Assigning"))</f>
        <v>North Yorkshire County Council</v>
      </c>
      <c r="H2704" t="str">
        <f>IFERROR(VLOOKUP(C2704,[5]Lookup!A:B,2,FALSE),"Requires Category")</f>
        <v>Nicotine Dependence</v>
      </c>
      <c r="I2704" t="str">
        <f t="shared" si="44"/>
        <v>Yes</v>
      </c>
    </row>
    <row r="2705" spans="1:9" hidden="1" x14ac:dyDescent="0.25">
      <c r="A2705" s="53">
        <v>42736</v>
      </c>
      <c r="B2705" t="s">
        <v>20</v>
      </c>
      <c r="C2705" t="s">
        <v>165</v>
      </c>
      <c r="D2705">
        <v>1</v>
      </c>
      <c r="E2705" s="4">
        <v>9.61</v>
      </c>
      <c r="F2705" s="4" t="str">
        <f>VLOOKUP(C2705,[5]Lookup!A:C,3,FALSE)</f>
        <v>Local Authority</v>
      </c>
      <c r="G2705" t="str">
        <f>IF(F2705="NHS England", "NHS England", IFERROR(VLOOKUP(B2705,[5]Lookup!E:F,2,FALSE),"Requires a Council Assigning"))</f>
        <v>North Yorkshire County Council</v>
      </c>
      <c r="H2705" t="str">
        <f>IFERROR(VLOOKUP(C2705,[5]Lookup!A:B,2,FALSE),"Requires Category")</f>
        <v>Nicotine Dependence</v>
      </c>
      <c r="I2705" t="str">
        <f t="shared" si="44"/>
        <v>Yes</v>
      </c>
    </row>
    <row r="2706" spans="1:9" hidden="1" x14ac:dyDescent="0.25">
      <c r="A2706" s="53">
        <v>42736</v>
      </c>
      <c r="B2706" t="s">
        <v>20</v>
      </c>
      <c r="C2706" t="s">
        <v>168</v>
      </c>
      <c r="D2706">
        <v>1</v>
      </c>
      <c r="E2706" s="4">
        <v>19.21</v>
      </c>
      <c r="F2706" s="4" t="str">
        <f>VLOOKUP(C2706,[5]Lookup!A:C,3,FALSE)</f>
        <v>Local Authority</v>
      </c>
      <c r="G2706" t="str">
        <f>IF(F2706="NHS England", "NHS England", IFERROR(VLOOKUP(B2706,[5]Lookup!E:F,2,FALSE),"Requires a Council Assigning"))</f>
        <v>North Yorkshire County Council</v>
      </c>
      <c r="H2706" t="str">
        <f>IFERROR(VLOOKUP(C2706,[5]Lookup!A:B,2,FALSE),"Requires Category")</f>
        <v>Nicotine Dependence</v>
      </c>
      <c r="I2706" t="str">
        <f t="shared" si="44"/>
        <v>Yes</v>
      </c>
    </row>
    <row r="2707" spans="1:9" hidden="1" x14ac:dyDescent="0.25">
      <c r="A2707" s="53">
        <v>42736</v>
      </c>
      <c r="B2707" t="s">
        <v>20</v>
      </c>
      <c r="C2707" t="s">
        <v>186</v>
      </c>
      <c r="D2707">
        <v>1</v>
      </c>
      <c r="E2707" s="4">
        <v>9.51</v>
      </c>
      <c r="F2707" s="4" t="str">
        <f>VLOOKUP(C2707,[5]Lookup!A:C,3,FALSE)</f>
        <v>Local Authority</v>
      </c>
      <c r="G2707" t="str">
        <f>IF(F2707="NHS England", "NHS England", IFERROR(VLOOKUP(B2707,[5]Lookup!E:F,2,FALSE),"Requires a Council Assigning"))</f>
        <v>North Yorkshire County Council</v>
      </c>
      <c r="H2707" t="str">
        <f>IFERROR(VLOOKUP(C2707,[5]Lookup!A:B,2,FALSE),"Requires Category")</f>
        <v>Nicotine Dependence</v>
      </c>
      <c r="I2707" t="str">
        <f t="shared" si="44"/>
        <v>Yes</v>
      </c>
    </row>
    <row r="2708" spans="1:9" hidden="1" x14ac:dyDescent="0.25">
      <c r="A2708" s="53">
        <v>42736</v>
      </c>
      <c r="B2708" t="s">
        <v>20</v>
      </c>
      <c r="C2708" t="s">
        <v>152</v>
      </c>
      <c r="D2708">
        <v>3</v>
      </c>
      <c r="E2708" s="4">
        <v>23.11</v>
      </c>
      <c r="F2708" s="4" t="str">
        <f>VLOOKUP(C2708,[5]Lookup!A:C,3,FALSE)</f>
        <v>NHS England</v>
      </c>
      <c r="G2708" t="str">
        <f>IF(F2708="NHS England", "NHS England", IFERROR(VLOOKUP(B2708,[5]Lookup!E:F,2,FALSE),"Requires a Council Assigning"))</f>
        <v>NHS England</v>
      </c>
      <c r="H2708" t="str">
        <f>IFERROR(VLOOKUP(C2708,[5]Lookup!A:B,2,FALSE),"Requires Category")</f>
        <v>Pneumococcal</v>
      </c>
      <c r="I2708" t="str">
        <f t="shared" si="44"/>
        <v>Yes</v>
      </c>
    </row>
    <row r="2709" spans="1:9" hidden="1" x14ac:dyDescent="0.25">
      <c r="A2709" s="53">
        <v>42736</v>
      </c>
      <c r="B2709" t="s">
        <v>50</v>
      </c>
      <c r="C2709" t="s">
        <v>182</v>
      </c>
      <c r="D2709">
        <v>1</v>
      </c>
      <c r="E2709" s="4">
        <v>12.8</v>
      </c>
      <c r="F2709" s="4" t="str">
        <f>VLOOKUP(C2709,[5]Lookup!A:C,3,FALSE)</f>
        <v>Local Authority</v>
      </c>
      <c r="G2709" t="str">
        <f>IF(F2709="NHS England", "NHS England", IFERROR(VLOOKUP(B2709,[5]Lookup!E:F,2,FALSE),"Requires a Council Assigning"))</f>
        <v>City of York</v>
      </c>
      <c r="H2709" t="str">
        <f>IFERROR(VLOOKUP(C2709,[5]Lookup!A:B,2,FALSE),"Requires Category")</f>
        <v>Opioid Dependence</v>
      </c>
      <c r="I2709" t="str">
        <f t="shared" si="44"/>
        <v>Yes</v>
      </c>
    </row>
    <row r="2710" spans="1:9" hidden="1" x14ac:dyDescent="0.25">
      <c r="A2710" s="53">
        <v>42736</v>
      </c>
      <c r="B2710" t="s">
        <v>50</v>
      </c>
      <c r="C2710" t="s">
        <v>130</v>
      </c>
      <c r="D2710">
        <v>1</v>
      </c>
      <c r="E2710" s="4">
        <v>38.67</v>
      </c>
      <c r="F2710" s="4" t="str">
        <f>VLOOKUP(C2710,[5]Lookup!A:C,3,FALSE)</f>
        <v>Local Authority</v>
      </c>
      <c r="G2710" t="str">
        <f>IF(F2710="NHS England", "NHS England", IFERROR(VLOOKUP(B2710,[5]Lookup!E:F,2,FALSE),"Requires a Council Assigning"))</f>
        <v>City of York</v>
      </c>
      <c r="H2710" t="str">
        <f>IFERROR(VLOOKUP(C2710,[5]Lookup!A:B,2,FALSE),"Requires Category")</f>
        <v>Nicotine Dependence</v>
      </c>
      <c r="I2710" t="str">
        <f t="shared" si="44"/>
        <v>No</v>
      </c>
    </row>
    <row r="2711" spans="1:9" hidden="1" x14ac:dyDescent="0.25">
      <c r="A2711" s="53">
        <v>42736</v>
      </c>
      <c r="B2711" t="s">
        <v>50</v>
      </c>
      <c r="C2711" t="s">
        <v>136</v>
      </c>
      <c r="D2711">
        <v>1</v>
      </c>
      <c r="E2711" s="4">
        <v>77.25</v>
      </c>
      <c r="F2711" s="4" t="str">
        <f>VLOOKUP(C2711,[5]Lookup!A:C,3,FALSE)</f>
        <v>Local Authority</v>
      </c>
      <c r="G2711" t="str">
        <f>IF(F2711="NHS England", "NHS England", IFERROR(VLOOKUP(B2711,[5]Lookup!E:F,2,FALSE),"Requires a Council Assigning"))</f>
        <v>City of York</v>
      </c>
      <c r="H2711" t="str">
        <f>IFERROR(VLOOKUP(C2711,[5]Lookup!A:B,2,FALSE),"Requires Category")</f>
        <v>Etonogestrel</v>
      </c>
      <c r="I2711" t="str">
        <f t="shared" si="44"/>
        <v>No</v>
      </c>
    </row>
    <row r="2712" spans="1:9" hidden="1" x14ac:dyDescent="0.25">
      <c r="A2712" s="53">
        <v>42736</v>
      </c>
      <c r="B2712" t="s">
        <v>50</v>
      </c>
      <c r="C2712" t="s">
        <v>154</v>
      </c>
      <c r="D2712">
        <v>144</v>
      </c>
      <c r="E2712" s="4">
        <v>878.5</v>
      </c>
      <c r="F2712" s="4" t="str">
        <f>VLOOKUP(C2712,[5]Lookup!A:C,3,FALSE)</f>
        <v>NHS England</v>
      </c>
      <c r="G2712" t="str">
        <f>IF(F2712="NHS England", "NHS England", IFERROR(VLOOKUP(B2712,[5]Lookup!E:F,2,FALSE),"Requires a Council Assigning"))</f>
        <v>NHS England</v>
      </c>
      <c r="H2712" t="str">
        <f>IFERROR(VLOOKUP(C2712,[5]Lookup!A:B,2,FALSE),"Requires Category")</f>
        <v>Influenza</v>
      </c>
      <c r="I2712" t="str">
        <f t="shared" si="44"/>
        <v>Yes</v>
      </c>
    </row>
    <row r="2713" spans="1:9" hidden="1" x14ac:dyDescent="0.25">
      <c r="A2713" s="53">
        <v>42736</v>
      </c>
      <c r="B2713" t="s">
        <v>50</v>
      </c>
      <c r="C2713" t="s">
        <v>138</v>
      </c>
      <c r="D2713">
        <v>8</v>
      </c>
      <c r="E2713" s="4">
        <v>56.36</v>
      </c>
      <c r="F2713" s="4" t="str">
        <f>VLOOKUP(C2713,[5]Lookup!A:C,3,FALSE)</f>
        <v>Local Authority</v>
      </c>
      <c r="G2713" t="str">
        <f>IF(F2713="NHS England", "NHS England", IFERROR(VLOOKUP(B2713,[5]Lookup!E:F,2,FALSE),"Requires a Council Assigning"))</f>
        <v>City of York</v>
      </c>
      <c r="H2713" t="str">
        <f>IFERROR(VLOOKUP(C2713,[5]Lookup!A:B,2,FALSE),"Requires Category")</f>
        <v>Opioid Dependence</v>
      </c>
      <c r="I2713" t="str">
        <f t="shared" si="44"/>
        <v>Yes</v>
      </c>
    </row>
    <row r="2714" spans="1:9" hidden="1" x14ac:dyDescent="0.25">
      <c r="A2714" s="53">
        <v>42736</v>
      </c>
      <c r="B2714" t="s">
        <v>50</v>
      </c>
      <c r="C2714" t="s">
        <v>128</v>
      </c>
      <c r="D2714">
        <v>8</v>
      </c>
      <c r="E2714" s="4">
        <v>651.73</v>
      </c>
      <c r="F2714" s="4" t="str">
        <f>VLOOKUP(C2714,[5]Lookup!A:C,3,FALSE)</f>
        <v>Local Authority</v>
      </c>
      <c r="G2714" t="str">
        <f>IF(F2714="NHS England", "NHS England", IFERROR(VLOOKUP(B2714,[5]Lookup!E:F,2,FALSE),"Requires a Council Assigning"))</f>
        <v>City of York</v>
      </c>
      <c r="H2714" t="str">
        <f>IFERROR(VLOOKUP(C2714,[5]Lookup!A:B,2,FALSE),"Requires Category")</f>
        <v>IUD Progestogen-only Device</v>
      </c>
      <c r="I2714" t="str">
        <f t="shared" si="44"/>
        <v>No</v>
      </c>
    </row>
    <row r="2715" spans="1:9" hidden="1" x14ac:dyDescent="0.25">
      <c r="A2715" s="53">
        <v>42736</v>
      </c>
      <c r="B2715" t="s">
        <v>50</v>
      </c>
      <c r="C2715" t="s">
        <v>129</v>
      </c>
      <c r="D2715">
        <v>3</v>
      </c>
      <c r="E2715" s="4">
        <v>231.74</v>
      </c>
      <c r="F2715" s="4" t="str">
        <f>VLOOKUP(C2715,[5]Lookup!A:C,3,FALSE)</f>
        <v>Local Authority</v>
      </c>
      <c r="G2715" t="str">
        <f>IF(F2715="NHS England", "NHS England", IFERROR(VLOOKUP(B2715,[5]Lookup!E:F,2,FALSE),"Requires a Council Assigning"))</f>
        <v>City of York</v>
      </c>
      <c r="H2715" t="str">
        <f>IFERROR(VLOOKUP(C2715,[5]Lookup!A:B,2,FALSE),"Requires Category")</f>
        <v>Etonogestrel</v>
      </c>
      <c r="I2715" t="str">
        <f t="shared" si="44"/>
        <v>No</v>
      </c>
    </row>
    <row r="2716" spans="1:9" hidden="1" x14ac:dyDescent="0.25">
      <c r="A2716" s="53">
        <v>42736</v>
      </c>
      <c r="B2716" t="s">
        <v>50</v>
      </c>
      <c r="C2716" t="s">
        <v>152</v>
      </c>
      <c r="D2716">
        <v>11</v>
      </c>
      <c r="E2716" s="4">
        <v>84.73</v>
      </c>
      <c r="F2716" s="4" t="str">
        <f>VLOOKUP(C2716,[5]Lookup!A:C,3,FALSE)</f>
        <v>NHS England</v>
      </c>
      <c r="G2716" t="str">
        <f>IF(F2716="NHS England", "NHS England", IFERROR(VLOOKUP(B2716,[5]Lookup!E:F,2,FALSE),"Requires a Council Assigning"))</f>
        <v>NHS England</v>
      </c>
      <c r="H2716" t="str">
        <f>IFERROR(VLOOKUP(C2716,[5]Lookup!A:B,2,FALSE),"Requires Category")</f>
        <v>Pneumococcal</v>
      </c>
      <c r="I2716" t="str">
        <f t="shared" si="44"/>
        <v>Yes</v>
      </c>
    </row>
    <row r="2717" spans="1:9" hidden="1" x14ac:dyDescent="0.25">
      <c r="A2717" s="53">
        <v>42736</v>
      </c>
      <c r="B2717" t="s">
        <v>32</v>
      </c>
      <c r="C2717" t="s">
        <v>166</v>
      </c>
      <c r="D2717">
        <v>2</v>
      </c>
      <c r="E2717" s="4">
        <v>31.35</v>
      </c>
      <c r="F2717" s="4" t="str">
        <f>VLOOKUP(C2717,[5]Lookup!A:C,3,FALSE)</f>
        <v>Local Authority</v>
      </c>
      <c r="G2717" t="str">
        <f>IF(F2717="NHS England", "NHS England", IFERROR(VLOOKUP(B2717,[5]Lookup!E:F,2,FALSE),"Requires a Council Assigning"))</f>
        <v>North Yorkshire County Council</v>
      </c>
      <c r="H2717" t="str">
        <f>IFERROR(VLOOKUP(C2717,[5]Lookup!A:B,2,FALSE),"Requires Category")</f>
        <v>Alcohol dependence</v>
      </c>
      <c r="I2717" t="str">
        <f t="shared" si="44"/>
        <v>Yes</v>
      </c>
    </row>
    <row r="2718" spans="1:9" hidden="1" x14ac:dyDescent="0.25">
      <c r="A2718" s="53">
        <v>42736</v>
      </c>
      <c r="B2718" t="s">
        <v>32</v>
      </c>
      <c r="C2718" t="s">
        <v>154</v>
      </c>
      <c r="D2718">
        <v>15</v>
      </c>
      <c r="E2718" s="4">
        <v>91.51</v>
      </c>
      <c r="F2718" s="4" t="str">
        <f>VLOOKUP(C2718,[5]Lookup!A:C,3,FALSE)</f>
        <v>NHS England</v>
      </c>
      <c r="G2718" t="str">
        <f>IF(F2718="NHS England", "NHS England", IFERROR(VLOOKUP(B2718,[5]Lookup!E:F,2,FALSE),"Requires a Council Assigning"))</f>
        <v>NHS England</v>
      </c>
      <c r="H2718" t="str">
        <f>IFERROR(VLOOKUP(C2718,[5]Lookup!A:B,2,FALSE),"Requires Category")</f>
        <v>Influenza</v>
      </c>
      <c r="I2718" t="str">
        <f t="shared" si="44"/>
        <v>Yes</v>
      </c>
    </row>
    <row r="2719" spans="1:9" hidden="1" x14ac:dyDescent="0.25">
      <c r="A2719" s="53">
        <v>42736</v>
      </c>
      <c r="B2719" t="s">
        <v>32</v>
      </c>
      <c r="C2719" t="s">
        <v>138</v>
      </c>
      <c r="D2719">
        <v>4</v>
      </c>
      <c r="E2719" s="4">
        <v>45.66</v>
      </c>
      <c r="F2719" s="4" t="str">
        <f>VLOOKUP(C2719,[5]Lookup!A:C,3,FALSE)</f>
        <v>Local Authority</v>
      </c>
      <c r="G2719" t="str">
        <f>IF(F2719="NHS England", "NHS England", IFERROR(VLOOKUP(B2719,[5]Lookup!E:F,2,FALSE),"Requires a Council Assigning"))</f>
        <v>North Yorkshire County Council</v>
      </c>
      <c r="H2719" t="str">
        <f>IFERROR(VLOOKUP(C2719,[5]Lookup!A:B,2,FALSE),"Requires Category")</f>
        <v>Opioid Dependence</v>
      </c>
      <c r="I2719" t="str">
        <f t="shared" si="44"/>
        <v>Yes</v>
      </c>
    </row>
    <row r="2720" spans="1:9" hidden="1" x14ac:dyDescent="0.25">
      <c r="A2720" s="53">
        <v>42736</v>
      </c>
      <c r="B2720" t="s">
        <v>32</v>
      </c>
      <c r="C2720" t="s">
        <v>129</v>
      </c>
      <c r="D2720">
        <v>3</v>
      </c>
      <c r="E2720" s="4">
        <v>231.74</v>
      </c>
      <c r="F2720" s="4" t="str">
        <f>VLOOKUP(C2720,[5]Lookup!A:C,3,FALSE)</f>
        <v>Local Authority</v>
      </c>
      <c r="G2720" t="str">
        <f>IF(F2720="NHS England", "NHS England", IFERROR(VLOOKUP(B2720,[5]Lookup!E:F,2,FALSE),"Requires a Council Assigning"))</f>
        <v>North Yorkshire County Council</v>
      </c>
      <c r="H2720" t="str">
        <f>IFERROR(VLOOKUP(C2720,[5]Lookup!A:B,2,FALSE),"Requires Category")</f>
        <v>Etonogestrel</v>
      </c>
      <c r="I2720" t="str">
        <f t="shared" si="44"/>
        <v>Yes</v>
      </c>
    </row>
    <row r="2721" spans="1:9" hidden="1" x14ac:dyDescent="0.25">
      <c r="A2721" s="53">
        <v>42736</v>
      </c>
      <c r="B2721" t="s">
        <v>32</v>
      </c>
      <c r="C2721" t="s">
        <v>165</v>
      </c>
      <c r="D2721">
        <v>1</v>
      </c>
      <c r="E2721" s="4">
        <v>19.21</v>
      </c>
      <c r="F2721" s="4" t="str">
        <f>VLOOKUP(C2721,[5]Lookup!A:C,3,FALSE)</f>
        <v>Local Authority</v>
      </c>
      <c r="G2721" t="str">
        <f>IF(F2721="NHS England", "NHS England", IFERROR(VLOOKUP(B2721,[5]Lookup!E:F,2,FALSE),"Requires a Council Assigning"))</f>
        <v>North Yorkshire County Council</v>
      </c>
      <c r="H2721" t="str">
        <f>IFERROR(VLOOKUP(C2721,[5]Lookup!A:B,2,FALSE),"Requires Category")</f>
        <v>Nicotine Dependence</v>
      </c>
      <c r="I2721" t="str">
        <f t="shared" si="44"/>
        <v>Yes</v>
      </c>
    </row>
    <row r="2722" spans="1:9" hidden="1" x14ac:dyDescent="0.25">
      <c r="A2722" s="53">
        <v>42736</v>
      </c>
      <c r="B2722" t="s">
        <v>32</v>
      </c>
      <c r="C2722" t="s">
        <v>152</v>
      </c>
      <c r="D2722">
        <v>1</v>
      </c>
      <c r="E2722" s="4">
        <v>7.7</v>
      </c>
      <c r="F2722" s="4" t="str">
        <f>VLOOKUP(C2722,[5]Lookup!A:C,3,FALSE)</f>
        <v>NHS England</v>
      </c>
      <c r="G2722" t="str">
        <f>IF(F2722="NHS England", "NHS England", IFERROR(VLOOKUP(B2722,[5]Lookup!E:F,2,FALSE),"Requires a Council Assigning"))</f>
        <v>NHS England</v>
      </c>
      <c r="H2722" t="str">
        <f>IFERROR(VLOOKUP(C2722,[5]Lookup!A:B,2,FALSE),"Requires Category")</f>
        <v>Pneumococcal</v>
      </c>
      <c r="I2722" t="str">
        <f t="shared" si="44"/>
        <v>Yes</v>
      </c>
    </row>
    <row r="2723" spans="1:9" hidden="1" x14ac:dyDescent="0.25">
      <c r="A2723" s="53">
        <v>42736</v>
      </c>
      <c r="B2723" t="s">
        <v>32</v>
      </c>
      <c r="C2723" t="s">
        <v>155</v>
      </c>
      <c r="D2723">
        <v>2</v>
      </c>
      <c r="E2723" s="4">
        <v>35.31</v>
      </c>
      <c r="F2723" s="4" t="str">
        <f>VLOOKUP(C2723,[5]Lookup!A:C,3,FALSE)</f>
        <v>Local Authority</v>
      </c>
      <c r="G2723" t="str">
        <f>IF(F2723="NHS England", "NHS England", IFERROR(VLOOKUP(B2723,[5]Lookup!E:F,2,FALSE),"Requires a Council Assigning"))</f>
        <v>North Yorkshire County Council</v>
      </c>
      <c r="H2723" t="str">
        <f>IFERROR(VLOOKUP(C2723,[5]Lookup!A:B,2,FALSE),"Requires Category")</f>
        <v>Opioid Dependence</v>
      </c>
      <c r="I2723" t="str">
        <f t="shared" si="44"/>
        <v>Yes</v>
      </c>
    </row>
    <row r="2724" spans="1:9" hidden="1" x14ac:dyDescent="0.25">
      <c r="A2724" s="53">
        <v>42736</v>
      </c>
      <c r="B2724" t="s">
        <v>32</v>
      </c>
      <c r="C2724" t="s">
        <v>174</v>
      </c>
      <c r="D2724">
        <v>2</v>
      </c>
      <c r="E2724" s="4">
        <v>70.59</v>
      </c>
      <c r="F2724" s="4" t="str">
        <f>VLOOKUP(C2724,[5]Lookup!A:C,3,FALSE)</f>
        <v>Local Authority</v>
      </c>
      <c r="G2724" t="str">
        <f>IF(F2724="NHS England", "NHS England", IFERROR(VLOOKUP(B2724,[5]Lookup!E:F,2,FALSE),"Requires a Council Assigning"))</f>
        <v>North Yorkshire County Council</v>
      </c>
      <c r="H2724" t="str">
        <f>IFERROR(VLOOKUP(C2724,[5]Lookup!A:B,2,FALSE),"Requires Category")</f>
        <v>Opioid Dependence</v>
      </c>
      <c r="I2724" t="str">
        <f t="shared" si="44"/>
        <v>Yes</v>
      </c>
    </row>
    <row r="2725" spans="1:9" hidden="1" x14ac:dyDescent="0.25">
      <c r="A2725" s="53">
        <v>42736</v>
      </c>
      <c r="B2725" t="s">
        <v>32</v>
      </c>
      <c r="C2725" t="s">
        <v>144</v>
      </c>
      <c r="D2725">
        <v>1</v>
      </c>
      <c r="E2725" s="4">
        <v>13.02</v>
      </c>
      <c r="F2725" s="4" t="str">
        <f>VLOOKUP(C2725,[5]Lookup!A:C,3,FALSE)</f>
        <v>Local Authority</v>
      </c>
      <c r="G2725" t="str">
        <f>IF(F2725="NHS England", "NHS England", IFERROR(VLOOKUP(B2725,[5]Lookup!E:F,2,FALSE),"Requires a Council Assigning"))</f>
        <v>North Yorkshire County Council</v>
      </c>
      <c r="H2725" t="str">
        <f>IFERROR(VLOOKUP(C2725,[5]Lookup!A:B,2,FALSE),"Requires Category")</f>
        <v>Emergency Contraception</v>
      </c>
      <c r="I2725" t="str">
        <f t="shared" si="44"/>
        <v>No</v>
      </c>
    </row>
    <row r="2726" spans="1:9" hidden="1" x14ac:dyDescent="0.25">
      <c r="A2726" s="53">
        <v>42736</v>
      </c>
      <c r="B2726" t="s">
        <v>36</v>
      </c>
      <c r="C2726" t="s">
        <v>166</v>
      </c>
      <c r="D2726">
        <v>1</v>
      </c>
      <c r="E2726" s="4">
        <v>31.11</v>
      </c>
      <c r="F2726" s="4" t="str">
        <f>VLOOKUP(C2726,[5]Lookup!A:C,3,FALSE)</f>
        <v>Local Authority</v>
      </c>
      <c r="G2726" t="str">
        <f>IF(F2726="NHS England", "NHS England", IFERROR(VLOOKUP(B2726,[5]Lookup!E:F,2,FALSE),"Requires a Council Assigning"))</f>
        <v>North Yorkshire County Council</v>
      </c>
      <c r="H2726" t="str">
        <f>IFERROR(VLOOKUP(C2726,[5]Lookup!A:B,2,FALSE),"Requires Category")</f>
        <v>Alcohol dependence</v>
      </c>
      <c r="I2726" t="str">
        <f t="shared" si="44"/>
        <v>Yes</v>
      </c>
    </row>
    <row r="2727" spans="1:9" hidden="1" x14ac:dyDescent="0.25">
      <c r="A2727" s="53">
        <v>42736</v>
      </c>
      <c r="B2727" t="s">
        <v>36</v>
      </c>
      <c r="C2727" t="s">
        <v>177</v>
      </c>
      <c r="D2727">
        <v>3</v>
      </c>
      <c r="E2727" s="4">
        <v>75.87</v>
      </c>
      <c r="F2727" s="4" t="str">
        <f>VLOOKUP(C2727,[5]Lookup!A:C,3,FALSE)</f>
        <v>Local Authority</v>
      </c>
      <c r="G2727" t="str">
        <f>IF(F2727="NHS England", "NHS England", IFERROR(VLOOKUP(B2727,[5]Lookup!E:F,2,FALSE),"Requires a Council Assigning"))</f>
        <v>North Yorkshire County Council</v>
      </c>
      <c r="H2727" t="str">
        <f>IFERROR(VLOOKUP(C2727,[5]Lookup!A:B,2,FALSE),"Requires Category")</f>
        <v>Nicotine Dependence</v>
      </c>
      <c r="I2727" t="str">
        <f t="shared" si="44"/>
        <v>Yes</v>
      </c>
    </row>
    <row r="2728" spans="1:9" hidden="1" x14ac:dyDescent="0.25">
      <c r="A2728" s="53">
        <v>42736</v>
      </c>
      <c r="B2728" t="s">
        <v>36</v>
      </c>
      <c r="C2728" t="s">
        <v>135</v>
      </c>
      <c r="D2728">
        <v>1</v>
      </c>
      <c r="E2728" s="4">
        <v>37.36</v>
      </c>
      <c r="F2728" s="4" t="str">
        <f>VLOOKUP(C2728,[5]Lookup!A:C,3,FALSE)</f>
        <v>Local Authority</v>
      </c>
      <c r="G2728" t="str">
        <f>IF(F2728="NHS England", "NHS England", IFERROR(VLOOKUP(B2728,[5]Lookup!E:F,2,FALSE),"Requires a Council Assigning"))</f>
        <v>North Yorkshire County Council</v>
      </c>
      <c r="H2728" t="str">
        <f>IFERROR(VLOOKUP(C2728,[5]Lookup!A:B,2,FALSE),"Requires Category")</f>
        <v>Alcohol dependence</v>
      </c>
      <c r="I2728" t="str">
        <f t="shared" si="44"/>
        <v>Yes</v>
      </c>
    </row>
    <row r="2729" spans="1:9" hidden="1" x14ac:dyDescent="0.25">
      <c r="A2729" s="53">
        <v>42736</v>
      </c>
      <c r="B2729" t="s">
        <v>36</v>
      </c>
      <c r="C2729" t="s">
        <v>137</v>
      </c>
      <c r="D2729">
        <v>4</v>
      </c>
      <c r="E2729" s="4">
        <v>19.329999999999998</v>
      </c>
      <c r="F2729" s="4" t="str">
        <f>VLOOKUP(C2729,[5]Lookup!A:C,3,FALSE)</f>
        <v>NHS England</v>
      </c>
      <c r="G2729" t="str">
        <f>IF(F2729="NHS England", "NHS England", IFERROR(VLOOKUP(B2729,[5]Lookup!E:F,2,FALSE),"Requires a Council Assigning"))</f>
        <v>NHS England</v>
      </c>
      <c r="H2729" t="str">
        <f>IFERROR(VLOOKUP(C2729,[5]Lookup!A:B,2,FALSE),"Requires Category")</f>
        <v>Influenza</v>
      </c>
      <c r="I2729" t="str">
        <f t="shared" si="44"/>
        <v>Yes</v>
      </c>
    </row>
    <row r="2730" spans="1:9" hidden="1" x14ac:dyDescent="0.25">
      <c r="A2730" s="53">
        <v>42736</v>
      </c>
      <c r="B2730" t="s">
        <v>36</v>
      </c>
      <c r="C2730" t="s">
        <v>159</v>
      </c>
      <c r="D2730">
        <v>4</v>
      </c>
      <c r="E2730" s="4">
        <v>19.27</v>
      </c>
      <c r="F2730" s="4" t="str">
        <f>VLOOKUP(C2730,[5]Lookup!A:C,3,FALSE)</f>
        <v>Local Authority</v>
      </c>
      <c r="G2730" t="str">
        <f>IF(F2730="NHS England", "NHS England", IFERROR(VLOOKUP(B2730,[5]Lookup!E:F,2,FALSE),"Requires a Council Assigning"))</f>
        <v>North Yorkshire County Council</v>
      </c>
      <c r="H2730" t="str">
        <f>IFERROR(VLOOKUP(C2730,[5]Lookup!A:B,2,FALSE),"Requires Category")</f>
        <v>Emergency Contraception</v>
      </c>
      <c r="I2730" t="str">
        <f t="shared" si="44"/>
        <v>No</v>
      </c>
    </row>
    <row r="2731" spans="1:9" hidden="1" x14ac:dyDescent="0.25">
      <c r="A2731" s="53">
        <v>42736</v>
      </c>
      <c r="B2731" t="s">
        <v>36</v>
      </c>
      <c r="C2731" t="s">
        <v>128</v>
      </c>
      <c r="D2731">
        <v>2</v>
      </c>
      <c r="E2731" s="4">
        <v>162.96</v>
      </c>
      <c r="F2731" s="4" t="str">
        <f>VLOOKUP(C2731,[5]Lookup!A:C,3,FALSE)</f>
        <v>Local Authority</v>
      </c>
      <c r="G2731" t="str">
        <f>IF(F2731="NHS England", "NHS England", IFERROR(VLOOKUP(B2731,[5]Lookup!E:F,2,FALSE),"Requires a Council Assigning"))</f>
        <v>North Yorkshire County Council</v>
      </c>
      <c r="H2731" t="str">
        <f>IFERROR(VLOOKUP(C2731,[5]Lookup!A:B,2,FALSE),"Requires Category")</f>
        <v>IUD Progestogen-only Device</v>
      </c>
      <c r="I2731" t="str">
        <f t="shared" ref="I2731:I2794" si="45">INDEX($R$7:$AB$11,MATCH(G2731,$Q$7:$Q$11,0),MATCH(H2731,$R$6:$AB$6,0))</f>
        <v>Yes</v>
      </c>
    </row>
    <row r="2732" spans="1:9" hidden="1" x14ac:dyDescent="0.25">
      <c r="A2732" s="53">
        <v>42736</v>
      </c>
      <c r="B2732" t="s">
        <v>36</v>
      </c>
      <c r="C2732" t="s">
        <v>129</v>
      </c>
      <c r="D2732">
        <v>1</v>
      </c>
      <c r="E2732" s="4">
        <v>77.25</v>
      </c>
      <c r="F2732" s="4" t="str">
        <f>VLOOKUP(C2732,[5]Lookup!A:C,3,FALSE)</f>
        <v>Local Authority</v>
      </c>
      <c r="G2732" t="str">
        <f>IF(F2732="NHS England", "NHS England", IFERROR(VLOOKUP(B2732,[5]Lookup!E:F,2,FALSE),"Requires a Council Assigning"))</f>
        <v>North Yorkshire County Council</v>
      </c>
      <c r="H2732" t="str">
        <f>IFERROR(VLOOKUP(C2732,[5]Lookup!A:B,2,FALSE),"Requires Category")</f>
        <v>Etonogestrel</v>
      </c>
      <c r="I2732" t="str">
        <f t="shared" si="45"/>
        <v>Yes</v>
      </c>
    </row>
    <row r="2733" spans="1:9" hidden="1" x14ac:dyDescent="0.25">
      <c r="A2733" s="53">
        <v>42736</v>
      </c>
      <c r="B2733" t="s">
        <v>36</v>
      </c>
      <c r="C2733" t="s">
        <v>153</v>
      </c>
      <c r="D2733">
        <v>1</v>
      </c>
      <c r="E2733" s="4">
        <v>69.95</v>
      </c>
      <c r="F2733" s="4" t="str">
        <f>VLOOKUP(C2733,[5]Lookup!A:C,3,FALSE)</f>
        <v>Local Authority</v>
      </c>
      <c r="G2733" t="str">
        <f>IF(F2733="NHS England", "NHS England", IFERROR(VLOOKUP(B2733,[5]Lookup!E:F,2,FALSE),"Requires a Council Assigning"))</f>
        <v>North Yorkshire County Council</v>
      </c>
      <c r="H2733" t="str">
        <f>IFERROR(VLOOKUP(C2733,[5]Lookup!A:B,2,FALSE),"Requires Category")</f>
        <v>Nicotine Dependence</v>
      </c>
      <c r="I2733" t="str">
        <f t="shared" si="45"/>
        <v>Yes</v>
      </c>
    </row>
    <row r="2734" spans="1:9" hidden="1" x14ac:dyDescent="0.25">
      <c r="A2734" s="53">
        <v>42736</v>
      </c>
      <c r="B2734" t="s">
        <v>36</v>
      </c>
      <c r="C2734" t="s">
        <v>157</v>
      </c>
      <c r="D2734">
        <v>1</v>
      </c>
      <c r="E2734" s="4">
        <v>9.24</v>
      </c>
      <c r="F2734" s="4" t="str">
        <f>VLOOKUP(C2734,[5]Lookup!A:C,3,FALSE)</f>
        <v>Local Authority</v>
      </c>
      <c r="G2734" t="str">
        <f>IF(F2734="NHS England", "NHS England", IFERROR(VLOOKUP(B2734,[5]Lookup!E:F,2,FALSE),"Requires a Council Assigning"))</f>
        <v>North Yorkshire County Council</v>
      </c>
      <c r="H2734" t="str">
        <f>IFERROR(VLOOKUP(C2734,[5]Lookup!A:B,2,FALSE),"Requires Category")</f>
        <v>Nicotine Dependence</v>
      </c>
      <c r="I2734" t="str">
        <f t="shared" si="45"/>
        <v>Yes</v>
      </c>
    </row>
    <row r="2735" spans="1:9" hidden="1" x14ac:dyDescent="0.25">
      <c r="A2735" s="53">
        <v>42736</v>
      </c>
      <c r="B2735" t="s">
        <v>36</v>
      </c>
      <c r="C2735" t="s">
        <v>167</v>
      </c>
      <c r="D2735">
        <v>1</v>
      </c>
      <c r="E2735" s="4">
        <v>18.47</v>
      </c>
      <c r="F2735" s="4" t="str">
        <f>VLOOKUP(C2735,[5]Lookup!A:C,3,FALSE)</f>
        <v>Local Authority</v>
      </c>
      <c r="G2735" t="str">
        <f>IF(F2735="NHS England", "NHS England", IFERROR(VLOOKUP(B2735,[5]Lookup!E:F,2,FALSE),"Requires a Council Assigning"))</f>
        <v>North Yorkshire County Council</v>
      </c>
      <c r="H2735" t="str">
        <f>IFERROR(VLOOKUP(C2735,[5]Lookup!A:B,2,FALSE),"Requires Category")</f>
        <v>Nicotine Dependence</v>
      </c>
      <c r="I2735" t="str">
        <f t="shared" si="45"/>
        <v>Yes</v>
      </c>
    </row>
    <row r="2736" spans="1:9" hidden="1" x14ac:dyDescent="0.25">
      <c r="A2736" s="53">
        <v>42736</v>
      </c>
      <c r="B2736" t="s">
        <v>36</v>
      </c>
      <c r="C2736" t="s">
        <v>152</v>
      </c>
      <c r="D2736">
        <v>8</v>
      </c>
      <c r="E2736" s="4">
        <v>61.62</v>
      </c>
      <c r="F2736" s="4" t="str">
        <f>VLOOKUP(C2736,[5]Lookup!A:C,3,FALSE)</f>
        <v>NHS England</v>
      </c>
      <c r="G2736" t="str">
        <f>IF(F2736="NHS England", "NHS England", IFERROR(VLOOKUP(B2736,[5]Lookup!E:F,2,FALSE),"Requires a Council Assigning"))</f>
        <v>NHS England</v>
      </c>
      <c r="H2736" t="str">
        <f>IFERROR(VLOOKUP(C2736,[5]Lookup!A:B,2,FALSE),"Requires Category")</f>
        <v>Pneumococcal</v>
      </c>
      <c r="I2736" t="str">
        <f t="shared" si="45"/>
        <v>Yes</v>
      </c>
    </row>
    <row r="2737" spans="1:9" hidden="1" x14ac:dyDescent="0.25">
      <c r="A2737" s="53">
        <v>42736</v>
      </c>
      <c r="B2737" t="s">
        <v>36</v>
      </c>
      <c r="C2737" t="s">
        <v>145</v>
      </c>
      <c r="D2737">
        <v>1</v>
      </c>
      <c r="E2737" s="4">
        <v>25.3</v>
      </c>
      <c r="F2737" s="4" t="str">
        <f>VLOOKUP(C2737,[5]Lookup!A:C,3,FALSE)</f>
        <v>Local Authority</v>
      </c>
      <c r="G2737" t="str">
        <f>IF(F2737="NHS England", "NHS England", IFERROR(VLOOKUP(B2737,[5]Lookup!E:F,2,FALSE),"Requires a Council Assigning"))</f>
        <v>North Yorkshire County Council</v>
      </c>
      <c r="H2737" t="str">
        <f>IFERROR(VLOOKUP(C2737,[5]Lookup!A:B,2,FALSE),"Requires Category")</f>
        <v>Nicotine Dependence</v>
      </c>
      <c r="I2737" t="str">
        <f t="shared" si="45"/>
        <v>Yes</v>
      </c>
    </row>
    <row r="2738" spans="1:9" hidden="1" x14ac:dyDescent="0.25">
      <c r="A2738" s="53">
        <v>42736</v>
      </c>
      <c r="B2738" t="s">
        <v>36</v>
      </c>
      <c r="C2738" t="s">
        <v>146</v>
      </c>
      <c r="D2738">
        <v>6</v>
      </c>
      <c r="E2738" s="4">
        <v>227.51</v>
      </c>
      <c r="F2738" s="4" t="str">
        <f>VLOOKUP(C2738,[5]Lookup!A:C,3,FALSE)</f>
        <v>Local Authority</v>
      </c>
      <c r="G2738" t="str">
        <f>IF(F2738="NHS England", "NHS England", IFERROR(VLOOKUP(B2738,[5]Lookup!E:F,2,FALSE),"Requires a Council Assigning"))</f>
        <v>North Yorkshire County Council</v>
      </c>
      <c r="H2738" t="str">
        <f>IFERROR(VLOOKUP(C2738,[5]Lookup!A:B,2,FALSE),"Requires Category")</f>
        <v>Nicotine Dependence</v>
      </c>
      <c r="I2738" t="str">
        <f t="shared" si="45"/>
        <v>Yes</v>
      </c>
    </row>
    <row r="2739" spans="1:9" hidden="1" x14ac:dyDescent="0.25">
      <c r="A2739" s="53">
        <v>42736</v>
      </c>
      <c r="B2739" t="s">
        <v>62</v>
      </c>
      <c r="C2739" t="s">
        <v>166</v>
      </c>
      <c r="D2739">
        <v>3</v>
      </c>
      <c r="E2739" s="4">
        <v>77.930000000000007</v>
      </c>
      <c r="F2739" s="4" t="str">
        <f>VLOOKUP(C2739,[5]Lookup!A:C,3,FALSE)</f>
        <v>Local Authority</v>
      </c>
      <c r="G2739" t="str">
        <f>IF(F2739="NHS England", "NHS England", IFERROR(VLOOKUP(B2739,[5]Lookup!E:F,2,FALSE),"Requires a Council Assigning"))</f>
        <v>City of York</v>
      </c>
      <c r="H2739" t="str">
        <f>IFERROR(VLOOKUP(C2739,[5]Lookup!A:B,2,FALSE),"Requires Category")</f>
        <v>Alcohol dependence</v>
      </c>
      <c r="I2739" t="str">
        <f t="shared" si="45"/>
        <v>No</v>
      </c>
    </row>
    <row r="2740" spans="1:9" hidden="1" x14ac:dyDescent="0.25">
      <c r="A2740" s="53">
        <v>42736</v>
      </c>
      <c r="B2740" t="s">
        <v>62</v>
      </c>
      <c r="C2740" t="s">
        <v>128</v>
      </c>
      <c r="D2740">
        <v>3</v>
      </c>
      <c r="E2740" s="4">
        <v>244.4</v>
      </c>
      <c r="F2740" s="4" t="str">
        <f>VLOOKUP(C2740,[5]Lookup!A:C,3,FALSE)</f>
        <v>Local Authority</v>
      </c>
      <c r="G2740" t="str">
        <f>IF(F2740="NHS England", "NHS England", IFERROR(VLOOKUP(B2740,[5]Lookup!E:F,2,FALSE),"Requires a Council Assigning"))</f>
        <v>City of York</v>
      </c>
      <c r="H2740" t="str">
        <f>IFERROR(VLOOKUP(C2740,[5]Lookup!A:B,2,FALSE),"Requires Category")</f>
        <v>IUD Progestogen-only Device</v>
      </c>
      <c r="I2740" t="str">
        <f t="shared" si="45"/>
        <v>No</v>
      </c>
    </row>
    <row r="2741" spans="1:9" hidden="1" x14ac:dyDescent="0.25">
      <c r="A2741" s="53">
        <v>42736</v>
      </c>
      <c r="B2741" t="s">
        <v>62</v>
      </c>
      <c r="C2741" t="s">
        <v>129</v>
      </c>
      <c r="D2741">
        <v>8</v>
      </c>
      <c r="E2741" s="4">
        <v>617.89</v>
      </c>
      <c r="F2741" s="4" t="str">
        <f>VLOOKUP(C2741,[5]Lookup!A:C,3,FALSE)</f>
        <v>Local Authority</v>
      </c>
      <c r="G2741" t="str">
        <f>IF(F2741="NHS England", "NHS England", IFERROR(VLOOKUP(B2741,[5]Lookup!E:F,2,FALSE),"Requires a Council Assigning"))</f>
        <v>City of York</v>
      </c>
      <c r="H2741" t="str">
        <f>IFERROR(VLOOKUP(C2741,[5]Lookup!A:B,2,FALSE),"Requires Category")</f>
        <v>Etonogestrel</v>
      </c>
      <c r="I2741" t="str">
        <f t="shared" si="45"/>
        <v>No</v>
      </c>
    </row>
    <row r="2742" spans="1:9" hidden="1" x14ac:dyDescent="0.25">
      <c r="A2742" s="53">
        <v>42736</v>
      </c>
      <c r="B2742" t="s">
        <v>62</v>
      </c>
      <c r="C2742" t="s">
        <v>169</v>
      </c>
      <c r="D2742">
        <v>1</v>
      </c>
      <c r="E2742" s="4">
        <v>18.47</v>
      </c>
      <c r="F2742" s="4" t="str">
        <f>VLOOKUP(C2742,[5]Lookup!A:C,3,FALSE)</f>
        <v>Local Authority</v>
      </c>
      <c r="G2742" t="str">
        <f>IF(F2742="NHS England", "NHS England", IFERROR(VLOOKUP(B2742,[5]Lookup!E:F,2,FALSE),"Requires a Council Assigning"))</f>
        <v>City of York</v>
      </c>
      <c r="H2742" t="str">
        <f>IFERROR(VLOOKUP(C2742,[5]Lookup!A:B,2,FALSE),"Requires Category")</f>
        <v>Nicotine Dependence</v>
      </c>
      <c r="I2742" t="str">
        <f t="shared" si="45"/>
        <v>No</v>
      </c>
    </row>
    <row r="2743" spans="1:9" hidden="1" x14ac:dyDescent="0.25">
      <c r="A2743" s="53">
        <v>42736</v>
      </c>
      <c r="B2743" t="s">
        <v>62</v>
      </c>
      <c r="C2743" t="s">
        <v>152</v>
      </c>
      <c r="D2743">
        <v>7</v>
      </c>
      <c r="E2743" s="4">
        <v>53.92</v>
      </c>
      <c r="F2743" s="4" t="str">
        <f>VLOOKUP(C2743,[5]Lookup!A:C,3,FALSE)</f>
        <v>NHS England</v>
      </c>
      <c r="G2743" t="str">
        <f>IF(F2743="NHS England", "NHS England", IFERROR(VLOOKUP(B2743,[5]Lookup!E:F,2,FALSE),"Requires a Council Assigning"))</f>
        <v>NHS England</v>
      </c>
      <c r="H2743" t="str">
        <f>IFERROR(VLOOKUP(C2743,[5]Lookup!A:B,2,FALSE),"Requires Category")</f>
        <v>Pneumococcal</v>
      </c>
      <c r="I2743" t="str">
        <f t="shared" si="45"/>
        <v>Yes</v>
      </c>
    </row>
    <row r="2744" spans="1:9" hidden="1" x14ac:dyDescent="0.25">
      <c r="A2744" s="53">
        <v>42736</v>
      </c>
      <c r="B2744" t="s">
        <v>62</v>
      </c>
      <c r="C2744" t="s">
        <v>144</v>
      </c>
      <c r="D2744">
        <v>1</v>
      </c>
      <c r="E2744" s="4">
        <v>13.02</v>
      </c>
      <c r="F2744" s="4" t="str">
        <f>VLOOKUP(C2744,[5]Lookup!A:C,3,FALSE)</f>
        <v>Local Authority</v>
      </c>
      <c r="G2744" t="str">
        <f>IF(F2744="NHS England", "NHS England", IFERROR(VLOOKUP(B2744,[5]Lookup!E:F,2,FALSE),"Requires a Council Assigning"))</f>
        <v>City of York</v>
      </c>
      <c r="H2744" t="str">
        <f>IFERROR(VLOOKUP(C2744,[5]Lookup!A:B,2,FALSE),"Requires Category")</f>
        <v>Emergency Contraception</v>
      </c>
      <c r="I2744" t="str">
        <f t="shared" si="45"/>
        <v>No</v>
      </c>
    </row>
    <row r="2745" spans="1:9" hidden="1" x14ac:dyDescent="0.25">
      <c r="A2745" s="53">
        <v>42736</v>
      </c>
      <c r="B2745" t="s">
        <v>52</v>
      </c>
      <c r="C2745" t="s">
        <v>166</v>
      </c>
      <c r="D2745">
        <v>2</v>
      </c>
      <c r="E2745" s="4">
        <v>62.24</v>
      </c>
      <c r="F2745" s="4" t="str">
        <f>VLOOKUP(C2745,[5]Lookup!A:C,3,FALSE)</f>
        <v>Local Authority</v>
      </c>
      <c r="G2745" t="str">
        <f>IF(F2745="NHS England", "NHS England", IFERROR(VLOOKUP(B2745,[5]Lookup!E:F,2,FALSE),"Requires a Council Assigning"))</f>
        <v>North Yorkshire County Council</v>
      </c>
      <c r="H2745" t="str">
        <f>IFERROR(VLOOKUP(C2745,[5]Lookup!A:B,2,FALSE),"Requires Category")</f>
        <v>Alcohol dependence</v>
      </c>
      <c r="I2745" t="str">
        <f t="shared" si="45"/>
        <v>Yes</v>
      </c>
    </row>
    <row r="2746" spans="1:9" hidden="1" x14ac:dyDescent="0.25">
      <c r="A2746" s="53">
        <v>42736</v>
      </c>
      <c r="B2746" t="s">
        <v>52</v>
      </c>
      <c r="C2746" t="s">
        <v>133</v>
      </c>
      <c r="D2746">
        <v>2</v>
      </c>
      <c r="E2746" s="4">
        <v>2.62</v>
      </c>
      <c r="F2746" s="4" t="str">
        <f>VLOOKUP(C2746,[5]Lookup!A:C,3,FALSE)</f>
        <v>Local Authority</v>
      </c>
      <c r="G2746" t="str">
        <f>IF(F2746="NHS England", "NHS England", IFERROR(VLOOKUP(B2746,[5]Lookup!E:F,2,FALSE),"Requires a Council Assigning"))</f>
        <v>North Yorkshire County Council</v>
      </c>
      <c r="H2746" t="str">
        <f>IFERROR(VLOOKUP(C2746,[5]Lookup!A:B,2,FALSE),"Requires Category")</f>
        <v>Opioid Dependence</v>
      </c>
      <c r="I2746" t="str">
        <f t="shared" si="45"/>
        <v>Yes</v>
      </c>
    </row>
    <row r="2747" spans="1:9" hidden="1" x14ac:dyDescent="0.25">
      <c r="A2747" s="53">
        <v>42736</v>
      </c>
      <c r="B2747" t="s">
        <v>52</v>
      </c>
      <c r="C2747" t="s">
        <v>134</v>
      </c>
      <c r="D2747">
        <v>5</v>
      </c>
      <c r="E2747" s="4">
        <v>25.46</v>
      </c>
      <c r="F2747" s="4" t="str">
        <f>VLOOKUP(C2747,[5]Lookup!A:C,3,FALSE)</f>
        <v>Local Authority</v>
      </c>
      <c r="G2747" t="str">
        <f>IF(F2747="NHS England", "NHS England", IFERROR(VLOOKUP(B2747,[5]Lookup!E:F,2,FALSE),"Requires a Council Assigning"))</f>
        <v>North Yorkshire County Council</v>
      </c>
      <c r="H2747" t="str">
        <f>IFERROR(VLOOKUP(C2747,[5]Lookup!A:B,2,FALSE),"Requires Category")</f>
        <v>Opioid Dependence</v>
      </c>
      <c r="I2747" t="str">
        <f t="shared" si="45"/>
        <v>Yes</v>
      </c>
    </row>
    <row r="2748" spans="1:9" hidden="1" x14ac:dyDescent="0.25">
      <c r="A2748" s="53">
        <v>42736</v>
      </c>
      <c r="B2748" t="s">
        <v>52</v>
      </c>
      <c r="C2748" t="s">
        <v>132</v>
      </c>
      <c r="D2748">
        <v>2</v>
      </c>
      <c r="E2748" s="4">
        <v>75.84</v>
      </c>
      <c r="F2748" s="4" t="str">
        <f>VLOOKUP(C2748,[5]Lookup!A:C,3,FALSE)</f>
        <v>Local Authority</v>
      </c>
      <c r="G2748" t="str">
        <f>IF(F2748="NHS England", "NHS England", IFERROR(VLOOKUP(B2748,[5]Lookup!E:F,2,FALSE),"Requires a Council Assigning"))</f>
        <v>North Yorkshire County Council</v>
      </c>
      <c r="H2748" t="str">
        <f>IFERROR(VLOOKUP(C2748,[5]Lookup!A:B,2,FALSE),"Requires Category")</f>
        <v>Nicotine Dependence</v>
      </c>
      <c r="I2748" t="str">
        <f t="shared" si="45"/>
        <v>Yes</v>
      </c>
    </row>
    <row r="2749" spans="1:9" hidden="1" x14ac:dyDescent="0.25">
      <c r="A2749" s="53">
        <v>42736</v>
      </c>
      <c r="B2749" t="s">
        <v>52</v>
      </c>
      <c r="C2749" t="s">
        <v>135</v>
      </c>
      <c r="D2749">
        <v>2</v>
      </c>
      <c r="E2749" s="4">
        <v>108.82</v>
      </c>
      <c r="F2749" s="4" t="str">
        <f>VLOOKUP(C2749,[5]Lookup!A:C,3,FALSE)</f>
        <v>Local Authority</v>
      </c>
      <c r="G2749" t="str">
        <f>IF(F2749="NHS England", "NHS England", IFERROR(VLOOKUP(B2749,[5]Lookup!E:F,2,FALSE),"Requires a Council Assigning"))</f>
        <v>North Yorkshire County Council</v>
      </c>
      <c r="H2749" t="str">
        <f>IFERROR(VLOOKUP(C2749,[5]Lookup!A:B,2,FALSE),"Requires Category")</f>
        <v>Alcohol dependence</v>
      </c>
      <c r="I2749" t="str">
        <f t="shared" si="45"/>
        <v>Yes</v>
      </c>
    </row>
    <row r="2750" spans="1:9" hidden="1" x14ac:dyDescent="0.25">
      <c r="A2750" s="53">
        <v>42736</v>
      </c>
      <c r="B2750" t="s">
        <v>52</v>
      </c>
      <c r="C2750" t="s">
        <v>127</v>
      </c>
      <c r="D2750">
        <v>1</v>
      </c>
      <c r="E2750" s="4">
        <v>13.01</v>
      </c>
      <c r="F2750" s="4" t="str">
        <f>VLOOKUP(C2750,[5]Lookup!A:C,3,FALSE)</f>
        <v>Local Authority</v>
      </c>
      <c r="G2750" t="str">
        <f>IF(F2750="NHS England", "NHS England", IFERROR(VLOOKUP(B2750,[5]Lookup!E:F,2,FALSE),"Requires a Council Assigning"))</f>
        <v>North Yorkshire County Council</v>
      </c>
      <c r="H2750" t="str">
        <f>IFERROR(VLOOKUP(C2750,[5]Lookup!A:B,2,FALSE),"Requires Category")</f>
        <v>Emergency Contraception</v>
      </c>
      <c r="I2750" t="str">
        <f t="shared" si="45"/>
        <v>No</v>
      </c>
    </row>
    <row r="2751" spans="1:9" hidden="1" x14ac:dyDescent="0.25">
      <c r="A2751" s="53">
        <v>42736</v>
      </c>
      <c r="B2751" t="s">
        <v>52</v>
      </c>
      <c r="C2751" t="s">
        <v>154</v>
      </c>
      <c r="D2751">
        <v>24</v>
      </c>
      <c r="E2751" s="4">
        <v>146.41999999999999</v>
      </c>
      <c r="F2751" s="4" t="str">
        <f>VLOOKUP(C2751,[5]Lookup!A:C,3,FALSE)</f>
        <v>NHS England</v>
      </c>
      <c r="G2751" t="str">
        <f>IF(F2751="NHS England", "NHS England", IFERROR(VLOOKUP(B2751,[5]Lookup!E:F,2,FALSE),"Requires a Council Assigning"))</f>
        <v>NHS England</v>
      </c>
      <c r="H2751" t="str">
        <f>IFERROR(VLOOKUP(C2751,[5]Lookup!A:B,2,FALSE),"Requires Category")</f>
        <v>Influenza</v>
      </c>
      <c r="I2751" t="str">
        <f t="shared" si="45"/>
        <v>Yes</v>
      </c>
    </row>
    <row r="2752" spans="1:9" hidden="1" x14ac:dyDescent="0.25">
      <c r="A2752" s="53">
        <v>42736</v>
      </c>
      <c r="B2752" t="s">
        <v>52</v>
      </c>
      <c r="C2752" t="s">
        <v>137</v>
      </c>
      <c r="D2752">
        <v>1</v>
      </c>
      <c r="E2752" s="4">
        <v>4.83</v>
      </c>
      <c r="F2752" s="4" t="str">
        <f>VLOOKUP(C2752,[5]Lookup!A:C,3,FALSE)</f>
        <v>NHS England</v>
      </c>
      <c r="G2752" t="str">
        <f>IF(F2752="NHS England", "NHS England", IFERROR(VLOOKUP(B2752,[5]Lookup!E:F,2,FALSE),"Requires a Council Assigning"))</f>
        <v>NHS England</v>
      </c>
      <c r="H2752" t="str">
        <f>IFERROR(VLOOKUP(C2752,[5]Lookup!A:B,2,FALSE),"Requires Category")</f>
        <v>Influenza</v>
      </c>
      <c r="I2752" t="str">
        <f t="shared" si="45"/>
        <v>Yes</v>
      </c>
    </row>
    <row r="2753" spans="1:9" hidden="1" x14ac:dyDescent="0.25">
      <c r="A2753" s="53">
        <v>42736</v>
      </c>
      <c r="B2753" t="s">
        <v>52</v>
      </c>
      <c r="C2753" t="s">
        <v>159</v>
      </c>
      <c r="D2753">
        <v>1</v>
      </c>
      <c r="E2753" s="4">
        <v>4.83</v>
      </c>
      <c r="F2753" s="4" t="str">
        <f>VLOOKUP(C2753,[5]Lookup!A:C,3,FALSE)</f>
        <v>Local Authority</v>
      </c>
      <c r="G2753" t="str">
        <f>IF(F2753="NHS England", "NHS England", IFERROR(VLOOKUP(B2753,[5]Lookup!E:F,2,FALSE),"Requires a Council Assigning"))</f>
        <v>North Yorkshire County Council</v>
      </c>
      <c r="H2753" t="str">
        <f>IFERROR(VLOOKUP(C2753,[5]Lookup!A:B,2,FALSE),"Requires Category")</f>
        <v>Emergency Contraception</v>
      </c>
      <c r="I2753" t="str">
        <f t="shared" si="45"/>
        <v>No</v>
      </c>
    </row>
    <row r="2754" spans="1:9" hidden="1" x14ac:dyDescent="0.25">
      <c r="A2754" s="53">
        <v>42736</v>
      </c>
      <c r="B2754" t="s">
        <v>52</v>
      </c>
      <c r="C2754" t="s">
        <v>189</v>
      </c>
      <c r="D2754">
        <v>1</v>
      </c>
      <c r="E2754" s="4">
        <v>2.83</v>
      </c>
      <c r="F2754" s="4" t="str">
        <f>VLOOKUP(C2754,[5]Lookup!A:C,3,FALSE)</f>
        <v>Local Authority</v>
      </c>
      <c r="G2754" t="str">
        <f>IF(F2754="NHS England", "NHS England", IFERROR(VLOOKUP(B2754,[5]Lookup!E:F,2,FALSE),"Requires a Council Assigning"))</f>
        <v>North Yorkshire County Council</v>
      </c>
      <c r="H2754" t="str">
        <f>IFERROR(VLOOKUP(C2754,[5]Lookup!A:B,2,FALSE),"Requires Category")</f>
        <v>Opioid Dependence</v>
      </c>
      <c r="I2754" t="str">
        <f t="shared" si="45"/>
        <v>Yes</v>
      </c>
    </row>
    <row r="2755" spans="1:9" hidden="1" x14ac:dyDescent="0.25">
      <c r="A2755" s="53">
        <v>42736</v>
      </c>
      <c r="B2755" t="s">
        <v>52</v>
      </c>
      <c r="C2755" t="s">
        <v>138</v>
      </c>
      <c r="D2755">
        <v>8</v>
      </c>
      <c r="E2755" s="4">
        <v>41.77</v>
      </c>
      <c r="F2755" s="4" t="str">
        <f>VLOOKUP(C2755,[5]Lookup!A:C,3,FALSE)</f>
        <v>Local Authority</v>
      </c>
      <c r="G2755" t="str">
        <f>IF(F2755="NHS England", "NHS England", IFERROR(VLOOKUP(B2755,[5]Lookup!E:F,2,FALSE),"Requires a Council Assigning"))</f>
        <v>North Yorkshire County Council</v>
      </c>
      <c r="H2755" t="str">
        <f>IFERROR(VLOOKUP(C2755,[5]Lookup!A:B,2,FALSE),"Requires Category")</f>
        <v>Opioid Dependence</v>
      </c>
      <c r="I2755" t="str">
        <f t="shared" si="45"/>
        <v>Yes</v>
      </c>
    </row>
    <row r="2756" spans="1:9" hidden="1" x14ac:dyDescent="0.25">
      <c r="A2756" s="53">
        <v>42736</v>
      </c>
      <c r="B2756" t="s">
        <v>52</v>
      </c>
      <c r="C2756" t="s">
        <v>128</v>
      </c>
      <c r="D2756">
        <v>2</v>
      </c>
      <c r="E2756" s="4">
        <v>162.93</v>
      </c>
      <c r="F2756" s="4" t="str">
        <f>VLOOKUP(C2756,[5]Lookup!A:C,3,FALSE)</f>
        <v>Local Authority</v>
      </c>
      <c r="G2756" t="str">
        <f>IF(F2756="NHS England", "NHS England", IFERROR(VLOOKUP(B2756,[5]Lookup!E:F,2,FALSE),"Requires a Council Assigning"))</f>
        <v>North Yorkshire County Council</v>
      </c>
      <c r="H2756" t="str">
        <f>IFERROR(VLOOKUP(C2756,[5]Lookup!A:B,2,FALSE),"Requires Category")</f>
        <v>IUD Progestogen-only Device</v>
      </c>
      <c r="I2756" t="str">
        <f t="shared" si="45"/>
        <v>Yes</v>
      </c>
    </row>
    <row r="2757" spans="1:9" hidden="1" x14ac:dyDescent="0.25">
      <c r="A2757" s="53">
        <v>42736</v>
      </c>
      <c r="B2757" t="s">
        <v>52</v>
      </c>
      <c r="C2757" t="s">
        <v>129</v>
      </c>
      <c r="D2757">
        <v>8</v>
      </c>
      <c r="E2757" s="4">
        <v>617.89</v>
      </c>
      <c r="F2757" s="4" t="str">
        <f>VLOOKUP(C2757,[5]Lookup!A:C,3,FALSE)</f>
        <v>Local Authority</v>
      </c>
      <c r="G2757" t="str">
        <f>IF(F2757="NHS England", "NHS England", IFERROR(VLOOKUP(B2757,[5]Lookup!E:F,2,FALSE),"Requires a Council Assigning"))</f>
        <v>North Yorkshire County Council</v>
      </c>
      <c r="H2757" t="str">
        <f>IFERROR(VLOOKUP(C2757,[5]Lookup!A:B,2,FALSE),"Requires Category")</f>
        <v>Etonogestrel</v>
      </c>
      <c r="I2757" t="str">
        <f t="shared" si="45"/>
        <v>Yes</v>
      </c>
    </row>
    <row r="2758" spans="1:9" hidden="1" x14ac:dyDescent="0.25">
      <c r="A2758" s="53">
        <v>42736</v>
      </c>
      <c r="B2758" t="s">
        <v>52</v>
      </c>
      <c r="C2758" t="s">
        <v>190</v>
      </c>
      <c r="D2758">
        <v>2</v>
      </c>
      <c r="E2758" s="4">
        <v>5.88</v>
      </c>
      <c r="F2758" s="4" t="str">
        <f>VLOOKUP(C2758,[5]Lookup!A:C,3,FALSE)</f>
        <v>Local Authority</v>
      </c>
      <c r="G2758" t="str">
        <f>IF(F2758="NHS England", "NHS England", IFERROR(VLOOKUP(B2758,[5]Lookup!E:F,2,FALSE),"Requires a Council Assigning"))</f>
        <v>North Yorkshire County Council</v>
      </c>
      <c r="H2758" t="str">
        <f>IFERROR(VLOOKUP(C2758,[5]Lookup!A:B,2,FALSE),"Requires Category")</f>
        <v>Nicotine Dependence</v>
      </c>
      <c r="I2758" t="str">
        <f t="shared" si="45"/>
        <v>Yes</v>
      </c>
    </row>
    <row r="2759" spans="1:9" hidden="1" x14ac:dyDescent="0.25">
      <c r="A2759" s="53">
        <v>42736</v>
      </c>
      <c r="B2759" t="s">
        <v>52</v>
      </c>
      <c r="C2759" t="s">
        <v>163</v>
      </c>
      <c r="D2759">
        <v>1</v>
      </c>
      <c r="E2759" s="4">
        <v>66.739999999999995</v>
      </c>
      <c r="F2759" s="4" t="str">
        <f>VLOOKUP(C2759,[5]Lookup!A:C,3,FALSE)</f>
        <v>Local Authority</v>
      </c>
      <c r="G2759" t="str">
        <f>IF(F2759="NHS England", "NHS England", IFERROR(VLOOKUP(B2759,[5]Lookup!E:F,2,FALSE),"Requires a Council Assigning"))</f>
        <v>North Yorkshire County Council</v>
      </c>
      <c r="H2759" t="str">
        <f>IFERROR(VLOOKUP(C2759,[5]Lookup!A:B,2,FALSE),"Requires Category")</f>
        <v>Nicotine Dependence</v>
      </c>
      <c r="I2759" t="str">
        <f t="shared" si="45"/>
        <v>Yes</v>
      </c>
    </row>
    <row r="2760" spans="1:9" hidden="1" x14ac:dyDescent="0.25">
      <c r="A2760" s="53">
        <v>42736</v>
      </c>
      <c r="B2760" t="s">
        <v>52</v>
      </c>
      <c r="C2760" t="s">
        <v>162</v>
      </c>
      <c r="D2760">
        <v>2</v>
      </c>
      <c r="E2760" s="4">
        <v>76.83</v>
      </c>
      <c r="F2760" s="4" t="str">
        <f>VLOOKUP(C2760,[5]Lookup!A:C,3,FALSE)</f>
        <v>Local Authority</v>
      </c>
      <c r="G2760" t="str">
        <f>IF(F2760="NHS England", "NHS England", IFERROR(VLOOKUP(B2760,[5]Lookup!E:F,2,FALSE),"Requires a Council Assigning"))</f>
        <v>North Yorkshire County Council</v>
      </c>
      <c r="H2760" t="str">
        <f>IFERROR(VLOOKUP(C2760,[5]Lookup!A:B,2,FALSE),"Requires Category")</f>
        <v>Nicotine Dependence</v>
      </c>
      <c r="I2760" t="str">
        <f t="shared" si="45"/>
        <v>Yes</v>
      </c>
    </row>
    <row r="2761" spans="1:9" hidden="1" x14ac:dyDescent="0.25">
      <c r="A2761" s="53">
        <v>42736</v>
      </c>
      <c r="B2761" t="s">
        <v>52</v>
      </c>
      <c r="C2761" t="s">
        <v>167</v>
      </c>
      <c r="D2761">
        <v>5</v>
      </c>
      <c r="E2761" s="4">
        <v>129.27000000000001</v>
      </c>
      <c r="F2761" s="4" t="str">
        <f>VLOOKUP(C2761,[5]Lookup!A:C,3,FALSE)</f>
        <v>Local Authority</v>
      </c>
      <c r="G2761" t="str">
        <f>IF(F2761="NHS England", "NHS England", IFERROR(VLOOKUP(B2761,[5]Lookup!E:F,2,FALSE),"Requires a Council Assigning"))</f>
        <v>North Yorkshire County Council</v>
      </c>
      <c r="H2761" t="str">
        <f>IFERROR(VLOOKUP(C2761,[5]Lookup!A:B,2,FALSE),"Requires Category")</f>
        <v>Nicotine Dependence</v>
      </c>
      <c r="I2761" t="str">
        <f t="shared" si="45"/>
        <v>Yes</v>
      </c>
    </row>
    <row r="2762" spans="1:9" hidden="1" x14ac:dyDescent="0.25">
      <c r="A2762" s="53">
        <v>42736</v>
      </c>
      <c r="B2762" t="s">
        <v>52</v>
      </c>
      <c r="C2762" t="s">
        <v>152</v>
      </c>
      <c r="D2762">
        <v>40</v>
      </c>
      <c r="E2762" s="4">
        <v>308.08999999999997</v>
      </c>
      <c r="F2762" s="4" t="str">
        <f>VLOOKUP(C2762,[5]Lookup!A:C,3,FALSE)</f>
        <v>NHS England</v>
      </c>
      <c r="G2762" t="str">
        <f>IF(F2762="NHS England", "NHS England", IFERROR(VLOOKUP(B2762,[5]Lookup!E:F,2,FALSE),"Requires a Council Assigning"))</f>
        <v>NHS England</v>
      </c>
      <c r="H2762" t="str">
        <f>IFERROR(VLOOKUP(C2762,[5]Lookup!A:B,2,FALSE),"Requires Category")</f>
        <v>Pneumococcal</v>
      </c>
      <c r="I2762" t="str">
        <f t="shared" si="45"/>
        <v>Yes</v>
      </c>
    </row>
    <row r="2763" spans="1:9" hidden="1" x14ac:dyDescent="0.25">
      <c r="A2763" s="53">
        <v>42736</v>
      </c>
      <c r="B2763" t="s">
        <v>52</v>
      </c>
      <c r="C2763" t="s">
        <v>145</v>
      </c>
      <c r="D2763">
        <v>5</v>
      </c>
      <c r="E2763" s="4">
        <v>126.49</v>
      </c>
      <c r="F2763" s="4" t="str">
        <f>VLOOKUP(C2763,[5]Lookup!A:C,3,FALSE)</f>
        <v>Local Authority</v>
      </c>
      <c r="G2763" t="str">
        <f>IF(F2763="NHS England", "NHS England", IFERROR(VLOOKUP(B2763,[5]Lookup!E:F,2,FALSE),"Requires a Council Assigning"))</f>
        <v>North Yorkshire County Council</v>
      </c>
      <c r="H2763" t="str">
        <f>IFERROR(VLOOKUP(C2763,[5]Lookup!A:B,2,FALSE),"Requires Category")</f>
        <v>Nicotine Dependence</v>
      </c>
      <c r="I2763" t="str">
        <f t="shared" si="45"/>
        <v>Yes</v>
      </c>
    </row>
    <row r="2764" spans="1:9" hidden="1" x14ac:dyDescent="0.25">
      <c r="A2764" s="53">
        <v>42736</v>
      </c>
      <c r="B2764" t="s">
        <v>52</v>
      </c>
      <c r="C2764" t="s">
        <v>146</v>
      </c>
      <c r="D2764">
        <v>2</v>
      </c>
      <c r="E2764" s="4">
        <v>101.12</v>
      </c>
      <c r="F2764" s="4" t="str">
        <f>VLOOKUP(C2764,[5]Lookup!A:C,3,FALSE)</f>
        <v>Local Authority</v>
      </c>
      <c r="G2764" t="str">
        <f>IF(F2764="NHS England", "NHS England", IFERROR(VLOOKUP(B2764,[5]Lookup!E:F,2,FALSE),"Requires a Council Assigning"))</f>
        <v>North Yorkshire County Council</v>
      </c>
      <c r="H2764" t="str">
        <f>IFERROR(VLOOKUP(C2764,[5]Lookup!A:B,2,FALSE),"Requires Category")</f>
        <v>Nicotine Dependence</v>
      </c>
      <c r="I2764" t="str">
        <f t="shared" si="45"/>
        <v>Yes</v>
      </c>
    </row>
    <row r="2765" spans="1:9" hidden="1" x14ac:dyDescent="0.25">
      <c r="A2765" s="53">
        <v>42736</v>
      </c>
      <c r="B2765" t="s">
        <v>60</v>
      </c>
      <c r="C2765" t="s">
        <v>166</v>
      </c>
      <c r="D2765">
        <v>1</v>
      </c>
      <c r="E2765" s="4">
        <v>31.13</v>
      </c>
      <c r="F2765" s="4" t="str">
        <f>VLOOKUP(C2765,[5]Lookup!A:C,3,FALSE)</f>
        <v>Local Authority</v>
      </c>
      <c r="G2765" t="str">
        <f>IF(F2765="NHS England", "NHS England", IFERROR(VLOOKUP(B2765,[5]Lookup!E:F,2,FALSE),"Requires a Council Assigning"))</f>
        <v>East Riding of Yorkshire Council</v>
      </c>
      <c r="H2765" t="str">
        <f>IFERROR(VLOOKUP(C2765,[5]Lookup!A:B,2,FALSE),"Requires Category")</f>
        <v>Alcohol dependence</v>
      </c>
      <c r="I2765" t="str">
        <f t="shared" si="45"/>
        <v>No</v>
      </c>
    </row>
    <row r="2766" spans="1:9" hidden="1" x14ac:dyDescent="0.25">
      <c r="A2766" s="53">
        <v>42736</v>
      </c>
      <c r="B2766" t="s">
        <v>60</v>
      </c>
      <c r="C2766" t="s">
        <v>241</v>
      </c>
      <c r="D2766">
        <v>52</v>
      </c>
      <c r="E2766" s="4">
        <v>281.61</v>
      </c>
      <c r="F2766" s="4" t="str">
        <f>VLOOKUP(C2766,[5]Lookup!A:C,3,FALSE)</f>
        <v>NHS England</v>
      </c>
      <c r="G2766" t="str">
        <f>IF(F2766="NHS England", "NHS England", IFERROR(VLOOKUP(B2766,[5]Lookup!E:F,2,FALSE),"Requires a Council Assigning"))</f>
        <v>NHS England</v>
      </c>
      <c r="H2766" t="str">
        <f>IFERROR(VLOOKUP(C2766,[5]Lookup!A:B,2,FALSE),"Requires Category")</f>
        <v>Influenza</v>
      </c>
      <c r="I2766" t="str">
        <f t="shared" si="45"/>
        <v>Yes</v>
      </c>
    </row>
    <row r="2767" spans="1:9" hidden="1" x14ac:dyDescent="0.25">
      <c r="A2767" s="53">
        <v>42736</v>
      </c>
      <c r="B2767" t="s">
        <v>60</v>
      </c>
      <c r="C2767" t="s">
        <v>159</v>
      </c>
      <c r="D2767">
        <v>5</v>
      </c>
      <c r="E2767" s="4">
        <v>24.09</v>
      </c>
      <c r="F2767" s="4" t="str">
        <f>VLOOKUP(C2767,[5]Lookup!A:C,3,FALSE)</f>
        <v>Local Authority</v>
      </c>
      <c r="G2767" t="str">
        <f>IF(F2767="NHS England", "NHS England", IFERROR(VLOOKUP(B2767,[5]Lookup!E:F,2,FALSE),"Requires a Council Assigning"))</f>
        <v>East Riding of Yorkshire Council</v>
      </c>
      <c r="H2767" t="str">
        <f>IFERROR(VLOOKUP(C2767,[5]Lookup!A:B,2,FALSE),"Requires Category")</f>
        <v>Emergency Contraception</v>
      </c>
      <c r="I2767" t="str">
        <f t="shared" si="45"/>
        <v>No</v>
      </c>
    </row>
    <row r="2768" spans="1:9" hidden="1" x14ac:dyDescent="0.25">
      <c r="A2768" s="53">
        <v>42736</v>
      </c>
      <c r="B2768" t="s">
        <v>60</v>
      </c>
      <c r="C2768" t="s">
        <v>138</v>
      </c>
      <c r="D2768">
        <v>10</v>
      </c>
      <c r="E2768" s="4">
        <v>36.880000000000003</v>
      </c>
      <c r="F2768" s="4" t="str">
        <f>VLOOKUP(C2768,[5]Lookup!A:C,3,FALSE)</f>
        <v>Local Authority</v>
      </c>
      <c r="G2768" t="str">
        <f>IF(F2768="NHS England", "NHS England", IFERROR(VLOOKUP(B2768,[5]Lookup!E:F,2,FALSE),"Requires a Council Assigning"))</f>
        <v>East Riding of Yorkshire Council</v>
      </c>
      <c r="H2768" t="str">
        <f>IFERROR(VLOOKUP(C2768,[5]Lookup!A:B,2,FALSE),"Requires Category")</f>
        <v>Opioid Dependence</v>
      </c>
      <c r="I2768" t="str">
        <f t="shared" si="45"/>
        <v>Yes</v>
      </c>
    </row>
    <row r="2769" spans="1:9" hidden="1" x14ac:dyDescent="0.25">
      <c r="A2769" s="53">
        <v>42736</v>
      </c>
      <c r="B2769" t="s">
        <v>60</v>
      </c>
      <c r="C2769" t="s">
        <v>128</v>
      </c>
      <c r="D2769">
        <v>3</v>
      </c>
      <c r="E2769" s="4">
        <v>244.4</v>
      </c>
      <c r="F2769" s="4" t="str">
        <f>VLOOKUP(C2769,[5]Lookup!A:C,3,FALSE)</f>
        <v>Local Authority</v>
      </c>
      <c r="G2769" t="str">
        <f>IF(F2769="NHS England", "NHS England", IFERROR(VLOOKUP(B2769,[5]Lookup!E:F,2,FALSE),"Requires a Council Assigning"))</f>
        <v>East Riding of Yorkshire Council</v>
      </c>
      <c r="H2769" t="str">
        <f>IFERROR(VLOOKUP(C2769,[5]Lookup!A:B,2,FALSE),"Requires Category")</f>
        <v>IUD Progestogen-only Device</v>
      </c>
      <c r="I2769" t="str">
        <f t="shared" si="45"/>
        <v>Yes</v>
      </c>
    </row>
    <row r="2770" spans="1:9" hidden="1" x14ac:dyDescent="0.25">
      <c r="A2770" s="53">
        <v>42736</v>
      </c>
      <c r="B2770" t="s">
        <v>60</v>
      </c>
      <c r="C2770" t="s">
        <v>129</v>
      </c>
      <c r="D2770">
        <v>8</v>
      </c>
      <c r="E2770" s="4">
        <v>617.89</v>
      </c>
      <c r="F2770" s="4" t="str">
        <f>VLOOKUP(C2770,[5]Lookup!A:C,3,FALSE)</f>
        <v>Local Authority</v>
      </c>
      <c r="G2770" t="str">
        <f>IF(F2770="NHS England", "NHS England", IFERROR(VLOOKUP(B2770,[5]Lookup!E:F,2,FALSE),"Requires a Council Assigning"))</f>
        <v>East Riding of Yorkshire Council</v>
      </c>
      <c r="H2770" t="str">
        <f>IFERROR(VLOOKUP(C2770,[5]Lookup!A:B,2,FALSE),"Requires Category")</f>
        <v>Etonogestrel</v>
      </c>
      <c r="I2770" t="str">
        <f t="shared" si="45"/>
        <v>Yes</v>
      </c>
    </row>
    <row r="2771" spans="1:9" hidden="1" x14ac:dyDescent="0.25">
      <c r="A2771" s="53">
        <v>42736</v>
      </c>
      <c r="B2771" t="s">
        <v>60</v>
      </c>
      <c r="C2771" t="s">
        <v>194</v>
      </c>
      <c r="D2771">
        <v>3</v>
      </c>
      <c r="E2771" s="4">
        <v>115.02</v>
      </c>
      <c r="F2771" s="4" t="str">
        <f>VLOOKUP(C2771,[5]Lookup!A:C,3,FALSE)</f>
        <v>Local Authority</v>
      </c>
      <c r="G2771" t="str">
        <f>IF(F2771="NHS England", "NHS England", IFERROR(VLOOKUP(B2771,[5]Lookup!E:F,2,FALSE),"Requires a Council Assigning"))</f>
        <v>East Riding of Yorkshire Council</v>
      </c>
      <c r="H2771" t="str">
        <f>IFERROR(VLOOKUP(C2771,[5]Lookup!A:B,2,FALSE),"Requires Category")</f>
        <v>Nicotine Dependence</v>
      </c>
      <c r="I2771" t="str">
        <f t="shared" si="45"/>
        <v>No</v>
      </c>
    </row>
    <row r="2772" spans="1:9" hidden="1" x14ac:dyDescent="0.25">
      <c r="A2772" s="53">
        <v>42736</v>
      </c>
      <c r="B2772" t="s">
        <v>60</v>
      </c>
      <c r="C2772" t="s">
        <v>152</v>
      </c>
      <c r="D2772">
        <v>50</v>
      </c>
      <c r="E2772" s="4">
        <v>385.11</v>
      </c>
      <c r="F2772" s="4" t="str">
        <f>VLOOKUP(C2772,[5]Lookup!A:C,3,FALSE)</f>
        <v>NHS England</v>
      </c>
      <c r="G2772" t="str">
        <f>IF(F2772="NHS England", "NHS England", IFERROR(VLOOKUP(B2772,[5]Lookup!E:F,2,FALSE),"Requires a Council Assigning"))</f>
        <v>NHS England</v>
      </c>
      <c r="H2772" t="str">
        <f>IFERROR(VLOOKUP(C2772,[5]Lookup!A:B,2,FALSE),"Requires Category")</f>
        <v>Pneumococcal</v>
      </c>
      <c r="I2772" t="str">
        <f t="shared" si="45"/>
        <v>Yes</v>
      </c>
    </row>
    <row r="2773" spans="1:9" hidden="1" x14ac:dyDescent="0.25">
      <c r="A2773" s="53">
        <v>42736</v>
      </c>
      <c r="B2773" t="s">
        <v>60</v>
      </c>
      <c r="C2773" t="s">
        <v>145</v>
      </c>
      <c r="D2773">
        <v>2</v>
      </c>
      <c r="E2773" s="4">
        <v>50.57</v>
      </c>
      <c r="F2773" s="4" t="str">
        <f>VLOOKUP(C2773,[5]Lookup!A:C,3,FALSE)</f>
        <v>Local Authority</v>
      </c>
      <c r="G2773" t="str">
        <f>IF(F2773="NHS England", "NHS England", IFERROR(VLOOKUP(B2773,[5]Lookup!E:F,2,FALSE),"Requires a Council Assigning"))</f>
        <v>East Riding of Yorkshire Council</v>
      </c>
      <c r="H2773" t="str">
        <f>IFERROR(VLOOKUP(C2773,[5]Lookup!A:B,2,FALSE),"Requires Category")</f>
        <v>Nicotine Dependence</v>
      </c>
      <c r="I2773" t="str">
        <f t="shared" si="45"/>
        <v>No</v>
      </c>
    </row>
    <row r="2774" spans="1:9" hidden="1" x14ac:dyDescent="0.25">
      <c r="A2774" s="53">
        <v>42736</v>
      </c>
      <c r="B2774" t="s">
        <v>60</v>
      </c>
      <c r="C2774" t="s">
        <v>202</v>
      </c>
      <c r="D2774">
        <v>1</v>
      </c>
      <c r="E2774" s="4">
        <v>50.56</v>
      </c>
      <c r="F2774" s="4" t="str">
        <f>VLOOKUP(C2774,[5]Lookup!A:C,3,FALSE)</f>
        <v>Local Authority</v>
      </c>
      <c r="G2774" t="str">
        <f>IF(F2774="NHS England", "NHS England", IFERROR(VLOOKUP(B2774,[5]Lookup!E:F,2,FALSE),"Requires a Council Assigning"))</f>
        <v>East Riding of Yorkshire Council</v>
      </c>
      <c r="H2774" t="str">
        <f>IFERROR(VLOOKUP(C2774,[5]Lookup!A:B,2,FALSE),"Requires Category")</f>
        <v>Nicotine Dependence</v>
      </c>
      <c r="I2774" t="str">
        <f t="shared" si="45"/>
        <v>No</v>
      </c>
    </row>
    <row r="2775" spans="1:9" hidden="1" x14ac:dyDescent="0.25">
      <c r="A2775" s="53">
        <v>42736</v>
      </c>
      <c r="B2775" t="s">
        <v>60</v>
      </c>
      <c r="C2775" t="s">
        <v>146</v>
      </c>
      <c r="D2775">
        <v>2</v>
      </c>
      <c r="E2775" s="4">
        <v>101.09</v>
      </c>
      <c r="F2775" s="4" t="str">
        <f>VLOOKUP(C2775,[5]Lookup!A:C,3,FALSE)</f>
        <v>Local Authority</v>
      </c>
      <c r="G2775" t="str">
        <f>IF(F2775="NHS England", "NHS England", IFERROR(VLOOKUP(B2775,[5]Lookup!E:F,2,FALSE),"Requires a Council Assigning"))</f>
        <v>East Riding of Yorkshire Council</v>
      </c>
      <c r="H2775" t="str">
        <f>IFERROR(VLOOKUP(C2775,[5]Lookup!A:B,2,FALSE),"Requires Category")</f>
        <v>Nicotine Dependence</v>
      </c>
      <c r="I2775" t="str">
        <f t="shared" si="45"/>
        <v>No</v>
      </c>
    </row>
    <row r="2776" spans="1:9" hidden="1" x14ac:dyDescent="0.25">
      <c r="A2776" s="53">
        <v>42736</v>
      </c>
      <c r="B2776" t="s">
        <v>56</v>
      </c>
      <c r="C2776" t="s">
        <v>166</v>
      </c>
      <c r="D2776">
        <v>1</v>
      </c>
      <c r="E2776" s="4">
        <v>31.13</v>
      </c>
      <c r="F2776" s="4" t="str">
        <f>VLOOKUP(C2776,[5]Lookup!A:C,3,FALSE)</f>
        <v>Local Authority</v>
      </c>
      <c r="G2776" t="str">
        <f>IF(F2776="NHS England", "NHS England", IFERROR(VLOOKUP(B2776,[5]Lookup!E:F,2,FALSE),"Requires a Council Assigning"))</f>
        <v>North Yorkshire County Council</v>
      </c>
      <c r="H2776" t="str">
        <f>IFERROR(VLOOKUP(C2776,[5]Lookup!A:B,2,FALSE),"Requires Category")</f>
        <v>Alcohol dependence</v>
      </c>
      <c r="I2776" t="str">
        <f t="shared" si="45"/>
        <v>Yes</v>
      </c>
    </row>
    <row r="2777" spans="1:9" hidden="1" x14ac:dyDescent="0.25">
      <c r="A2777" s="53">
        <v>42736</v>
      </c>
      <c r="B2777" t="s">
        <v>56</v>
      </c>
      <c r="C2777" t="s">
        <v>133</v>
      </c>
      <c r="D2777">
        <v>2</v>
      </c>
      <c r="E2777" s="4">
        <v>14.82</v>
      </c>
      <c r="F2777" s="4" t="str">
        <f>VLOOKUP(C2777,[5]Lookup!A:C,3,FALSE)</f>
        <v>Local Authority</v>
      </c>
      <c r="G2777" t="str">
        <f>IF(F2777="NHS England", "NHS England", IFERROR(VLOOKUP(B2777,[5]Lookup!E:F,2,FALSE),"Requires a Council Assigning"))</f>
        <v>North Yorkshire County Council</v>
      </c>
      <c r="H2777" t="str">
        <f>IFERROR(VLOOKUP(C2777,[5]Lookup!A:B,2,FALSE),"Requires Category")</f>
        <v>Opioid Dependence</v>
      </c>
      <c r="I2777" t="str">
        <f t="shared" si="45"/>
        <v>Yes</v>
      </c>
    </row>
    <row r="2778" spans="1:9" hidden="1" x14ac:dyDescent="0.25">
      <c r="A2778" s="53">
        <v>42736</v>
      </c>
      <c r="B2778" t="s">
        <v>56</v>
      </c>
      <c r="C2778" t="s">
        <v>182</v>
      </c>
      <c r="D2778">
        <v>2</v>
      </c>
      <c r="E2778" s="4">
        <v>11.9</v>
      </c>
      <c r="F2778" s="4" t="str">
        <f>VLOOKUP(C2778,[5]Lookup!A:C,3,FALSE)</f>
        <v>Local Authority</v>
      </c>
      <c r="G2778" t="str">
        <f>IF(F2778="NHS England", "NHS England", IFERROR(VLOOKUP(B2778,[5]Lookup!E:F,2,FALSE),"Requires a Council Assigning"))</f>
        <v>North Yorkshire County Council</v>
      </c>
      <c r="H2778" t="str">
        <f>IFERROR(VLOOKUP(C2778,[5]Lookup!A:B,2,FALSE),"Requires Category")</f>
        <v>Opioid Dependence</v>
      </c>
      <c r="I2778" t="str">
        <f t="shared" si="45"/>
        <v>Yes</v>
      </c>
    </row>
    <row r="2779" spans="1:9" hidden="1" x14ac:dyDescent="0.25">
      <c r="A2779" s="53">
        <v>42736</v>
      </c>
      <c r="B2779" t="s">
        <v>56</v>
      </c>
      <c r="C2779" t="s">
        <v>135</v>
      </c>
      <c r="D2779">
        <v>3</v>
      </c>
      <c r="E2779" s="4">
        <v>299.26</v>
      </c>
      <c r="F2779" s="4" t="str">
        <f>VLOOKUP(C2779,[5]Lookup!A:C,3,FALSE)</f>
        <v>Local Authority</v>
      </c>
      <c r="G2779" t="str">
        <f>IF(F2779="NHS England", "NHS England", IFERROR(VLOOKUP(B2779,[5]Lookup!E:F,2,FALSE),"Requires a Council Assigning"))</f>
        <v>North Yorkshire County Council</v>
      </c>
      <c r="H2779" t="str">
        <f>IFERROR(VLOOKUP(C2779,[5]Lookup!A:B,2,FALSE),"Requires Category")</f>
        <v>Alcohol dependence</v>
      </c>
      <c r="I2779" t="str">
        <f t="shared" si="45"/>
        <v>Yes</v>
      </c>
    </row>
    <row r="2780" spans="1:9" hidden="1" x14ac:dyDescent="0.25">
      <c r="A2780" s="53">
        <v>42736</v>
      </c>
      <c r="B2780" t="s">
        <v>56</v>
      </c>
      <c r="C2780" t="s">
        <v>127</v>
      </c>
      <c r="D2780">
        <v>1</v>
      </c>
      <c r="E2780" s="4">
        <v>13.02</v>
      </c>
      <c r="F2780" s="4" t="str">
        <f>VLOOKUP(C2780,[5]Lookup!A:C,3,FALSE)</f>
        <v>Local Authority</v>
      </c>
      <c r="G2780" t="str">
        <f>IF(F2780="NHS England", "NHS England", IFERROR(VLOOKUP(B2780,[5]Lookup!E:F,2,FALSE),"Requires a Council Assigning"))</f>
        <v>North Yorkshire County Council</v>
      </c>
      <c r="H2780" t="str">
        <f>IFERROR(VLOOKUP(C2780,[5]Lookup!A:B,2,FALSE),"Requires Category")</f>
        <v>Emergency Contraception</v>
      </c>
      <c r="I2780" t="str">
        <f t="shared" si="45"/>
        <v>No</v>
      </c>
    </row>
    <row r="2781" spans="1:9" hidden="1" x14ac:dyDescent="0.25">
      <c r="A2781" s="53">
        <v>42736</v>
      </c>
      <c r="B2781" t="s">
        <v>56</v>
      </c>
      <c r="C2781" t="s">
        <v>137</v>
      </c>
      <c r="D2781">
        <v>43</v>
      </c>
      <c r="E2781" s="4">
        <v>207.79</v>
      </c>
      <c r="F2781" s="4" t="str">
        <f>VLOOKUP(C2781,[5]Lookup!A:C,3,FALSE)</f>
        <v>NHS England</v>
      </c>
      <c r="G2781" t="str">
        <f>IF(F2781="NHS England", "NHS England", IFERROR(VLOOKUP(B2781,[5]Lookup!E:F,2,FALSE),"Requires a Council Assigning"))</f>
        <v>NHS England</v>
      </c>
      <c r="H2781" t="str">
        <f>IFERROR(VLOOKUP(C2781,[5]Lookup!A:B,2,FALSE),"Requires Category")</f>
        <v>Influenza</v>
      </c>
      <c r="I2781" t="str">
        <f t="shared" si="45"/>
        <v>Yes</v>
      </c>
    </row>
    <row r="2782" spans="1:9" hidden="1" x14ac:dyDescent="0.25">
      <c r="A2782" s="53">
        <v>42736</v>
      </c>
      <c r="B2782" t="s">
        <v>56</v>
      </c>
      <c r="C2782" t="s">
        <v>164</v>
      </c>
      <c r="D2782">
        <v>2</v>
      </c>
      <c r="E2782" s="4">
        <v>9.65</v>
      </c>
      <c r="F2782" s="4" t="str">
        <f>VLOOKUP(C2782,[5]Lookup!A:C,3,FALSE)</f>
        <v>Local Authority</v>
      </c>
      <c r="G2782" t="str">
        <f>IF(F2782="NHS England", "NHS England", IFERROR(VLOOKUP(B2782,[5]Lookup!E:F,2,FALSE),"Requires a Council Assigning"))</f>
        <v>North Yorkshire County Council</v>
      </c>
      <c r="H2782" t="str">
        <f>IFERROR(VLOOKUP(C2782,[5]Lookup!A:B,2,FALSE),"Requires Category")</f>
        <v>Emergency Contraception</v>
      </c>
      <c r="I2782" t="str">
        <f t="shared" si="45"/>
        <v>No</v>
      </c>
    </row>
    <row r="2783" spans="1:9" hidden="1" x14ac:dyDescent="0.25">
      <c r="A2783" s="53">
        <v>42736</v>
      </c>
      <c r="B2783" t="s">
        <v>56</v>
      </c>
      <c r="C2783" t="s">
        <v>159</v>
      </c>
      <c r="D2783">
        <v>1</v>
      </c>
      <c r="E2783" s="4">
        <v>4.83</v>
      </c>
      <c r="F2783" s="4" t="str">
        <f>VLOOKUP(C2783,[5]Lookup!A:C,3,FALSE)</f>
        <v>Local Authority</v>
      </c>
      <c r="G2783" t="str">
        <f>IF(F2783="NHS England", "NHS England", IFERROR(VLOOKUP(B2783,[5]Lookup!E:F,2,FALSE),"Requires a Council Assigning"))</f>
        <v>North Yorkshire County Council</v>
      </c>
      <c r="H2783" t="str">
        <f>IFERROR(VLOOKUP(C2783,[5]Lookup!A:B,2,FALSE),"Requires Category")</f>
        <v>Emergency Contraception</v>
      </c>
      <c r="I2783" t="str">
        <f t="shared" si="45"/>
        <v>No</v>
      </c>
    </row>
    <row r="2784" spans="1:9" hidden="1" x14ac:dyDescent="0.25">
      <c r="A2784" s="53">
        <v>42736</v>
      </c>
      <c r="B2784" t="s">
        <v>56</v>
      </c>
      <c r="C2784" t="s">
        <v>138</v>
      </c>
      <c r="D2784">
        <v>9</v>
      </c>
      <c r="E2784" s="4">
        <v>70.23</v>
      </c>
      <c r="F2784" s="4" t="str">
        <f>VLOOKUP(C2784,[5]Lookup!A:C,3,FALSE)</f>
        <v>Local Authority</v>
      </c>
      <c r="G2784" t="str">
        <f>IF(F2784="NHS England", "NHS England", IFERROR(VLOOKUP(B2784,[5]Lookup!E:F,2,FALSE),"Requires a Council Assigning"))</f>
        <v>North Yorkshire County Council</v>
      </c>
      <c r="H2784" t="str">
        <f>IFERROR(VLOOKUP(C2784,[5]Lookup!A:B,2,FALSE),"Requires Category")</f>
        <v>Opioid Dependence</v>
      </c>
      <c r="I2784" t="str">
        <f t="shared" si="45"/>
        <v>Yes</v>
      </c>
    </row>
    <row r="2785" spans="1:9" hidden="1" x14ac:dyDescent="0.25">
      <c r="A2785" s="53">
        <v>42736</v>
      </c>
      <c r="B2785" t="s">
        <v>56</v>
      </c>
      <c r="C2785" t="s">
        <v>128</v>
      </c>
      <c r="D2785">
        <v>13</v>
      </c>
      <c r="E2785" s="4">
        <v>1140.53</v>
      </c>
      <c r="F2785" s="4" t="str">
        <f>VLOOKUP(C2785,[5]Lookup!A:C,3,FALSE)</f>
        <v>Local Authority</v>
      </c>
      <c r="G2785" t="str">
        <f>IF(F2785="NHS England", "NHS England", IFERROR(VLOOKUP(B2785,[5]Lookup!E:F,2,FALSE),"Requires a Council Assigning"))</f>
        <v>North Yorkshire County Council</v>
      </c>
      <c r="H2785" t="str">
        <f>IFERROR(VLOOKUP(C2785,[5]Lookup!A:B,2,FALSE),"Requires Category")</f>
        <v>IUD Progestogen-only Device</v>
      </c>
      <c r="I2785" t="str">
        <f t="shared" si="45"/>
        <v>Yes</v>
      </c>
    </row>
    <row r="2786" spans="1:9" hidden="1" x14ac:dyDescent="0.25">
      <c r="A2786" s="53">
        <v>42736</v>
      </c>
      <c r="B2786" t="s">
        <v>56</v>
      </c>
      <c r="C2786" t="s">
        <v>198</v>
      </c>
      <c r="D2786">
        <v>2</v>
      </c>
      <c r="E2786" s="4">
        <v>36.32</v>
      </c>
      <c r="F2786" s="4" t="str">
        <f>VLOOKUP(C2786,[5]Lookup!A:C,3,FALSE)</f>
        <v>Local Authority</v>
      </c>
      <c r="G2786" t="str">
        <f>IF(F2786="NHS England", "NHS England", IFERROR(VLOOKUP(B2786,[5]Lookup!E:F,2,FALSE),"Requires a Council Assigning"))</f>
        <v>North Yorkshire County Council</v>
      </c>
      <c r="H2786" t="str">
        <f>IFERROR(VLOOKUP(C2786,[5]Lookup!A:B,2,FALSE),"Requires Category")</f>
        <v>Alcohol dependence</v>
      </c>
      <c r="I2786" t="str">
        <f t="shared" si="45"/>
        <v>Yes</v>
      </c>
    </row>
    <row r="2787" spans="1:9" hidden="1" x14ac:dyDescent="0.25">
      <c r="A2787" s="53">
        <v>42736</v>
      </c>
      <c r="B2787" t="s">
        <v>56</v>
      </c>
      <c r="C2787" t="s">
        <v>129</v>
      </c>
      <c r="D2787">
        <v>14</v>
      </c>
      <c r="E2787" s="4">
        <v>1081.3</v>
      </c>
      <c r="F2787" s="4" t="str">
        <f>VLOOKUP(C2787,[5]Lookup!A:C,3,FALSE)</f>
        <v>Local Authority</v>
      </c>
      <c r="G2787" t="str">
        <f>IF(F2787="NHS England", "NHS England", IFERROR(VLOOKUP(B2787,[5]Lookup!E:F,2,FALSE),"Requires a Council Assigning"))</f>
        <v>North Yorkshire County Council</v>
      </c>
      <c r="H2787" t="str">
        <f>IFERROR(VLOOKUP(C2787,[5]Lookup!A:B,2,FALSE),"Requires Category")</f>
        <v>Etonogestrel</v>
      </c>
      <c r="I2787" t="str">
        <f t="shared" si="45"/>
        <v>Yes</v>
      </c>
    </row>
    <row r="2788" spans="1:9" hidden="1" x14ac:dyDescent="0.25">
      <c r="A2788" s="53">
        <v>42736</v>
      </c>
      <c r="B2788" t="s">
        <v>56</v>
      </c>
      <c r="C2788" t="s">
        <v>142</v>
      </c>
      <c r="D2788">
        <v>1</v>
      </c>
      <c r="E2788" s="4">
        <v>17.420000000000002</v>
      </c>
      <c r="F2788" s="4" t="str">
        <f>VLOOKUP(C2788,[5]Lookup!A:C,3,FALSE)</f>
        <v>Local Authority</v>
      </c>
      <c r="G2788" t="str">
        <f>IF(F2788="NHS England", "NHS England", IFERROR(VLOOKUP(B2788,[5]Lookup!E:F,2,FALSE),"Requires a Council Assigning"))</f>
        <v>North Yorkshire County Council</v>
      </c>
      <c r="H2788" t="str">
        <f>IFERROR(VLOOKUP(C2788,[5]Lookup!A:B,2,FALSE),"Requires Category")</f>
        <v>Nicotine Dependence</v>
      </c>
      <c r="I2788" t="str">
        <f t="shared" si="45"/>
        <v>Yes</v>
      </c>
    </row>
    <row r="2789" spans="1:9" hidden="1" x14ac:dyDescent="0.25">
      <c r="A2789" s="53">
        <v>42736</v>
      </c>
      <c r="B2789" t="s">
        <v>56</v>
      </c>
      <c r="C2789" t="s">
        <v>248</v>
      </c>
      <c r="D2789">
        <v>1</v>
      </c>
      <c r="E2789" s="4">
        <v>6.61</v>
      </c>
      <c r="F2789" s="4" t="str">
        <f>VLOOKUP(C2789,[5]Lookup!A:C,3,FALSE)</f>
        <v>Local Authority</v>
      </c>
      <c r="G2789" t="str">
        <f>IF(F2789="NHS England", "NHS England", IFERROR(VLOOKUP(B2789,[5]Lookup!E:F,2,FALSE),"Requires a Council Assigning"))</f>
        <v>North Yorkshire County Council</v>
      </c>
      <c r="H2789" t="str">
        <f>IFERROR(VLOOKUP(C2789,[5]Lookup!A:B,2,FALSE),"Requires Category")</f>
        <v>Opioid Dependence</v>
      </c>
      <c r="I2789" t="str">
        <f t="shared" si="45"/>
        <v>Yes</v>
      </c>
    </row>
    <row r="2790" spans="1:9" hidden="1" x14ac:dyDescent="0.25">
      <c r="A2790" s="53">
        <v>42736</v>
      </c>
      <c r="B2790" t="s">
        <v>56</v>
      </c>
      <c r="C2790" t="s">
        <v>249</v>
      </c>
      <c r="D2790">
        <v>1</v>
      </c>
      <c r="E2790" s="4">
        <v>5.38</v>
      </c>
      <c r="F2790" s="4" t="str">
        <f>VLOOKUP(C2790,[5]Lookup!A:C,3,FALSE)</f>
        <v>Local Authority</v>
      </c>
      <c r="G2790" t="str">
        <f>IF(F2790="NHS England", "NHS England", IFERROR(VLOOKUP(B2790,[5]Lookup!E:F,2,FALSE),"Requires a Council Assigning"))</f>
        <v>North Yorkshire County Council</v>
      </c>
      <c r="H2790" t="str">
        <f>IFERROR(VLOOKUP(C2790,[5]Lookup!A:B,2,FALSE),"Requires Category")</f>
        <v>Opioid Dependence</v>
      </c>
      <c r="I2790" t="str">
        <f t="shared" si="45"/>
        <v>Yes</v>
      </c>
    </row>
    <row r="2791" spans="1:9" hidden="1" x14ac:dyDescent="0.25">
      <c r="A2791" s="53">
        <v>42736</v>
      </c>
      <c r="B2791" t="s">
        <v>56</v>
      </c>
      <c r="C2791" t="s">
        <v>152</v>
      </c>
      <c r="D2791">
        <v>7</v>
      </c>
      <c r="E2791" s="4">
        <v>53.92</v>
      </c>
      <c r="F2791" s="4" t="str">
        <f>VLOOKUP(C2791,[5]Lookup!A:C,3,FALSE)</f>
        <v>NHS England</v>
      </c>
      <c r="G2791" t="str">
        <f>IF(F2791="NHS England", "NHS England", IFERROR(VLOOKUP(B2791,[5]Lookup!E:F,2,FALSE),"Requires a Council Assigning"))</f>
        <v>NHS England</v>
      </c>
      <c r="H2791" t="str">
        <f>IFERROR(VLOOKUP(C2791,[5]Lookup!A:B,2,FALSE),"Requires Category")</f>
        <v>Pneumococcal</v>
      </c>
      <c r="I2791" t="str">
        <f t="shared" si="45"/>
        <v>Yes</v>
      </c>
    </row>
    <row r="2792" spans="1:9" hidden="1" x14ac:dyDescent="0.25">
      <c r="A2792" s="53">
        <v>42736</v>
      </c>
      <c r="B2792" t="s">
        <v>56</v>
      </c>
      <c r="C2792" t="s">
        <v>145</v>
      </c>
      <c r="D2792">
        <v>2</v>
      </c>
      <c r="E2792" s="4">
        <v>50.6</v>
      </c>
      <c r="F2792" s="4" t="str">
        <f>VLOOKUP(C2792,[5]Lookup!A:C,3,FALSE)</f>
        <v>Local Authority</v>
      </c>
      <c r="G2792" t="str">
        <f>IF(F2792="NHS England", "NHS England", IFERROR(VLOOKUP(B2792,[5]Lookup!E:F,2,FALSE),"Requires a Council Assigning"))</f>
        <v>North Yorkshire County Council</v>
      </c>
      <c r="H2792" t="str">
        <f>IFERROR(VLOOKUP(C2792,[5]Lookup!A:B,2,FALSE),"Requires Category")</f>
        <v>Nicotine Dependence</v>
      </c>
      <c r="I2792" t="str">
        <f t="shared" si="45"/>
        <v>Yes</v>
      </c>
    </row>
    <row r="2793" spans="1:9" hidden="1" x14ac:dyDescent="0.25">
      <c r="A2793" s="53">
        <v>42736</v>
      </c>
      <c r="B2793" t="s">
        <v>56</v>
      </c>
      <c r="C2793" t="s">
        <v>146</v>
      </c>
      <c r="D2793">
        <v>2</v>
      </c>
      <c r="E2793" s="4">
        <v>101.12</v>
      </c>
      <c r="F2793" s="4" t="str">
        <f>VLOOKUP(C2793,[5]Lookup!A:C,3,FALSE)</f>
        <v>Local Authority</v>
      </c>
      <c r="G2793" t="str">
        <f>IF(F2793="NHS England", "NHS England", IFERROR(VLOOKUP(B2793,[5]Lookup!E:F,2,FALSE),"Requires a Council Assigning"))</f>
        <v>North Yorkshire County Council</v>
      </c>
      <c r="H2793" t="str">
        <f>IFERROR(VLOOKUP(C2793,[5]Lookup!A:B,2,FALSE),"Requires Category")</f>
        <v>Nicotine Dependence</v>
      </c>
      <c r="I2793" t="str">
        <f t="shared" si="45"/>
        <v>Yes</v>
      </c>
    </row>
    <row r="2794" spans="1:9" hidden="1" x14ac:dyDescent="0.25">
      <c r="A2794" s="53">
        <v>42736</v>
      </c>
      <c r="B2794" t="s">
        <v>66</v>
      </c>
      <c r="C2794" t="s">
        <v>166</v>
      </c>
      <c r="D2794">
        <v>4</v>
      </c>
      <c r="E2794" s="4">
        <v>124.51</v>
      </c>
      <c r="F2794" s="4" t="str">
        <f>VLOOKUP(C2794,[5]Lookup!A:C,3,FALSE)</f>
        <v>Local Authority</v>
      </c>
      <c r="G2794" t="str">
        <f>IF(F2794="NHS England", "NHS England", IFERROR(VLOOKUP(B2794,[5]Lookup!E:F,2,FALSE),"Requires a Council Assigning"))</f>
        <v>City of York</v>
      </c>
      <c r="H2794" t="str">
        <f>IFERROR(VLOOKUP(C2794,[5]Lookup!A:B,2,FALSE),"Requires Category")</f>
        <v>Alcohol dependence</v>
      </c>
      <c r="I2794" t="str">
        <f t="shared" si="45"/>
        <v>No</v>
      </c>
    </row>
    <row r="2795" spans="1:9" hidden="1" x14ac:dyDescent="0.25">
      <c r="A2795" s="53">
        <v>42736</v>
      </c>
      <c r="B2795" t="s">
        <v>66</v>
      </c>
      <c r="C2795" t="s">
        <v>133</v>
      </c>
      <c r="D2795">
        <v>2</v>
      </c>
      <c r="E2795" s="4">
        <v>9.8699999999999992</v>
      </c>
      <c r="F2795" s="4" t="str">
        <f>VLOOKUP(C2795,[5]Lookup!A:C,3,FALSE)</f>
        <v>Local Authority</v>
      </c>
      <c r="G2795" t="str">
        <f>IF(F2795="NHS England", "NHS England", IFERROR(VLOOKUP(B2795,[5]Lookup!E:F,2,FALSE),"Requires a Council Assigning"))</f>
        <v>City of York</v>
      </c>
      <c r="H2795" t="str">
        <f>IFERROR(VLOOKUP(C2795,[5]Lookup!A:B,2,FALSE),"Requires Category")</f>
        <v>Opioid Dependence</v>
      </c>
      <c r="I2795" t="str">
        <f t="shared" ref="I2795:I2858" si="46">INDEX($R$7:$AB$11,MATCH(G2795,$Q$7:$Q$11,0),MATCH(H2795,$R$6:$AB$6,0))</f>
        <v>Yes</v>
      </c>
    </row>
    <row r="2796" spans="1:9" hidden="1" x14ac:dyDescent="0.25">
      <c r="A2796" s="53">
        <v>42736</v>
      </c>
      <c r="B2796" t="s">
        <v>66</v>
      </c>
      <c r="C2796" t="s">
        <v>182</v>
      </c>
      <c r="D2796">
        <v>7</v>
      </c>
      <c r="E2796" s="4">
        <v>48.22</v>
      </c>
      <c r="F2796" s="4" t="str">
        <f>VLOOKUP(C2796,[5]Lookup!A:C,3,FALSE)</f>
        <v>Local Authority</v>
      </c>
      <c r="G2796" t="str">
        <f>IF(F2796="NHS England", "NHS England", IFERROR(VLOOKUP(B2796,[5]Lookup!E:F,2,FALSE),"Requires a Council Assigning"))</f>
        <v>City of York</v>
      </c>
      <c r="H2796" t="str">
        <f>IFERROR(VLOOKUP(C2796,[5]Lookup!A:B,2,FALSE),"Requires Category")</f>
        <v>Opioid Dependence</v>
      </c>
      <c r="I2796" t="str">
        <f t="shared" si="46"/>
        <v>Yes</v>
      </c>
    </row>
    <row r="2797" spans="1:9" hidden="1" x14ac:dyDescent="0.25">
      <c r="A2797" s="53">
        <v>42736</v>
      </c>
      <c r="B2797" t="s">
        <v>66</v>
      </c>
      <c r="C2797" t="s">
        <v>130</v>
      </c>
      <c r="D2797">
        <v>1</v>
      </c>
      <c r="E2797" s="4">
        <v>38.67</v>
      </c>
      <c r="F2797" s="4" t="str">
        <f>VLOOKUP(C2797,[5]Lookup!A:C,3,FALSE)</f>
        <v>Local Authority</v>
      </c>
      <c r="G2797" t="str">
        <f>IF(F2797="NHS England", "NHS England", IFERROR(VLOOKUP(B2797,[5]Lookup!E:F,2,FALSE),"Requires a Council Assigning"))</f>
        <v>City of York</v>
      </c>
      <c r="H2797" t="str">
        <f>IFERROR(VLOOKUP(C2797,[5]Lookup!A:B,2,FALSE),"Requires Category")</f>
        <v>Nicotine Dependence</v>
      </c>
      <c r="I2797" t="str">
        <f t="shared" si="46"/>
        <v>No</v>
      </c>
    </row>
    <row r="2798" spans="1:9" hidden="1" x14ac:dyDescent="0.25">
      <c r="A2798" s="53">
        <v>42736</v>
      </c>
      <c r="B2798" t="s">
        <v>66</v>
      </c>
      <c r="C2798" t="s">
        <v>135</v>
      </c>
      <c r="D2798">
        <v>7</v>
      </c>
      <c r="E2798" s="4">
        <v>270.63</v>
      </c>
      <c r="F2798" s="4" t="str">
        <f>VLOOKUP(C2798,[5]Lookup!A:C,3,FALSE)</f>
        <v>Local Authority</v>
      </c>
      <c r="G2798" t="str">
        <f>IF(F2798="NHS England", "NHS England", IFERROR(VLOOKUP(B2798,[5]Lookup!E:F,2,FALSE),"Requires a Council Assigning"))</f>
        <v>City of York</v>
      </c>
      <c r="H2798" t="str">
        <f>IFERROR(VLOOKUP(C2798,[5]Lookup!A:B,2,FALSE),"Requires Category")</f>
        <v>Alcohol dependence</v>
      </c>
      <c r="I2798" t="str">
        <f t="shared" si="46"/>
        <v>No</v>
      </c>
    </row>
    <row r="2799" spans="1:9" hidden="1" x14ac:dyDescent="0.25">
      <c r="A2799" s="53">
        <v>42736</v>
      </c>
      <c r="B2799" t="s">
        <v>66</v>
      </c>
      <c r="C2799" t="s">
        <v>127</v>
      </c>
      <c r="D2799">
        <v>1</v>
      </c>
      <c r="E2799" s="4">
        <v>13.02</v>
      </c>
      <c r="F2799" s="4" t="str">
        <f>VLOOKUP(C2799,[5]Lookup!A:C,3,FALSE)</f>
        <v>Local Authority</v>
      </c>
      <c r="G2799" t="str">
        <f>IF(F2799="NHS England", "NHS England", IFERROR(VLOOKUP(B2799,[5]Lookup!E:F,2,FALSE),"Requires a Council Assigning"))</f>
        <v>City of York</v>
      </c>
      <c r="H2799" t="str">
        <f>IFERROR(VLOOKUP(C2799,[5]Lookup!A:B,2,FALSE),"Requires Category")</f>
        <v>Emergency Contraception</v>
      </c>
      <c r="I2799" t="str">
        <f t="shared" si="46"/>
        <v>No</v>
      </c>
    </row>
    <row r="2800" spans="1:9" hidden="1" x14ac:dyDescent="0.25">
      <c r="A2800" s="53">
        <v>42736</v>
      </c>
      <c r="B2800" t="s">
        <v>66</v>
      </c>
      <c r="C2800" t="s">
        <v>196</v>
      </c>
      <c r="D2800">
        <v>214</v>
      </c>
      <c r="E2800" s="4">
        <v>1040.0899999999999</v>
      </c>
      <c r="F2800" s="4" t="str">
        <f>VLOOKUP(C2800,[5]Lookup!A:C,3,FALSE)</f>
        <v>NHS England</v>
      </c>
      <c r="G2800" t="str">
        <f>IF(F2800="NHS England", "NHS England", IFERROR(VLOOKUP(B2800,[5]Lookup!E:F,2,FALSE),"Requires a Council Assigning"))</f>
        <v>NHS England</v>
      </c>
      <c r="H2800" t="str">
        <f>IFERROR(VLOOKUP(C2800,[5]Lookup!A:B,2,FALSE),"Requires Category")</f>
        <v>Influenza</v>
      </c>
      <c r="I2800" t="str">
        <f t="shared" si="46"/>
        <v>Yes</v>
      </c>
    </row>
    <row r="2801" spans="1:9" hidden="1" x14ac:dyDescent="0.25">
      <c r="A2801" s="53">
        <v>42736</v>
      </c>
      <c r="B2801" t="s">
        <v>66</v>
      </c>
      <c r="C2801" t="s">
        <v>136</v>
      </c>
      <c r="D2801">
        <v>19</v>
      </c>
      <c r="E2801" s="4">
        <v>1467.71</v>
      </c>
      <c r="F2801" s="4" t="str">
        <f>VLOOKUP(C2801,[5]Lookup!A:C,3,FALSE)</f>
        <v>Local Authority</v>
      </c>
      <c r="G2801" t="str">
        <f>IF(F2801="NHS England", "NHS England", IFERROR(VLOOKUP(B2801,[5]Lookup!E:F,2,FALSE),"Requires a Council Assigning"))</f>
        <v>City of York</v>
      </c>
      <c r="H2801" t="str">
        <f>IFERROR(VLOOKUP(C2801,[5]Lookup!A:B,2,FALSE),"Requires Category")</f>
        <v>Etonogestrel</v>
      </c>
      <c r="I2801" t="str">
        <f t="shared" si="46"/>
        <v>No</v>
      </c>
    </row>
    <row r="2802" spans="1:9" hidden="1" x14ac:dyDescent="0.25">
      <c r="A2802" s="53">
        <v>42736</v>
      </c>
      <c r="B2802" t="s">
        <v>66</v>
      </c>
      <c r="C2802" t="s">
        <v>208</v>
      </c>
      <c r="D2802">
        <v>3</v>
      </c>
      <c r="E2802" s="4">
        <v>320.35000000000002</v>
      </c>
      <c r="F2802" s="4" t="str">
        <f>VLOOKUP(C2802,[5]Lookup!A:C,3,FALSE)</f>
        <v>NHS England</v>
      </c>
      <c r="G2802" t="str">
        <f>IF(F2802="NHS England", "NHS England", IFERROR(VLOOKUP(B2802,[5]Lookup!E:F,2,FALSE),"Requires a Council Assigning"))</f>
        <v>NHS England</v>
      </c>
      <c r="H2802" t="str">
        <f>IFERROR(VLOOKUP(C2802,[5]Lookup!A:B,2,FALSE),"Requires Category")</f>
        <v>Human Papillomavirus (Type 6,11,16,18)</v>
      </c>
      <c r="I2802" t="str">
        <f t="shared" si="46"/>
        <v>Yes</v>
      </c>
    </row>
    <row r="2803" spans="1:9" hidden="1" x14ac:dyDescent="0.25">
      <c r="A2803" s="53">
        <v>42736</v>
      </c>
      <c r="B2803" t="s">
        <v>66</v>
      </c>
      <c r="C2803" t="s">
        <v>154</v>
      </c>
      <c r="D2803">
        <v>36</v>
      </c>
      <c r="E2803" s="4">
        <v>219.63</v>
      </c>
      <c r="F2803" s="4" t="str">
        <f>VLOOKUP(C2803,[5]Lookup!A:C,3,FALSE)</f>
        <v>NHS England</v>
      </c>
      <c r="G2803" t="str">
        <f>IF(F2803="NHS England", "NHS England", IFERROR(VLOOKUP(B2803,[5]Lookup!E:F,2,FALSE),"Requires a Council Assigning"))</f>
        <v>NHS England</v>
      </c>
      <c r="H2803" t="str">
        <f>IFERROR(VLOOKUP(C2803,[5]Lookup!A:B,2,FALSE),"Requires Category")</f>
        <v>Influenza</v>
      </c>
      <c r="I2803" t="str">
        <f t="shared" si="46"/>
        <v>Yes</v>
      </c>
    </row>
    <row r="2804" spans="1:9" hidden="1" x14ac:dyDescent="0.25">
      <c r="A2804" s="53">
        <v>42736</v>
      </c>
      <c r="B2804" t="s">
        <v>66</v>
      </c>
      <c r="C2804" t="s">
        <v>159</v>
      </c>
      <c r="D2804">
        <v>18</v>
      </c>
      <c r="E2804" s="4">
        <v>86.87</v>
      </c>
      <c r="F2804" s="4" t="str">
        <f>VLOOKUP(C2804,[5]Lookup!A:C,3,FALSE)</f>
        <v>Local Authority</v>
      </c>
      <c r="G2804" t="str">
        <f>IF(F2804="NHS England", "NHS England", IFERROR(VLOOKUP(B2804,[5]Lookup!E:F,2,FALSE),"Requires a Council Assigning"))</f>
        <v>City of York</v>
      </c>
      <c r="H2804" t="str">
        <f>IFERROR(VLOOKUP(C2804,[5]Lookup!A:B,2,FALSE),"Requires Category")</f>
        <v>Emergency Contraception</v>
      </c>
      <c r="I2804" t="str">
        <f t="shared" si="46"/>
        <v>No</v>
      </c>
    </row>
    <row r="2805" spans="1:9" hidden="1" x14ac:dyDescent="0.25">
      <c r="A2805" s="53">
        <v>42736</v>
      </c>
      <c r="B2805" t="s">
        <v>66</v>
      </c>
      <c r="C2805" t="s">
        <v>138</v>
      </c>
      <c r="D2805">
        <v>24</v>
      </c>
      <c r="E2805" s="4">
        <v>143.08000000000001</v>
      </c>
      <c r="F2805" s="4" t="str">
        <f>VLOOKUP(C2805,[5]Lookup!A:C,3,FALSE)</f>
        <v>Local Authority</v>
      </c>
      <c r="G2805" t="str">
        <f>IF(F2805="NHS England", "NHS England", IFERROR(VLOOKUP(B2805,[5]Lookup!E:F,2,FALSE),"Requires a Council Assigning"))</f>
        <v>City of York</v>
      </c>
      <c r="H2805" t="str">
        <f>IFERROR(VLOOKUP(C2805,[5]Lookup!A:B,2,FALSE),"Requires Category")</f>
        <v>Opioid Dependence</v>
      </c>
      <c r="I2805" t="str">
        <f t="shared" si="46"/>
        <v>Yes</v>
      </c>
    </row>
    <row r="2806" spans="1:9" hidden="1" x14ac:dyDescent="0.25">
      <c r="A2806" s="53">
        <v>42736</v>
      </c>
      <c r="B2806" t="s">
        <v>66</v>
      </c>
      <c r="C2806" t="s">
        <v>197</v>
      </c>
      <c r="D2806">
        <v>2</v>
      </c>
      <c r="E2806" s="4">
        <v>19.34</v>
      </c>
      <c r="F2806" s="4" t="str">
        <f>VLOOKUP(C2806,[5]Lookup!A:C,3,FALSE)</f>
        <v>Local Authority</v>
      </c>
      <c r="G2806" t="str">
        <f>IF(F2806="NHS England", "NHS England", IFERROR(VLOOKUP(B2806,[5]Lookup!E:F,2,FALSE),"Requires a Council Assigning"))</f>
        <v>City of York</v>
      </c>
      <c r="H2806" t="str">
        <f>IFERROR(VLOOKUP(C2806,[5]Lookup!A:B,2,FALSE),"Requires Category")</f>
        <v>Opioid Dependence</v>
      </c>
      <c r="I2806" t="str">
        <f t="shared" si="46"/>
        <v>Yes</v>
      </c>
    </row>
    <row r="2807" spans="1:9" hidden="1" x14ac:dyDescent="0.25">
      <c r="A2807" s="53">
        <v>42736</v>
      </c>
      <c r="B2807" t="s">
        <v>66</v>
      </c>
      <c r="C2807" t="s">
        <v>128</v>
      </c>
      <c r="D2807">
        <v>6</v>
      </c>
      <c r="E2807" s="4">
        <v>488.8</v>
      </c>
      <c r="F2807" s="4" t="str">
        <f>VLOOKUP(C2807,[5]Lookup!A:C,3,FALSE)</f>
        <v>Local Authority</v>
      </c>
      <c r="G2807" t="str">
        <f>IF(F2807="NHS England", "NHS England", IFERROR(VLOOKUP(B2807,[5]Lookup!E:F,2,FALSE),"Requires a Council Assigning"))</f>
        <v>City of York</v>
      </c>
      <c r="H2807" t="str">
        <f>IFERROR(VLOOKUP(C2807,[5]Lookup!A:B,2,FALSE),"Requires Category")</f>
        <v>IUD Progestogen-only Device</v>
      </c>
      <c r="I2807" t="str">
        <f t="shared" si="46"/>
        <v>No</v>
      </c>
    </row>
    <row r="2808" spans="1:9" hidden="1" x14ac:dyDescent="0.25">
      <c r="A2808" s="53">
        <v>42736</v>
      </c>
      <c r="B2808" t="s">
        <v>66</v>
      </c>
      <c r="C2808" t="s">
        <v>129</v>
      </c>
      <c r="D2808">
        <v>1</v>
      </c>
      <c r="E2808" s="4">
        <v>77.25</v>
      </c>
      <c r="F2808" s="4" t="str">
        <f>VLOOKUP(C2808,[5]Lookup!A:C,3,FALSE)</f>
        <v>Local Authority</v>
      </c>
      <c r="G2808" t="str">
        <f>IF(F2808="NHS England", "NHS England", IFERROR(VLOOKUP(B2808,[5]Lookup!E:F,2,FALSE),"Requires a Council Assigning"))</f>
        <v>City of York</v>
      </c>
      <c r="H2808" t="str">
        <f>IFERROR(VLOOKUP(C2808,[5]Lookup!A:B,2,FALSE),"Requires Category")</f>
        <v>Etonogestrel</v>
      </c>
      <c r="I2808" t="str">
        <f t="shared" si="46"/>
        <v>No</v>
      </c>
    </row>
    <row r="2809" spans="1:9" hidden="1" x14ac:dyDescent="0.25">
      <c r="A2809" s="53">
        <v>42736</v>
      </c>
      <c r="B2809" t="s">
        <v>66</v>
      </c>
      <c r="C2809" t="s">
        <v>163</v>
      </c>
      <c r="D2809">
        <v>1</v>
      </c>
      <c r="E2809" s="4">
        <v>44.5</v>
      </c>
      <c r="F2809" s="4" t="str">
        <f>VLOOKUP(C2809,[5]Lookup!A:C,3,FALSE)</f>
        <v>Local Authority</v>
      </c>
      <c r="G2809" t="str">
        <f>IF(F2809="NHS England", "NHS England", IFERROR(VLOOKUP(B2809,[5]Lookup!E:F,2,FALSE),"Requires a Council Assigning"))</f>
        <v>City of York</v>
      </c>
      <c r="H2809" t="str">
        <f>IFERROR(VLOOKUP(C2809,[5]Lookup!A:B,2,FALSE),"Requires Category")</f>
        <v>Nicotine Dependence</v>
      </c>
      <c r="I2809" t="str">
        <f t="shared" si="46"/>
        <v>No</v>
      </c>
    </row>
    <row r="2810" spans="1:9" hidden="1" x14ac:dyDescent="0.25">
      <c r="A2810" s="53">
        <v>42736</v>
      </c>
      <c r="B2810" t="s">
        <v>66</v>
      </c>
      <c r="C2810" t="s">
        <v>161</v>
      </c>
      <c r="D2810">
        <v>1</v>
      </c>
      <c r="E2810" s="4">
        <v>67.33</v>
      </c>
      <c r="F2810" s="4" t="str">
        <f>VLOOKUP(C2810,[5]Lookup!A:C,3,FALSE)</f>
        <v>Local Authority</v>
      </c>
      <c r="G2810" t="str">
        <f>IF(F2810="NHS England", "NHS England", IFERROR(VLOOKUP(B2810,[5]Lookup!E:F,2,FALSE),"Requires a Council Assigning"))</f>
        <v>City of York</v>
      </c>
      <c r="H2810" t="str">
        <f>IFERROR(VLOOKUP(C2810,[5]Lookup!A:B,2,FALSE),"Requires Category")</f>
        <v>Nicotine Dependence</v>
      </c>
      <c r="I2810" t="str">
        <f t="shared" si="46"/>
        <v>No</v>
      </c>
    </row>
    <row r="2811" spans="1:9" hidden="1" x14ac:dyDescent="0.25">
      <c r="A2811" s="53">
        <v>42736</v>
      </c>
      <c r="B2811" t="s">
        <v>66</v>
      </c>
      <c r="C2811" t="s">
        <v>168</v>
      </c>
      <c r="D2811">
        <v>2</v>
      </c>
      <c r="E2811" s="4">
        <v>38.43</v>
      </c>
      <c r="F2811" s="4" t="str">
        <f>VLOOKUP(C2811,[5]Lookup!A:C,3,FALSE)</f>
        <v>Local Authority</v>
      </c>
      <c r="G2811" t="str">
        <f>IF(F2811="NHS England", "NHS England", IFERROR(VLOOKUP(B2811,[5]Lookup!E:F,2,FALSE),"Requires a Council Assigning"))</f>
        <v>City of York</v>
      </c>
      <c r="H2811" t="str">
        <f>IFERROR(VLOOKUP(C2811,[5]Lookup!A:B,2,FALSE),"Requires Category")</f>
        <v>Nicotine Dependence</v>
      </c>
      <c r="I2811" t="str">
        <f t="shared" si="46"/>
        <v>No</v>
      </c>
    </row>
    <row r="2812" spans="1:9" hidden="1" x14ac:dyDescent="0.25">
      <c r="A2812" s="53">
        <v>42736</v>
      </c>
      <c r="B2812" t="s">
        <v>66</v>
      </c>
      <c r="C2812" t="s">
        <v>152</v>
      </c>
      <c r="D2812">
        <v>4</v>
      </c>
      <c r="E2812" s="4">
        <v>30.81</v>
      </c>
      <c r="F2812" s="4" t="str">
        <f>VLOOKUP(C2812,[5]Lookup!A:C,3,FALSE)</f>
        <v>NHS England</v>
      </c>
      <c r="G2812" t="str">
        <f>IF(F2812="NHS England", "NHS England", IFERROR(VLOOKUP(B2812,[5]Lookup!E:F,2,FALSE),"Requires a Council Assigning"))</f>
        <v>NHS England</v>
      </c>
      <c r="H2812" t="str">
        <f>IFERROR(VLOOKUP(C2812,[5]Lookup!A:B,2,FALSE),"Requires Category")</f>
        <v>Pneumococcal</v>
      </c>
      <c r="I2812" t="str">
        <f t="shared" si="46"/>
        <v>Yes</v>
      </c>
    </row>
    <row r="2813" spans="1:9" hidden="1" x14ac:dyDescent="0.25">
      <c r="A2813" s="53">
        <v>42736</v>
      </c>
      <c r="B2813" t="s">
        <v>66</v>
      </c>
      <c r="C2813" t="s">
        <v>144</v>
      </c>
      <c r="D2813">
        <v>2</v>
      </c>
      <c r="E2813" s="4">
        <v>26.04</v>
      </c>
      <c r="F2813" s="4" t="str">
        <f>VLOOKUP(C2813,[5]Lookup!A:C,3,FALSE)</f>
        <v>Local Authority</v>
      </c>
      <c r="G2813" t="str">
        <f>IF(F2813="NHS England", "NHS England", IFERROR(VLOOKUP(B2813,[5]Lookup!E:F,2,FALSE),"Requires a Council Assigning"))</f>
        <v>City of York</v>
      </c>
      <c r="H2813" t="str">
        <f>IFERROR(VLOOKUP(C2813,[5]Lookup!A:B,2,FALSE),"Requires Category")</f>
        <v>Emergency Contraception</v>
      </c>
      <c r="I2813" t="str">
        <f t="shared" si="46"/>
        <v>No</v>
      </c>
    </row>
    <row r="2814" spans="1:9" hidden="1" x14ac:dyDescent="0.25">
      <c r="A2814" s="53">
        <v>42736</v>
      </c>
      <c r="B2814" t="s">
        <v>46</v>
      </c>
      <c r="C2814" t="s">
        <v>166</v>
      </c>
      <c r="D2814">
        <v>2</v>
      </c>
      <c r="E2814" s="4">
        <v>93.37</v>
      </c>
      <c r="F2814" s="4" t="str">
        <f>VLOOKUP(C2814,[5]Lookup!A:C,3,FALSE)</f>
        <v>Local Authority</v>
      </c>
      <c r="G2814" t="str">
        <f>IF(F2814="NHS England", "NHS England", IFERROR(VLOOKUP(B2814,[5]Lookup!E:F,2,FALSE),"Requires a Council Assigning"))</f>
        <v>North Yorkshire County Council</v>
      </c>
      <c r="H2814" t="str">
        <f>IFERROR(VLOOKUP(C2814,[5]Lookup!A:B,2,FALSE),"Requires Category")</f>
        <v>Alcohol dependence</v>
      </c>
      <c r="I2814" t="str">
        <f t="shared" si="46"/>
        <v>Yes</v>
      </c>
    </row>
    <row r="2815" spans="1:9" hidden="1" x14ac:dyDescent="0.25">
      <c r="A2815" s="53">
        <v>42736</v>
      </c>
      <c r="B2815" t="s">
        <v>46</v>
      </c>
      <c r="C2815" t="s">
        <v>177</v>
      </c>
      <c r="D2815">
        <v>1</v>
      </c>
      <c r="E2815" s="4">
        <v>25.3</v>
      </c>
      <c r="F2815" s="4" t="str">
        <f>VLOOKUP(C2815,[5]Lookup!A:C,3,FALSE)</f>
        <v>Local Authority</v>
      </c>
      <c r="G2815" t="str">
        <f>IF(F2815="NHS England", "NHS England", IFERROR(VLOOKUP(B2815,[5]Lookup!E:F,2,FALSE),"Requires a Council Assigning"))</f>
        <v>North Yorkshire County Council</v>
      </c>
      <c r="H2815" t="str">
        <f>IFERROR(VLOOKUP(C2815,[5]Lookup!A:B,2,FALSE),"Requires Category")</f>
        <v>Nicotine Dependence</v>
      </c>
      <c r="I2815" t="str">
        <f t="shared" si="46"/>
        <v>Yes</v>
      </c>
    </row>
    <row r="2816" spans="1:9" hidden="1" x14ac:dyDescent="0.25">
      <c r="A2816" s="53">
        <v>42736</v>
      </c>
      <c r="B2816" t="s">
        <v>46</v>
      </c>
      <c r="C2816" t="s">
        <v>247</v>
      </c>
      <c r="D2816">
        <v>1</v>
      </c>
      <c r="E2816" s="4">
        <v>50.57</v>
      </c>
      <c r="F2816" s="4" t="str">
        <f>VLOOKUP(C2816,[5]Lookup!A:C,3,FALSE)</f>
        <v>Local Authority</v>
      </c>
      <c r="G2816" t="str">
        <f>IF(F2816="NHS England", "NHS England", IFERROR(VLOOKUP(B2816,[5]Lookup!E:F,2,FALSE),"Requires a Council Assigning"))</f>
        <v>North Yorkshire County Council</v>
      </c>
      <c r="H2816" t="str">
        <f>IFERROR(VLOOKUP(C2816,[5]Lookup!A:B,2,FALSE),"Requires Category")</f>
        <v>Nicotine Dependence</v>
      </c>
      <c r="I2816" t="str">
        <f t="shared" si="46"/>
        <v>Yes</v>
      </c>
    </row>
    <row r="2817" spans="1:9" hidden="1" x14ac:dyDescent="0.25">
      <c r="A2817" s="53">
        <v>42736</v>
      </c>
      <c r="B2817" t="s">
        <v>46</v>
      </c>
      <c r="C2817" t="s">
        <v>136</v>
      </c>
      <c r="D2817">
        <v>8</v>
      </c>
      <c r="E2817" s="4">
        <v>617.99</v>
      </c>
      <c r="F2817" s="4" t="str">
        <f>VLOOKUP(C2817,[5]Lookup!A:C,3,FALSE)</f>
        <v>Local Authority</v>
      </c>
      <c r="G2817" t="str">
        <f>IF(F2817="NHS England", "NHS England", IFERROR(VLOOKUP(B2817,[5]Lookup!E:F,2,FALSE),"Requires a Council Assigning"))</f>
        <v>North Yorkshire County Council</v>
      </c>
      <c r="H2817" t="str">
        <f>IFERROR(VLOOKUP(C2817,[5]Lookup!A:B,2,FALSE),"Requires Category")</f>
        <v>Etonogestrel</v>
      </c>
      <c r="I2817" t="str">
        <f t="shared" si="46"/>
        <v>Yes</v>
      </c>
    </row>
    <row r="2818" spans="1:9" hidden="1" x14ac:dyDescent="0.25">
      <c r="A2818" s="53">
        <v>42736</v>
      </c>
      <c r="B2818" t="s">
        <v>46</v>
      </c>
      <c r="C2818" t="s">
        <v>137</v>
      </c>
      <c r="D2818">
        <v>68</v>
      </c>
      <c r="E2818" s="4">
        <v>328.61</v>
      </c>
      <c r="F2818" s="4" t="str">
        <f>VLOOKUP(C2818,[5]Lookup!A:C,3,FALSE)</f>
        <v>NHS England</v>
      </c>
      <c r="G2818" t="str">
        <f>IF(F2818="NHS England", "NHS England", IFERROR(VLOOKUP(B2818,[5]Lookup!E:F,2,FALSE),"Requires a Council Assigning"))</f>
        <v>NHS England</v>
      </c>
      <c r="H2818" t="str">
        <f>IFERROR(VLOOKUP(C2818,[5]Lookup!A:B,2,FALSE),"Requires Category")</f>
        <v>Influenza</v>
      </c>
      <c r="I2818" t="str">
        <f t="shared" si="46"/>
        <v>Yes</v>
      </c>
    </row>
    <row r="2819" spans="1:9" hidden="1" x14ac:dyDescent="0.25">
      <c r="A2819" s="53">
        <v>42736</v>
      </c>
      <c r="B2819" t="s">
        <v>46</v>
      </c>
      <c r="C2819" t="s">
        <v>159</v>
      </c>
      <c r="D2819">
        <v>1</v>
      </c>
      <c r="E2819" s="4">
        <v>4.83</v>
      </c>
      <c r="F2819" s="4" t="str">
        <f>VLOOKUP(C2819,[5]Lookup!A:C,3,FALSE)</f>
        <v>Local Authority</v>
      </c>
      <c r="G2819" t="str">
        <f>IF(F2819="NHS England", "NHS England", IFERROR(VLOOKUP(B2819,[5]Lookup!E:F,2,FALSE),"Requires a Council Assigning"))</f>
        <v>North Yorkshire County Council</v>
      </c>
      <c r="H2819" t="str">
        <f>IFERROR(VLOOKUP(C2819,[5]Lookup!A:B,2,FALSE),"Requires Category")</f>
        <v>Emergency Contraception</v>
      </c>
      <c r="I2819" t="str">
        <f t="shared" si="46"/>
        <v>No</v>
      </c>
    </row>
    <row r="2820" spans="1:9" hidden="1" x14ac:dyDescent="0.25">
      <c r="A2820" s="53">
        <v>42736</v>
      </c>
      <c r="B2820" t="s">
        <v>46</v>
      </c>
      <c r="C2820" t="s">
        <v>128</v>
      </c>
      <c r="D2820">
        <v>5</v>
      </c>
      <c r="E2820" s="4">
        <v>407.33</v>
      </c>
      <c r="F2820" s="4" t="str">
        <f>VLOOKUP(C2820,[5]Lookup!A:C,3,FALSE)</f>
        <v>Local Authority</v>
      </c>
      <c r="G2820" t="str">
        <f>IF(F2820="NHS England", "NHS England", IFERROR(VLOOKUP(B2820,[5]Lookup!E:F,2,FALSE),"Requires a Council Assigning"))</f>
        <v>North Yorkshire County Council</v>
      </c>
      <c r="H2820" t="str">
        <f>IFERROR(VLOOKUP(C2820,[5]Lookup!A:B,2,FALSE),"Requires Category")</f>
        <v>IUD Progestogen-only Device</v>
      </c>
      <c r="I2820" t="str">
        <f t="shared" si="46"/>
        <v>Yes</v>
      </c>
    </row>
    <row r="2821" spans="1:9" hidden="1" x14ac:dyDescent="0.25">
      <c r="A2821" s="53">
        <v>42736</v>
      </c>
      <c r="B2821" t="s">
        <v>46</v>
      </c>
      <c r="C2821" t="s">
        <v>129</v>
      </c>
      <c r="D2821">
        <v>1</v>
      </c>
      <c r="E2821" s="4">
        <v>77.25</v>
      </c>
      <c r="F2821" s="4" t="str">
        <f>VLOOKUP(C2821,[5]Lookup!A:C,3,FALSE)</f>
        <v>Local Authority</v>
      </c>
      <c r="G2821" t="str">
        <f>IF(F2821="NHS England", "NHS England", IFERROR(VLOOKUP(B2821,[5]Lookup!E:F,2,FALSE),"Requires a Council Assigning"))</f>
        <v>North Yorkshire County Council</v>
      </c>
      <c r="H2821" t="str">
        <f>IFERROR(VLOOKUP(C2821,[5]Lookup!A:B,2,FALSE),"Requires Category")</f>
        <v>Etonogestrel</v>
      </c>
      <c r="I2821" t="str">
        <f t="shared" si="46"/>
        <v>Yes</v>
      </c>
    </row>
    <row r="2822" spans="1:9" hidden="1" x14ac:dyDescent="0.25">
      <c r="A2822" s="53">
        <v>42736</v>
      </c>
      <c r="B2822" t="s">
        <v>46</v>
      </c>
      <c r="C2822" t="s">
        <v>171</v>
      </c>
      <c r="D2822">
        <v>1</v>
      </c>
      <c r="E2822" s="4">
        <v>18.47</v>
      </c>
      <c r="F2822" s="4" t="str">
        <f>VLOOKUP(C2822,[5]Lookup!A:C,3,FALSE)</f>
        <v>Local Authority</v>
      </c>
      <c r="G2822" t="str">
        <f>IF(F2822="NHS England", "NHS England", IFERROR(VLOOKUP(B2822,[5]Lookup!E:F,2,FALSE),"Requires a Council Assigning"))</f>
        <v>North Yorkshire County Council</v>
      </c>
      <c r="H2822" t="str">
        <f>IFERROR(VLOOKUP(C2822,[5]Lookup!A:B,2,FALSE),"Requires Category")</f>
        <v>Nicotine Dependence</v>
      </c>
      <c r="I2822" t="str">
        <f t="shared" si="46"/>
        <v>Yes</v>
      </c>
    </row>
    <row r="2823" spans="1:9" hidden="1" x14ac:dyDescent="0.25">
      <c r="A2823" s="53">
        <v>42736</v>
      </c>
      <c r="B2823" t="s">
        <v>46</v>
      </c>
      <c r="C2823" t="s">
        <v>153</v>
      </c>
      <c r="D2823">
        <v>5</v>
      </c>
      <c r="E2823" s="4">
        <v>193.95</v>
      </c>
      <c r="F2823" s="4" t="str">
        <f>VLOOKUP(C2823,[5]Lookup!A:C,3,FALSE)</f>
        <v>Local Authority</v>
      </c>
      <c r="G2823" t="str">
        <f>IF(F2823="NHS England", "NHS England", IFERROR(VLOOKUP(B2823,[5]Lookup!E:F,2,FALSE),"Requires a Council Assigning"))</f>
        <v>North Yorkshire County Council</v>
      </c>
      <c r="H2823" t="str">
        <f>IFERROR(VLOOKUP(C2823,[5]Lookup!A:B,2,FALSE),"Requires Category")</f>
        <v>Nicotine Dependence</v>
      </c>
      <c r="I2823" t="str">
        <f t="shared" si="46"/>
        <v>Yes</v>
      </c>
    </row>
    <row r="2824" spans="1:9" hidden="1" x14ac:dyDescent="0.25">
      <c r="A2824" s="53">
        <v>42736</v>
      </c>
      <c r="B2824" t="s">
        <v>46</v>
      </c>
      <c r="C2824" t="s">
        <v>161</v>
      </c>
      <c r="D2824">
        <v>2</v>
      </c>
      <c r="E2824" s="4">
        <v>56.13</v>
      </c>
      <c r="F2824" s="4" t="str">
        <f>VLOOKUP(C2824,[5]Lookup!A:C,3,FALSE)</f>
        <v>Local Authority</v>
      </c>
      <c r="G2824" t="str">
        <f>IF(F2824="NHS England", "NHS England", IFERROR(VLOOKUP(B2824,[5]Lookup!E:F,2,FALSE),"Requires a Council Assigning"))</f>
        <v>North Yorkshire County Council</v>
      </c>
      <c r="H2824" t="str">
        <f>IFERROR(VLOOKUP(C2824,[5]Lookup!A:B,2,FALSE),"Requires Category")</f>
        <v>Nicotine Dependence</v>
      </c>
      <c r="I2824" t="str">
        <f t="shared" si="46"/>
        <v>Yes</v>
      </c>
    </row>
    <row r="2825" spans="1:9" hidden="1" x14ac:dyDescent="0.25">
      <c r="A2825" s="53">
        <v>42736</v>
      </c>
      <c r="B2825" t="s">
        <v>46</v>
      </c>
      <c r="C2825" t="s">
        <v>162</v>
      </c>
      <c r="D2825">
        <v>1</v>
      </c>
      <c r="E2825" s="4">
        <v>19.21</v>
      </c>
      <c r="F2825" s="4" t="str">
        <f>VLOOKUP(C2825,[5]Lookup!A:C,3,FALSE)</f>
        <v>Local Authority</v>
      </c>
      <c r="G2825" t="str">
        <f>IF(F2825="NHS England", "NHS England", IFERROR(VLOOKUP(B2825,[5]Lookup!E:F,2,FALSE),"Requires a Council Assigning"))</f>
        <v>North Yorkshire County Council</v>
      </c>
      <c r="H2825" t="str">
        <f>IFERROR(VLOOKUP(C2825,[5]Lookup!A:B,2,FALSE),"Requires Category")</f>
        <v>Nicotine Dependence</v>
      </c>
      <c r="I2825" t="str">
        <f t="shared" si="46"/>
        <v>Yes</v>
      </c>
    </row>
    <row r="2826" spans="1:9" hidden="1" x14ac:dyDescent="0.25">
      <c r="A2826" s="53">
        <v>42736</v>
      </c>
      <c r="B2826" t="s">
        <v>46</v>
      </c>
      <c r="C2826" t="s">
        <v>165</v>
      </c>
      <c r="D2826">
        <v>2</v>
      </c>
      <c r="E2826" s="4">
        <v>28.83</v>
      </c>
      <c r="F2826" s="4" t="str">
        <f>VLOOKUP(C2826,[5]Lookup!A:C,3,FALSE)</f>
        <v>Local Authority</v>
      </c>
      <c r="G2826" t="str">
        <f>IF(F2826="NHS England", "NHS England", IFERROR(VLOOKUP(B2826,[5]Lookup!E:F,2,FALSE),"Requires a Council Assigning"))</f>
        <v>North Yorkshire County Council</v>
      </c>
      <c r="H2826" t="str">
        <f>IFERROR(VLOOKUP(C2826,[5]Lookup!A:B,2,FALSE),"Requires Category")</f>
        <v>Nicotine Dependence</v>
      </c>
      <c r="I2826" t="str">
        <f t="shared" si="46"/>
        <v>Yes</v>
      </c>
    </row>
    <row r="2827" spans="1:9" hidden="1" x14ac:dyDescent="0.25">
      <c r="A2827" s="53">
        <v>42736</v>
      </c>
      <c r="B2827" t="s">
        <v>46</v>
      </c>
      <c r="C2827" t="s">
        <v>168</v>
      </c>
      <c r="D2827">
        <v>4</v>
      </c>
      <c r="E2827" s="4">
        <v>76.849999999999994</v>
      </c>
      <c r="F2827" s="4" t="str">
        <f>VLOOKUP(C2827,[5]Lookup!A:C,3,FALSE)</f>
        <v>Local Authority</v>
      </c>
      <c r="G2827" t="str">
        <f>IF(F2827="NHS England", "NHS England", IFERROR(VLOOKUP(B2827,[5]Lookup!E:F,2,FALSE),"Requires a Council Assigning"))</f>
        <v>North Yorkshire County Council</v>
      </c>
      <c r="H2827" t="str">
        <f>IFERROR(VLOOKUP(C2827,[5]Lookup!A:B,2,FALSE),"Requires Category")</f>
        <v>Nicotine Dependence</v>
      </c>
      <c r="I2827" t="str">
        <f t="shared" si="46"/>
        <v>Yes</v>
      </c>
    </row>
    <row r="2828" spans="1:9" hidden="1" x14ac:dyDescent="0.25">
      <c r="A2828" s="53">
        <v>42736</v>
      </c>
      <c r="B2828" t="s">
        <v>46</v>
      </c>
      <c r="C2828" t="s">
        <v>152</v>
      </c>
      <c r="D2828">
        <v>50</v>
      </c>
      <c r="E2828" s="4">
        <v>385.11</v>
      </c>
      <c r="F2828" s="4" t="str">
        <f>VLOOKUP(C2828,[5]Lookup!A:C,3,FALSE)</f>
        <v>NHS England</v>
      </c>
      <c r="G2828" t="str">
        <f>IF(F2828="NHS England", "NHS England", IFERROR(VLOOKUP(B2828,[5]Lookup!E:F,2,FALSE),"Requires a Council Assigning"))</f>
        <v>NHS England</v>
      </c>
      <c r="H2828" t="str">
        <f>IFERROR(VLOOKUP(C2828,[5]Lookup!A:B,2,FALSE),"Requires Category")</f>
        <v>Pneumococcal</v>
      </c>
      <c r="I2828" t="str">
        <f t="shared" si="46"/>
        <v>Yes</v>
      </c>
    </row>
    <row r="2829" spans="1:9" hidden="1" x14ac:dyDescent="0.25">
      <c r="A2829" s="53">
        <v>42736</v>
      </c>
      <c r="B2829" t="s">
        <v>46</v>
      </c>
      <c r="C2829" t="s">
        <v>145</v>
      </c>
      <c r="D2829">
        <v>4</v>
      </c>
      <c r="E2829" s="4">
        <v>101.19</v>
      </c>
      <c r="F2829" s="4" t="str">
        <f>VLOOKUP(C2829,[5]Lookup!A:C,3,FALSE)</f>
        <v>Local Authority</v>
      </c>
      <c r="G2829" t="str">
        <f>IF(F2829="NHS England", "NHS England", IFERROR(VLOOKUP(B2829,[5]Lookup!E:F,2,FALSE),"Requires a Council Assigning"))</f>
        <v>North Yorkshire County Council</v>
      </c>
      <c r="H2829" t="str">
        <f>IFERROR(VLOOKUP(C2829,[5]Lookup!A:B,2,FALSE),"Requires Category")</f>
        <v>Nicotine Dependence</v>
      </c>
      <c r="I2829" t="str">
        <f t="shared" si="46"/>
        <v>Yes</v>
      </c>
    </row>
    <row r="2830" spans="1:9" hidden="1" x14ac:dyDescent="0.25">
      <c r="A2830" s="53">
        <v>42736</v>
      </c>
      <c r="B2830" t="s">
        <v>46</v>
      </c>
      <c r="C2830" t="s">
        <v>146</v>
      </c>
      <c r="D2830">
        <v>3</v>
      </c>
      <c r="E2830" s="4">
        <v>75.86</v>
      </c>
      <c r="F2830" s="4" t="str">
        <f>VLOOKUP(C2830,[5]Lookup!A:C,3,FALSE)</f>
        <v>Local Authority</v>
      </c>
      <c r="G2830" t="str">
        <f>IF(F2830="NHS England", "NHS England", IFERROR(VLOOKUP(B2830,[5]Lookup!E:F,2,FALSE),"Requires a Council Assigning"))</f>
        <v>North Yorkshire County Council</v>
      </c>
      <c r="H2830" t="str">
        <f>IFERROR(VLOOKUP(C2830,[5]Lookup!A:B,2,FALSE),"Requires Category")</f>
        <v>Nicotine Dependence</v>
      </c>
      <c r="I2830" t="str">
        <f t="shared" si="46"/>
        <v>Yes</v>
      </c>
    </row>
    <row r="2831" spans="1:9" hidden="1" x14ac:dyDescent="0.25">
      <c r="A2831" s="53">
        <v>42736</v>
      </c>
      <c r="B2831" t="s">
        <v>42</v>
      </c>
      <c r="C2831" t="s">
        <v>135</v>
      </c>
      <c r="D2831">
        <v>1</v>
      </c>
      <c r="E2831" s="4">
        <v>47.67</v>
      </c>
      <c r="F2831" s="4" t="str">
        <f>VLOOKUP(C2831,[5]Lookup!A:C,3,FALSE)</f>
        <v>Local Authority</v>
      </c>
      <c r="G2831" t="str">
        <f>IF(F2831="NHS England", "NHS England", IFERROR(VLOOKUP(B2831,[5]Lookup!E:F,2,FALSE),"Requires a Council Assigning"))</f>
        <v>North Yorkshire County Council</v>
      </c>
      <c r="H2831" t="str">
        <f>IFERROR(VLOOKUP(C2831,[5]Lookup!A:B,2,FALSE),"Requires Category")</f>
        <v>Alcohol dependence</v>
      </c>
      <c r="I2831" t="str">
        <f t="shared" si="46"/>
        <v>Yes</v>
      </c>
    </row>
    <row r="2832" spans="1:9" hidden="1" x14ac:dyDescent="0.25">
      <c r="A2832" s="53">
        <v>42736</v>
      </c>
      <c r="B2832" t="s">
        <v>42</v>
      </c>
      <c r="C2832" t="s">
        <v>127</v>
      </c>
      <c r="D2832">
        <v>3</v>
      </c>
      <c r="E2832" s="4">
        <v>39.03</v>
      </c>
      <c r="F2832" s="4" t="str">
        <f>VLOOKUP(C2832,[5]Lookup!A:C,3,FALSE)</f>
        <v>Local Authority</v>
      </c>
      <c r="G2832" t="str">
        <f>IF(F2832="NHS England", "NHS England", IFERROR(VLOOKUP(B2832,[5]Lookup!E:F,2,FALSE),"Requires a Council Assigning"))</f>
        <v>North Yorkshire County Council</v>
      </c>
      <c r="H2832" t="str">
        <f>IFERROR(VLOOKUP(C2832,[5]Lookup!A:B,2,FALSE),"Requires Category")</f>
        <v>Emergency Contraception</v>
      </c>
      <c r="I2832" t="str">
        <f t="shared" si="46"/>
        <v>No</v>
      </c>
    </row>
    <row r="2833" spans="1:9" hidden="1" x14ac:dyDescent="0.25">
      <c r="A2833" s="53">
        <v>42736</v>
      </c>
      <c r="B2833" t="s">
        <v>42</v>
      </c>
      <c r="C2833" t="s">
        <v>137</v>
      </c>
      <c r="D2833">
        <v>12</v>
      </c>
      <c r="E2833" s="4">
        <v>57.99</v>
      </c>
      <c r="F2833" s="4" t="str">
        <f>VLOOKUP(C2833,[5]Lookup!A:C,3,FALSE)</f>
        <v>NHS England</v>
      </c>
      <c r="G2833" t="str">
        <f>IF(F2833="NHS England", "NHS England", IFERROR(VLOOKUP(B2833,[5]Lookup!E:F,2,FALSE),"Requires a Council Assigning"))</f>
        <v>NHS England</v>
      </c>
      <c r="H2833" t="str">
        <f>IFERROR(VLOOKUP(C2833,[5]Lookup!A:B,2,FALSE),"Requires Category")</f>
        <v>Influenza</v>
      </c>
      <c r="I2833" t="str">
        <f t="shared" si="46"/>
        <v>Yes</v>
      </c>
    </row>
    <row r="2834" spans="1:9" hidden="1" x14ac:dyDescent="0.25">
      <c r="A2834" s="53">
        <v>42736</v>
      </c>
      <c r="B2834" t="s">
        <v>42</v>
      </c>
      <c r="C2834" t="s">
        <v>159</v>
      </c>
      <c r="D2834">
        <v>2</v>
      </c>
      <c r="E2834" s="4">
        <v>9.65</v>
      </c>
      <c r="F2834" s="4" t="str">
        <f>VLOOKUP(C2834,[5]Lookup!A:C,3,FALSE)</f>
        <v>Local Authority</v>
      </c>
      <c r="G2834" t="str">
        <f>IF(F2834="NHS England", "NHS England", IFERROR(VLOOKUP(B2834,[5]Lookup!E:F,2,FALSE),"Requires a Council Assigning"))</f>
        <v>North Yorkshire County Council</v>
      </c>
      <c r="H2834" t="str">
        <f>IFERROR(VLOOKUP(C2834,[5]Lookup!A:B,2,FALSE),"Requires Category")</f>
        <v>Emergency Contraception</v>
      </c>
      <c r="I2834" t="str">
        <f t="shared" si="46"/>
        <v>No</v>
      </c>
    </row>
    <row r="2835" spans="1:9" hidden="1" x14ac:dyDescent="0.25">
      <c r="A2835" s="53">
        <v>42736</v>
      </c>
      <c r="B2835" t="s">
        <v>42</v>
      </c>
      <c r="C2835" t="s">
        <v>128</v>
      </c>
      <c r="D2835">
        <v>3</v>
      </c>
      <c r="E2835" s="4">
        <v>244.4</v>
      </c>
      <c r="F2835" s="4" t="str">
        <f>VLOOKUP(C2835,[5]Lookup!A:C,3,FALSE)</f>
        <v>Local Authority</v>
      </c>
      <c r="G2835" t="str">
        <f>IF(F2835="NHS England", "NHS England", IFERROR(VLOOKUP(B2835,[5]Lookup!E:F,2,FALSE),"Requires a Council Assigning"))</f>
        <v>North Yorkshire County Council</v>
      </c>
      <c r="H2835" t="str">
        <f>IFERROR(VLOOKUP(C2835,[5]Lookup!A:B,2,FALSE),"Requires Category")</f>
        <v>IUD Progestogen-only Device</v>
      </c>
      <c r="I2835" t="str">
        <f t="shared" si="46"/>
        <v>Yes</v>
      </c>
    </row>
    <row r="2836" spans="1:9" hidden="1" x14ac:dyDescent="0.25">
      <c r="A2836" s="53">
        <v>42736</v>
      </c>
      <c r="B2836" t="s">
        <v>42</v>
      </c>
      <c r="C2836" t="s">
        <v>254</v>
      </c>
      <c r="D2836">
        <v>1</v>
      </c>
      <c r="E2836" s="4">
        <v>10.64</v>
      </c>
      <c r="F2836" s="4" t="str">
        <f>VLOOKUP(C2836,[5]Lookup!A:C,3,FALSE)</f>
        <v>Local Authority</v>
      </c>
      <c r="G2836" t="str">
        <f>IF(F2836="NHS England", "NHS England", IFERROR(VLOOKUP(B2836,[5]Lookup!E:F,2,FALSE),"Requires a Council Assigning"))</f>
        <v>North Yorkshire County Council</v>
      </c>
      <c r="H2836" t="str">
        <f>IFERROR(VLOOKUP(C2836,[5]Lookup!A:B,2,FALSE),"Requires Category")</f>
        <v>Nicotine Dependence</v>
      </c>
      <c r="I2836" t="str">
        <f t="shared" si="46"/>
        <v>Yes</v>
      </c>
    </row>
    <row r="2837" spans="1:9" hidden="1" x14ac:dyDescent="0.25">
      <c r="A2837" s="53">
        <v>42736</v>
      </c>
      <c r="B2837" t="s">
        <v>42</v>
      </c>
      <c r="C2837" t="s">
        <v>139</v>
      </c>
      <c r="D2837">
        <v>1</v>
      </c>
      <c r="E2837" s="4">
        <v>12.79</v>
      </c>
      <c r="F2837" s="4" t="str">
        <f>VLOOKUP(C2837,[5]Lookup!A:C,3,FALSE)</f>
        <v>Local Authority</v>
      </c>
      <c r="G2837" t="str">
        <f>IF(F2837="NHS England", "NHS England", IFERROR(VLOOKUP(B2837,[5]Lookup!E:F,2,FALSE),"Requires a Council Assigning"))</f>
        <v>North Yorkshire County Council</v>
      </c>
      <c r="H2837" t="str">
        <f>IFERROR(VLOOKUP(C2837,[5]Lookup!A:B,2,FALSE),"Requires Category")</f>
        <v>Nicotine Dependence</v>
      </c>
      <c r="I2837" t="str">
        <f t="shared" si="46"/>
        <v>Yes</v>
      </c>
    </row>
    <row r="2838" spans="1:9" hidden="1" x14ac:dyDescent="0.25">
      <c r="A2838" s="53">
        <v>42736</v>
      </c>
      <c r="B2838" t="s">
        <v>42</v>
      </c>
      <c r="C2838" t="s">
        <v>151</v>
      </c>
      <c r="D2838">
        <v>1</v>
      </c>
      <c r="E2838" s="4">
        <v>7.65</v>
      </c>
      <c r="F2838" s="4" t="str">
        <f>VLOOKUP(C2838,[5]Lookup!A:C,3,FALSE)</f>
        <v>Local Authority</v>
      </c>
      <c r="G2838" t="str">
        <f>IF(F2838="NHS England", "NHS England", IFERROR(VLOOKUP(B2838,[5]Lookup!E:F,2,FALSE),"Requires a Council Assigning"))</f>
        <v>North Yorkshire County Council</v>
      </c>
      <c r="H2838" t="str">
        <f>IFERROR(VLOOKUP(C2838,[5]Lookup!A:B,2,FALSE),"Requires Category")</f>
        <v>Nicotine Dependence</v>
      </c>
      <c r="I2838" t="str">
        <f t="shared" si="46"/>
        <v>Yes</v>
      </c>
    </row>
    <row r="2839" spans="1:9" hidden="1" x14ac:dyDescent="0.25">
      <c r="A2839" s="53">
        <v>42736</v>
      </c>
      <c r="B2839" t="s">
        <v>42</v>
      </c>
      <c r="C2839" t="s">
        <v>157</v>
      </c>
      <c r="D2839">
        <v>1</v>
      </c>
      <c r="E2839" s="4">
        <v>9.23</v>
      </c>
      <c r="F2839" s="4" t="str">
        <f>VLOOKUP(C2839,[5]Lookup!A:C,3,FALSE)</f>
        <v>Local Authority</v>
      </c>
      <c r="G2839" t="str">
        <f>IF(F2839="NHS England", "NHS England", IFERROR(VLOOKUP(B2839,[5]Lookup!E:F,2,FALSE),"Requires a Council Assigning"))</f>
        <v>North Yorkshire County Council</v>
      </c>
      <c r="H2839" t="str">
        <f>IFERROR(VLOOKUP(C2839,[5]Lookup!A:B,2,FALSE),"Requires Category")</f>
        <v>Nicotine Dependence</v>
      </c>
      <c r="I2839" t="str">
        <f t="shared" si="46"/>
        <v>Yes</v>
      </c>
    </row>
    <row r="2840" spans="1:9" hidden="1" x14ac:dyDescent="0.25">
      <c r="A2840" s="53">
        <v>42736</v>
      </c>
      <c r="B2840" t="s">
        <v>42</v>
      </c>
      <c r="C2840" t="s">
        <v>167</v>
      </c>
      <c r="D2840">
        <v>1</v>
      </c>
      <c r="E2840" s="4">
        <v>18.46</v>
      </c>
      <c r="F2840" s="4" t="str">
        <f>VLOOKUP(C2840,[5]Lookup!A:C,3,FALSE)</f>
        <v>Local Authority</v>
      </c>
      <c r="G2840" t="str">
        <f>IF(F2840="NHS England", "NHS England", IFERROR(VLOOKUP(B2840,[5]Lookup!E:F,2,FALSE),"Requires a Council Assigning"))</f>
        <v>North Yorkshire County Council</v>
      </c>
      <c r="H2840" t="str">
        <f>IFERROR(VLOOKUP(C2840,[5]Lookup!A:B,2,FALSE),"Requires Category")</f>
        <v>Nicotine Dependence</v>
      </c>
      <c r="I2840" t="str">
        <f t="shared" si="46"/>
        <v>Yes</v>
      </c>
    </row>
    <row r="2841" spans="1:9" hidden="1" x14ac:dyDescent="0.25">
      <c r="A2841" s="53">
        <v>42736</v>
      </c>
      <c r="B2841" t="s">
        <v>42</v>
      </c>
      <c r="C2841" t="s">
        <v>152</v>
      </c>
      <c r="D2841">
        <v>3</v>
      </c>
      <c r="E2841" s="4">
        <v>23.11</v>
      </c>
      <c r="F2841" s="4" t="str">
        <f>VLOOKUP(C2841,[5]Lookup!A:C,3,FALSE)</f>
        <v>NHS England</v>
      </c>
      <c r="G2841" t="str">
        <f>IF(F2841="NHS England", "NHS England", IFERROR(VLOOKUP(B2841,[5]Lookup!E:F,2,FALSE),"Requires a Council Assigning"))</f>
        <v>NHS England</v>
      </c>
      <c r="H2841" t="str">
        <f>IFERROR(VLOOKUP(C2841,[5]Lookup!A:B,2,FALSE),"Requires Category")</f>
        <v>Pneumococcal</v>
      </c>
      <c r="I2841" t="str">
        <f t="shared" si="46"/>
        <v>Yes</v>
      </c>
    </row>
    <row r="2842" spans="1:9" hidden="1" x14ac:dyDescent="0.25">
      <c r="A2842" s="53">
        <v>42736</v>
      </c>
      <c r="B2842" t="s">
        <v>42</v>
      </c>
      <c r="C2842" t="s">
        <v>145</v>
      </c>
      <c r="D2842">
        <v>3</v>
      </c>
      <c r="E2842" s="4">
        <v>75.87</v>
      </c>
      <c r="F2842" s="4" t="str">
        <f>VLOOKUP(C2842,[5]Lookup!A:C,3,FALSE)</f>
        <v>Local Authority</v>
      </c>
      <c r="G2842" t="str">
        <f>IF(F2842="NHS England", "NHS England", IFERROR(VLOOKUP(B2842,[5]Lookup!E:F,2,FALSE),"Requires a Council Assigning"))</f>
        <v>North Yorkshire County Council</v>
      </c>
      <c r="H2842" t="str">
        <f>IFERROR(VLOOKUP(C2842,[5]Lookup!A:B,2,FALSE),"Requires Category")</f>
        <v>Nicotine Dependence</v>
      </c>
      <c r="I2842" t="str">
        <f t="shared" si="46"/>
        <v>Yes</v>
      </c>
    </row>
    <row r="2843" spans="1:9" hidden="1" x14ac:dyDescent="0.25">
      <c r="A2843" s="53">
        <v>42736</v>
      </c>
      <c r="B2843" t="s">
        <v>42</v>
      </c>
      <c r="C2843" t="s">
        <v>146</v>
      </c>
      <c r="D2843">
        <v>7</v>
      </c>
      <c r="E2843" s="4">
        <v>202.25</v>
      </c>
      <c r="F2843" s="4" t="str">
        <f>VLOOKUP(C2843,[5]Lookup!A:C,3,FALSE)</f>
        <v>Local Authority</v>
      </c>
      <c r="G2843" t="str">
        <f>IF(F2843="NHS England", "NHS England", IFERROR(VLOOKUP(B2843,[5]Lookup!E:F,2,FALSE),"Requires a Council Assigning"))</f>
        <v>North Yorkshire County Council</v>
      </c>
      <c r="H2843" t="str">
        <f>IFERROR(VLOOKUP(C2843,[5]Lookup!A:B,2,FALSE),"Requires Category")</f>
        <v>Nicotine Dependence</v>
      </c>
      <c r="I2843" t="str">
        <f t="shared" si="46"/>
        <v>Yes</v>
      </c>
    </row>
    <row r="2844" spans="1:9" hidden="1" x14ac:dyDescent="0.25">
      <c r="A2844" s="53">
        <v>42736</v>
      </c>
      <c r="B2844" t="s">
        <v>48</v>
      </c>
      <c r="C2844" t="s">
        <v>166</v>
      </c>
      <c r="D2844">
        <v>1</v>
      </c>
      <c r="E2844" s="4">
        <v>15.67</v>
      </c>
      <c r="F2844" s="4" t="str">
        <f>VLOOKUP(C2844,[5]Lookup!A:C,3,FALSE)</f>
        <v>Local Authority</v>
      </c>
      <c r="G2844" t="str">
        <f>IF(F2844="NHS England", "NHS England", IFERROR(VLOOKUP(B2844,[5]Lookup!E:F,2,FALSE),"Requires a Council Assigning"))</f>
        <v>North Yorkshire County Council</v>
      </c>
      <c r="H2844" t="str">
        <f>IFERROR(VLOOKUP(C2844,[5]Lookup!A:B,2,FALSE),"Requires Category")</f>
        <v>Alcohol dependence</v>
      </c>
      <c r="I2844" t="str">
        <f t="shared" si="46"/>
        <v>Yes</v>
      </c>
    </row>
    <row r="2845" spans="1:9" hidden="1" x14ac:dyDescent="0.25">
      <c r="A2845" s="53">
        <v>42736</v>
      </c>
      <c r="B2845" t="s">
        <v>48</v>
      </c>
      <c r="C2845" t="s">
        <v>133</v>
      </c>
      <c r="D2845">
        <v>3</v>
      </c>
      <c r="E2845" s="4">
        <v>22.2</v>
      </c>
      <c r="F2845" s="4" t="str">
        <f>VLOOKUP(C2845,[5]Lookup!A:C,3,FALSE)</f>
        <v>Local Authority</v>
      </c>
      <c r="G2845" t="str">
        <f>IF(F2845="NHS England", "NHS England", IFERROR(VLOOKUP(B2845,[5]Lookup!E:F,2,FALSE),"Requires a Council Assigning"))</f>
        <v>North Yorkshire County Council</v>
      </c>
      <c r="H2845" t="str">
        <f>IFERROR(VLOOKUP(C2845,[5]Lookup!A:B,2,FALSE),"Requires Category")</f>
        <v>Opioid Dependence</v>
      </c>
      <c r="I2845" t="str">
        <f t="shared" si="46"/>
        <v>Yes</v>
      </c>
    </row>
    <row r="2846" spans="1:9" hidden="1" x14ac:dyDescent="0.25">
      <c r="A2846" s="53">
        <v>42736</v>
      </c>
      <c r="B2846" t="s">
        <v>48</v>
      </c>
      <c r="C2846" t="s">
        <v>130</v>
      </c>
      <c r="D2846">
        <v>1</v>
      </c>
      <c r="E2846" s="4">
        <v>38.67</v>
      </c>
      <c r="F2846" s="4" t="str">
        <f>VLOOKUP(C2846,[5]Lookup!A:C,3,FALSE)</f>
        <v>Local Authority</v>
      </c>
      <c r="G2846" t="str">
        <f>IF(F2846="NHS England", "NHS England", IFERROR(VLOOKUP(B2846,[5]Lookup!E:F,2,FALSE),"Requires a Council Assigning"))</f>
        <v>North Yorkshire County Council</v>
      </c>
      <c r="H2846" t="str">
        <f>IFERROR(VLOOKUP(C2846,[5]Lookup!A:B,2,FALSE),"Requires Category")</f>
        <v>Nicotine Dependence</v>
      </c>
      <c r="I2846" t="str">
        <f t="shared" si="46"/>
        <v>Yes</v>
      </c>
    </row>
    <row r="2847" spans="1:9" hidden="1" x14ac:dyDescent="0.25">
      <c r="A2847" s="53">
        <v>42736</v>
      </c>
      <c r="B2847" t="s">
        <v>48</v>
      </c>
      <c r="C2847" t="s">
        <v>135</v>
      </c>
      <c r="D2847">
        <v>2</v>
      </c>
      <c r="E2847" s="4">
        <v>136</v>
      </c>
      <c r="F2847" s="4" t="str">
        <f>VLOOKUP(C2847,[5]Lookup!A:C,3,FALSE)</f>
        <v>Local Authority</v>
      </c>
      <c r="G2847" t="str">
        <f>IF(F2847="NHS England", "NHS England", IFERROR(VLOOKUP(B2847,[5]Lookup!E:F,2,FALSE),"Requires a Council Assigning"))</f>
        <v>North Yorkshire County Council</v>
      </c>
      <c r="H2847" t="str">
        <f>IFERROR(VLOOKUP(C2847,[5]Lookup!A:B,2,FALSE),"Requires Category")</f>
        <v>Alcohol dependence</v>
      </c>
      <c r="I2847" t="str">
        <f t="shared" si="46"/>
        <v>Yes</v>
      </c>
    </row>
    <row r="2848" spans="1:9" hidden="1" x14ac:dyDescent="0.25">
      <c r="A2848" s="53">
        <v>42736</v>
      </c>
      <c r="B2848" t="s">
        <v>48</v>
      </c>
      <c r="C2848" t="s">
        <v>137</v>
      </c>
      <c r="D2848">
        <v>25</v>
      </c>
      <c r="E2848" s="4">
        <v>120.81</v>
      </c>
      <c r="F2848" s="4" t="str">
        <f>VLOOKUP(C2848,[5]Lookup!A:C,3,FALSE)</f>
        <v>NHS England</v>
      </c>
      <c r="G2848" t="str">
        <f>IF(F2848="NHS England", "NHS England", IFERROR(VLOOKUP(B2848,[5]Lookup!E:F,2,FALSE),"Requires a Council Assigning"))</f>
        <v>NHS England</v>
      </c>
      <c r="H2848" t="str">
        <f>IFERROR(VLOOKUP(C2848,[5]Lookup!A:B,2,FALSE),"Requires Category")</f>
        <v>Influenza</v>
      </c>
      <c r="I2848" t="str">
        <f t="shared" si="46"/>
        <v>Yes</v>
      </c>
    </row>
    <row r="2849" spans="1:9" hidden="1" x14ac:dyDescent="0.25">
      <c r="A2849" s="53">
        <v>42736</v>
      </c>
      <c r="B2849" t="s">
        <v>48</v>
      </c>
      <c r="C2849" t="s">
        <v>164</v>
      </c>
      <c r="D2849">
        <v>2</v>
      </c>
      <c r="E2849" s="4">
        <v>9.64</v>
      </c>
      <c r="F2849" s="4" t="str">
        <f>VLOOKUP(C2849,[5]Lookup!A:C,3,FALSE)</f>
        <v>Local Authority</v>
      </c>
      <c r="G2849" t="str">
        <f>IF(F2849="NHS England", "NHS England", IFERROR(VLOOKUP(B2849,[5]Lookup!E:F,2,FALSE),"Requires a Council Assigning"))</f>
        <v>North Yorkshire County Council</v>
      </c>
      <c r="H2849" t="str">
        <f>IFERROR(VLOOKUP(C2849,[5]Lookup!A:B,2,FALSE),"Requires Category")</f>
        <v>Emergency Contraception</v>
      </c>
      <c r="I2849" t="str">
        <f t="shared" si="46"/>
        <v>No</v>
      </c>
    </row>
    <row r="2850" spans="1:9" hidden="1" x14ac:dyDescent="0.25">
      <c r="A2850" s="53">
        <v>42736</v>
      </c>
      <c r="B2850" t="s">
        <v>48</v>
      </c>
      <c r="C2850" t="s">
        <v>189</v>
      </c>
      <c r="D2850">
        <v>2</v>
      </c>
      <c r="E2850" s="4">
        <v>6.47</v>
      </c>
      <c r="F2850" s="4" t="str">
        <f>VLOOKUP(C2850,[5]Lookup!A:C,3,FALSE)</f>
        <v>Local Authority</v>
      </c>
      <c r="G2850" t="str">
        <f>IF(F2850="NHS England", "NHS England", IFERROR(VLOOKUP(B2850,[5]Lookup!E:F,2,FALSE),"Requires a Council Assigning"))</f>
        <v>North Yorkshire County Council</v>
      </c>
      <c r="H2850" t="str">
        <f>IFERROR(VLOOKUP(C2850,[5]Lookup!A:B,2,FALSE),"Requires Category")</f>
        <v>Opioid Dependence</v>
      </c>
      <c r="I2850" t="str">
        <f t="shared" si="46"/>
        <v>Yes</v>
      </c>
    </row>
    <row r="2851" spans="1:9" hidden="1" x14ac:dyDescent="0.25">
      <c r="A2851" s="53">
        <v>42736</v>
      </c>
      <c r="B2851" t="s">
        <v>48</v>
      </c>
      <c r="C2851" t="s">
        <v>138</v>
      </c>
      <c r="D2851">
        <v>12</v>
      </c>
      <c r="E2851" s="4">
        <v>64.92</v>
      </c>
      <c r="F2851" s="4" t="str">
        <f>VLOOKUP(C2851,[5]Lookup!A:C,3,FALSE)</f>
        <v>Local Authority</v>
      </c>
      <c r="G2851" t="str">
        <f>IF(F2851="NHS England", "NHS England", IFERROR(VLOOKUP(B2851,[5]Lookup!E:F,2,FALSE),"Requires a Council Assigning"))</f>
        <v>North Yorkshire County Council</v>
      </c>
      <c r="H2851" t="str">
        <f>IFERROR(VLOOKUP(C2851,[5]Lookup!A:B,2,FALSE),"Requires Category")</f>
        <v>Opioid Dependence</v>
      </c>
      <c r="I2851" t="str">
        <f t="shared" si="46"/>
        <v>Yes</v>
      </c>
    </row>
    <row r="2852" spans="1:9" hidden="1" x14ac:dyDescent="0.25">
      <c r="A2852" s="53">
        <v>42736</v>
      </c>
      <c r="B2852" t="s">
        <v>48</v>
      </c>
      <c r="C2852" t="s">
        <v>128</v>
      </c>
      <c r="D2852">
        <v>6</v>
      </c>
      <c r="E2852" s="4">
        <v>488.8</v>
      </c>
      <c r="F2852" s="4" t="str">
        <f>VLOOKUP(C2852,[5]Lookup!A:C,3,FALSE)</f>
        <v>Local Authority</v>
      </c>
      <c r="G2852" t="str">
        <f>IF(F2852="NHS England", "NHS England", IFERROR(VLOOKUP(B2852,[5]Lookup!E:F,2,FALSE),"Requires a Council Assigning"))</f>
        <v>North Yorkshire County Council</v>
      </c>
      <c r="H2852" t="str">
        <f>IFERROR(VLOOKUP(C2852,[5]Lookup!A:B,2,FALSE),"Requires Category")</f>
        <v>IUD Progestogen-only Device</v>
      </c>
      <c r="I2852" t="str">
        <f t="shared" si="46"/>
        <v>Yes</v>
      </c>
    </row>
    <row r="2853" spans="1:9" hidden="1" x14ac:dyDescent="0.25">
      <c r="A2853" s="53">
        <v>42736</v>
      </c>
      <c r="B2853" t="s">
        <v>48</v>
      </c>
      <c r="C2853" t="s">
        <v>129</v>
      </c>
      <c r="D2853">
        <v>1</v>
      </c>
      <c r="E2853" s="4">
        <v>77.239999999999995</v>
      </c>
      <c r="F2853" s="4" t="str">
        <f>VLOOKUP(C2853,[5]Lookup!A:C,3,FALSE)</f>
        <v>Local Authority</v>
      </c>
      <c r="G2853" t="str">
        <f>IF(F2853="NHS England", "NHS England", IFERROR(VLOOKUP(B2853,[5]Lookup!E:F,2,FALSE),"Requires a Council Assigning"))</f>
        <v>North Yorkshire County Council</v>
      </c>
      <c r="H2853" t="str">
        <f>IFERROR(VLOOKUP(C2853,[5]Lookup!A:B,2,FALSE),"Requires Category")</f>
        <v>Etonogestrel</v>
      </c>
      <c r="I2853" t="str">
        <f t="shared" si="46"/>
        <v>Yes</v>
      </c>
    </row>
    <row r="2854" spans="1:9" hidden="1" x14ac:dyDescent="0.25">
      <c r="A2854" s="53">
        <v>42736</v>
      </c>
      <c r="B2854" t="s">
        <v>48</v>
      </c>
      <c r="C2854" t="s">
        <v>201</v>
      </c>
      <c r="D2854">
        <v>1</v>
      </c>
      <c r="E2854" s="4">
        <v>36.93</v>
      </c>
      <c r="F2854" s="4" t="str">
        <f>VLOOKUP(C2854,[5]Lookup!A:C,3,FALSE)</f>
        <v>Local Authority</v>
      </c>
      <c r="G2854" t="str">
        <f>IF(F2854="NHS England", "NHS England", IFERROR(VLOOKUP(B2854,[5]Lookup!E:F,2,FALSE),"Requires a Council Assigning"))</f>
        <v>North Yorkshire County Council</v>
      </c>
      <c r="H2854" t="str">
        <f>IFERROR(VLOOKUP(C2854,[5]Lookup!A:B,2,FALSE),"Requires Category")</f>
        <v>Nicotine Dependence</v>
      </c>
      <c r="I2854" t="str">
        <f t="shared" si="46"/>
        <v>Yes</v>
      </c>
    </row>
    <row r="2855" spans="1:9" hidden="1" x14ac:dyDescent="0.25">
      <c r="A2855" s="53">
        <v>42736</v>
      </c>
      <c r="B2855" t="s">
        <v>48</v>
      </c>
      <c r="C2855" t="s">
        <v>163</v>
      </c>
      <c r="D2855">
        <v>2</v>
      </c>
      <c r="E2855" s="4">
        <v>83.95</v>
      </c>
      <c r="F2855" s="4" t="str">
        <f>VLOOKUP(C2855,[5]Lookup!A:C,3,FALSE)</f>
        <v>Local Authority</v>
      </c>
      <c r="G2855" t="str">
        <f>IF(F2855="NHS England", "NHS England", IFERROR(VLOOKUP(B2855,[5]Lookup!E:F,2,FALSE),"Requires a Council Assigning"))</f>
        <v>North Yorkshire County Council</v>
      </c>
      <c r="H2855" t="str">
        <f>IFERROR(VLOOKUP(C2855,[5]Lookup!A:B,2,FALSE),"Requires Category")</f>
        <v>Nicotine Dependence</v>
      </c>
      <c r="I2855" t="str">
        <f t="shared" si="46"/>
        <v>Yes</v>
      </c>
    </row>
    <row r="2856" spans="1:9" hidden="1" x14ac:dyDescent="0.25">
      <c r="A2856" s="53">
        <v>42736</v>
      </c>
      <c r="B2856" t="s">
        <v>48</v>
      </c>
      <c r="C2856" t="s">
        <v>168</v>
      </c>
      <c r="D2856">
        <v>2</v>
      </c>
      <c r="E2856" s="4">
        <v>19.22</v>
      </c>
      <c r="F2856" s="4" t="str">
        <f>VLOOKUP(C2856,[5]Lookup!A:C,3,FALSE)</f>
        <v>Local Authority</v>
      </c>
      <c r="G2856" t="str">
        <f>IF(F2856="NHS England", "NHS England", IFERROR(VLOOKUP(B2856,[5]Lookup!E:F,2,FALSE),"Requires a Council Assigning"))</f>
        <v>North Yorkshire County Council</v>
      </c>
      <c r="H2856" t="str">
        <f>IFERROR(VLOOKUP(C2856,[5]Lookup!A:B,2,FALSE),"Requires Category")</f>
        <v>Nicotine Dependence</v>
      </c>
      <c r="I2856" t="str">
        <f t="shared" si="46"/>
        <v>Yes</v>
      </c>
    </row>
    <row r="2857" spans="1:9" hidden="1" x14ac:dyDescent="0.25">
      <c r="A2857" s="53">
        <v>42736</v>
      </c>
      <c r="B2857" t="s">
        <v>48</v>
      </c>
      <c r="C2857" t="s">
        <v>152</v>
      </c>
      <c r="D2857">
        <v>10</v>
      </c>
      <c r="E2857" s="4">
        <v>77.02</v>
      </c>
      <c r="F2857" s="4" t="str">
        <f>VLOOKUP(C2857,[5]Lookup!A:C,3,FALSE)</f>
        <v>NHS England</v>
      </c>
      <c r="G2857" t="str">
        <f>IF(F2857="NHS England", "NHS England", IFERROR(VLOOKUP(B2857,[5]Lookup!E:F,2,FALSE),"Requires a Council Assigning"))</f>
        <v>NHS England</v>
      </c>
      <c r="H2857" t="str">
        <f>IFERROR(VLOOKUP(C2857,[5]Lookup!A:B,2,FALSE),"Requires Category")</f>
        <v>Pneumococcal</v>
      </c>
      <c r="I2857" t="str">
        <f t="shared" si="46"/>
        <v>Yes</v>
      </c>
    </row>
    <row r="2858" spans="1:9" hidden="1" x14ac:dyDescent="0.25">
      <c r="A2858" s="53">
        <v>42736</v>
      </c>
      <c r="B2858" t="s">
        <v>48</v>
      </c>
      <c r="C2858" t="s">
        <v>145</v>
      </c>
      <c r="D2858">
        <v>2</v>
      </c>
      <c r="E2858" s="4">
        <v>50.6</v>
      </c>
      <c r="F2858" s="4" t="str">
        <f>VLOOKUP(C2858,[5]Lookup!A:C,3,FALSE)</f>
        <v>Local Authority</v>
      </c>
      <c r="G2858" t="str">
        <f>IF(F2858="NHS England", "NHS England", IFERROR(VLOOKUP(B2858,[5]Lookup!E:F,2,FALSE),"Requires a Council Assigning"))</f>
        <v>North Yorkshire County Council</v>
      </c>
      <c r="H2858" t="str">
        <f>IFERROR(VLOOKUP(C2858,[5]Lookup!A:B,2,FALSE),"Requires Category")</f>
        <v>Nicotine Dependence</v>
      </c>
      <c r="I2858" t="str">
        <f t="shared" si="46"/>
        <v>Yes</v>
      </c>
    </row>
    <row r="2859" spans="1:9" hidden="1" x14ac:dyDescent="0.25">
      <c r="A2859" s="53">
        <v>42736</v>
      </c>
      <c r="B2859" t="s">
        <v>48</v>
      </c>
      <c r="C2859" t="s">
        <v>202</v>
      </c>
      <c r="D2859">
        <v>2</v>
      </c>
      <c r="E2859" s="4">
        <v>50.77</v>
      </c>
      <c r="F2859" s="4" t="str">
        <f>VLOOKUP(C2859,[5]Lookup!A:C,3,FALSE)</f>
        <v>Local Authority</v>
      </c>
      <c r="G2859" t="str">
        <f>IF(F2859="NHS England", "NHS England", IFERROR(VLOOKUP(B2859,[5]Lookup!E:F,2,FALSE),"Requires a Council Assigning"))</f>
        <v>North Yorkshire County Council</v>
      </c>
      <c r="H2859" t="str">
        <f>IFERROR(VLOOKUP(C2859,[5]Lookup!A:B,2,FALSE),"Requires Category")</f>
        <v>Nicotine Dependence</v>
      </c>
      <c r="I2859" t="str">
        <f t="shared" ref="I2859:I2922" si="47">INDEX($R$7:$AB$11,MATCH(G2859,$Q$7:$Q$11,0),MATCH(H2859,$R$6:$AB$6,0))</f>
        <v>Yes</v>
      </c>
    </row>
    <row r="2860" spans="1:9" hidden="1" x14ac:dyDescent="0.25">
      <c r="A2860" s="53">
        <v>42736</v>
      </c>
      <c r="B2860" t="s">
        <v>48</v>
      </c>
      <c r="C2860" t="s">
        <v>146</v>
      </c>
      <c r="D2860">
        <v>6</v>
      </c>
      <c r="E2860" s="4">
        <v>176.99</v>
      </c>
      <c r="F2860" s="4" t="str">
        <f>VLOOKUP(C2860,[5]Lookup!A:C,3,FALSE)</f>
        <v>Local Authority</v>
      </c>
      <c r="G2860" t="str">
        <f>IF(F2860="NHS England", "NHS England", IFERROR(VLOOKUP(B2860,[5]Lookup!E:F,2,FALSE),"Requires a Council Assigning"))</f>
        <v>North Yorkshire County Council</v>
      </c>
      <c r="H2860" t="str">
        <f>IFERROR(VLOOKUP(C2860,[5]Lookup!A:B,2,FALSE),"Requires Category")</f>
        <v>Nicotine Dependence</v>
      </c>
      <c r="I2860" t="str">
        <f t="shared" si="47"/>
        <v>Yes</v>
      </c>
    </row>
    <row r="2861" spans="1:9" hidden="1" x14ac:dyDescent="0.25">
      <c r="A2861" s="53">
        <v>42736</v>
      </c>
      <c r="B2861" t="s">
        <v>14</v>
      </c>
      <c r="C2861" t="s">
        <v>135</v>
      </c>
      <c r="D2861">
        <v>1</v>
      </c>
      <c r="E2861" s="4">
        <v>84.92</v>
      </c>
      <c r="F2861" s="4" t="str">
        <f>VLOOKUP(C2861,[5]Lookup!A:C,3,FALSE)</f>
        <v>Local Authority</v>
      </c>
      <c r="G2861" t="str">
        <f>IF(F2861="NHS England", "NHS England", IFERROR(VLOOKUP(B2861,[5]Lookup!E:F,2,FALSE),"Requires a Council Assigning"))</f>
        <v>North Yorkshire County Council</v>
      </c>
      <c r="H2861" t="str">
        <f>IFERROR(VLOOKUP(C2861,[5]Lookup!A:B,2,FALSE),"Requires Category")</f>
        <v>Alcohol dependence</v>
      </c>
      <c r="I2861" t="str">
        <f t="shared" si="47"/>
        <v>Yes</v>
      </c>
    </row>
    <row r="2862" spans="1:9" hidden="1" x14ac:dyDescent="0.25">
      <c r="A2862" s="53">
        <v>42736</v>
      </c>
      <c r="B2862" t="s">
        <v>14</v>
      </c>
      <c r="C2862" t="s">
        <v>154</v>
      </c>
      <c r="D2862">
        <v>3</v>
      </c>
      <c r="E2862" s="4">
        <v>18.3</v>
      </c>
      <c r="F2862" s="4" t="str">
        <f>VLOOKUP(C2862,[5]Lookup!A:C,3,FALSE)</f>
        <v>NHS England</v>
      </c>
      <c r="G2862" t="str">
        <f>IF(F2862="NHS England", "NHS England", IFERROR(VLOOKUP(B2862,[5]Lookup!E:F,2,FALSE),"Requires a Council Assigning"))</f>
        <v>NHS England</v>
      </c>
      <c r="H2862" t="str">
        <f>IFERROR(VLOOKUP(C2862,[5]Lookup!A:B,2,FALSE),"Requires Category")</f>
        <v>Influenza</v>
      </c>
      <c r="I2862" t="str">
        <f t="shared" si="47"/>
        <v>Yes</v>
      </c>
    </row>
    <row r="2863" spans="1:9" hidden="1" x14ac:dyDescent="0.25">
      <c r="A2863" s="53">
        <v>42736</v>
      </c>
      <c r="B2863" t="s">
        <v>14</v>
      </c>
      <c r="C2863" t="s">
        <v>164</v>
      </c>
      <c r="D2863">
        <v>1</v>
      </c>
      <c r="E2863" s="4">
        <v>4.83</v>
      </c>
      <c r="F2863" s="4" t="str">
        <f>VLOOKUP(C2863,[5]Lookup!A:C,3,FALSE)</f>
        <v>Local Authority</v>
      </c>
      <c r="G2863" t="str">
        <f>IF(F2863="NHS England", "NHS England", IFERROR(VLOOKUP(B2863,[5]Lookup!E:F,2,FALSE),"Requires a Council Assigning"))</f>
        <v>North Yorkshire County Council</v>
      </c>
      <c r="H2863" t="str">
        <f>IFERROR(VLOOKUP(C2863,[5]Lookup!A:B,2,FALSE),"Requires Category")</f>
        <v>Emergency Contraception</v>
      </c>
      <c r="I2863" t="str">
        <f t="shared" si="47"/>
        <v>No</v>
      </c>
    </row>
    <row r="2864" spans="1:9" hidden="1" x14ac:dyDescent="0.25">
      <c r="A2864" s="53">
        <v>42736</v>
      </c>
      <c r="B2864" t="s">
        <v>14</v>
      </c>
      <c r="C2864" t="s">
        <v>255</v>
      </c>
      <c r="D2864">
        <v>1</v>
      </c>
      <c r="E2864" s="4">
        <v>20.68</v>
      </c>
      <c r="F2864" s="4" t="str">
        <f>VLOOKUP(C2864,[5]Lookup!A:C,3,FALSE)</f>
        <v>Local Authority</v>
      </c>
      <c r="G2864" t="str">
        <f>IF(F2864="NHS England", "NHS England", IFERROR(VLOOKUP(B2864,[5]Lookup!E:F,2,FALSE),"Requires a Council Assigning"))</f>
        <v>North Yorkshire County Council</v>
      </c>
      <c r="H2864" t="str">
        <f>IFERROR(VLOOKUP(C2864,[5]Lookup!A:B,2,FALSE),"Requires Category")</f>
        <v>Opioid Dependence</v>
      </c>
      <c r="I2864" t="str">
        <f t="shared" si="47"/>
        <v>Yes</v>
      </c>
    </row>
    <row r="2865" spans="1:9" hidden="1" x14ac:dyDescent="0.25">
      <c r="A2865" s="53">
        <v>42736</v>
      </c>
      <c r="B2865" t="s">
        <v>14</v>
      </c>
      <c r="C2865" t="s">
        <v>198</v>
      </c>
      <c r="D2865">
        <v>1</v>
      </c>
      <c r="E2865" s="4">
        <v>20.68</v>
      </c>
      <c r="F2865" s="4" t="str">
        <f>VLOOKUP(C2865,[5]Lookup!A:C,3,FALSE)</f>
        <v>Local Authority</v>
      </c>
      <c r="G2865" t="str">
        <f>IF(F2865="NHS England", "NHS England", IFERROR(VLOOKUP(B2865,[5]Lookup!E:F,2,FALSE),"Requires a Council Assigning"))</f>
        <v>North Yorkshire County Council</v>
      </c>
      <c r="H2865" t="str">
        <f>IFERROR(VLOOKUP(C2865,[5]Lookup!A:B,2,FALSE),"Requires Category")</f>
        <v>Alcohol dependence</v>
      </c>
      <c r="I2865" t="str">
        <f t="shared" si="47"/>
        <v>Yes</v>
      </c>
    </row>
    <row r="2866" spans="1:9" hidden="1" x14ac:dyDescent="0.25">
      <c r="A2866" s="53">
        <v>42736</v>
      </c>
      <c r="B2866" t="s">
        <v>14</v>
      </c>
      <c r="C2866" t="s">
        <v>161</v>
      </c>
      <c r="D2866">
        <v>1</v>
      </c>
      <c r="E2866" s="4">
        <v>11.22</v>
      </c>
      <c r="F2866" s="4" t="str">
        <f>VLOOKUP(C2866,[5]Lookup!A:C,3,FALSE)</f>
        <v>Local Authority</v>
      </c>
      <c r="G2866" t="str">
        <f>IF(F2866="NHS England", "NHS England", IFERROR(VLOOKUP(B2866,[5]Lookup!E:F,2,FALSE),"Requires a Council Assigning"))</f>
        <v>North Yorkshire County Council</v>
      </c>
      <c r="H2866" t="str">
        <f>IFERROR(VLOOKUP(C2866,[5]Lookup!A:B,2,FALSE),"Requires Category")</f>
        <v>Nicotine Dependence</v>
      </c>
      <c r="I2866" t="str">
        <f t="shared" si="47"/>
        <v>Yes</v>
      </c>
    </row>
    <row r="2867" spans="1:9" hidden="1" x14ac:dyDescent="0.25">
      <c r="A2867" s="53">
        <v>42736</v>
      </c>
      <c r="B2867" t="s">
        <v>14</v>
      </c>
      <c r="C2867" t="s">
        <v>167</v>
      </c>
      <c r="D2867">
        <v>1</v>
      </c>
      <c r="E2867" s="4">
        <v>18.47</v>
      </c>
      <c r="F2867" s="4" t="str">
        <f>VLOOKUP(C2867,[5]Lookup!A:C,3,FALSE)</f>
        <v>Local Authority</v>
      </c>
      <c r="G2867" t="str">
        <f>IF(F2867="NHS England", "NHS England", IFERROR(VLOOKUP(B2867,[5]Lookup!E:F,2,FALSE),"Requires a Council Assigning"))</f>
        <v>North Yorkshire County Council</v>
      </c>
      <c r="H2867" t="str">
        <f>IFERROR(VLOOKUP(C2867,[5]Lookup!A:B,2,FALSE),"Requires Category")</f>
        <v>Nicotine Dependence</v>
      </c>
      <c r="I2867" t="str">
        <f t="shared" si="47"/>
        <v>Yes</v>
      </c>
    </row>
    <row r="2868" spans="1:9" hidden="1" x14ac:dyDescent="0.25">
      <c r="A2868" s="53">
        <v>42736</v>
      </c>
      <c r="B2868" t="s">
        <v>44</v>
      </c>
      <c r="C2868" t="s">
        <v>166</v>
      </c>
      <c r="D2868">
        <v>2</v>
      </c>
      <c r="E2868" s="4">
        <v>62.25</v>
      </c>
      <c r="F2868" s="4" t="str">
        <f>VLOOKUP(C2868,[5]Lookup!A:C,3,FALSE)</f>
        <v>Local Authority</v>
      </c>
      <c r="G2868" t="str">
        <f>IF(F2868="NHS England", "NHS England", IFERROR(VLOOKUP(B2868,[5]Lookup!E:F,2,FALSE),"Requires a Council Assigning"))</f>
        <v>North Yorkshire County Council</v>
      </c>
      <c r="H2868" t="str">
        <f>IFERROR(VLOOKUP(C2868,[5]Lookup!A:B,2,FALSE),"Requires Category")</f>
        <v>Alcohol dependence</v>
      </c>
      <c r="I2868" t="str">
        <f t="shared" si="47"/>
        <v>Yes</v>
      </c>
    </row>
    <row r="2869" spans="1:9" hidden="1" x14ac:dyDescent="0.25">
      <c r="A2869" s="53">
        <v>42736</v>
      </c>
      <c r="B2869" t="s">
        <v>44</v>
      </c>
      <c r="C2869" t="s">
        <v>133</v>
      </c>
      <c r="D2869">
        <v>2</v>
      </c>
      <c r="E2869" s="4">
        <v>14.5</v>
      </c>
      <c r="F2869" s="4" t="str">
        <f>VLOOKUP(C2869,[5]Lookup!A:C,3,FALSE)</f>
        <v>Local Authority</v>
      </c>
      <c r="G2869" t="str">
        <f>IF(F2869="NHS England", "NHS England", IFERROR(VLOOKUP(B2869,[5]Lookup!E:F,2,FALSE),"Requires a Council Assigning"))</f>
        <v>North Yorkshire County Council</v>
      </c>
      <c r="H2869" t="str">
        <f>IFERROR(VLOOKUP(C2869,[5]Lookup!A:B,2,FALSE),"Requires Category")</f>
        <v>Opioid Dependence</v>
      </c>
      <c r="I2869" t="str">
        <f t="shared" si="47"/>
        <v>Yes</v>
      </c>
    </row>
    <row r="2870" spans="1:9" hidden="1" x14ac:dyDescent="0.25">
      <c r="A2870" s="53">
        <v>42736</v>
      </c>
      <c r="B2870" t="s">
        <v>44</v>
      </c>
      <c r="C2870" t="s">
        <v>135</v>
      </c>
      <c r="D2870">
        <v>2</v>
      </c>
      <c r="E2870" s="4">
        <v>132.6</v>
      </c>
      <c r="F2870" s="4" t="str">
        <f>VLOOKUP(C2870,[5]Lookup!A:C,3,FALSE)</f>
        <v>Local Authority</v>
      </c>
      <c r="G2870" t="str">
        <f>IF(F2870="NHS England", "NHS England", IFERROR(VLOOKUP(B2870,[5]Lookup!E:F,2,FALSE),"Requires a Council Assigning"))</f>
        <v>North Yorkshire County Council</v>
      </c>
      <c r="H2870" t="str">
        <f>IFERROR(VLOOKUP(C2870,[5]Lookup!A:B,2,FALSE),"Requires Category")</f>
        <v>Alcohol dependence</v>
      </c>
      <c r="I2870" t="str">
        <f t="shared" si="47"/>
        <v>Yes</v>
      </c>
    </row>
    <row r="2871" spans="1:9" hidden="1" x14ac:dyDescent="0.25">
      <c r="A2871" s="53">
        <v>42736</v>
      </c>
      <c r="B2871" t="s">
        <v>44</v>
      </c>
      <c r="C2871" t="s">
        <v>204</v>
      </c>
      <c r="D2871">
        <v>26</v>
      </c>
      <c r="E2871" s="4">
        <v>158.62</v>
      </c>
      <c r="F2871" s="4" t="str">
        <f>VLOOKUP(C2871,[5]Lookup!A:C,3,FALSE)</f>
        <v>NHS England</v>
      </c>
      <c r="G2871" t="str">
        <f>IF(F2871="NHS England", "NHS England", IFERROR(VLOOKUP(B2871,[5]Lookup!E:F,2,FALSE),"Requires a Council Assigning"))</f>
        <v>NHS England</v>
      </c>
      <c r="H2871" t="str">
        <f>IFERROR(VLOOKUP(C2871,[5]Lookup!A:B,2,FALSE),"Requires Category")</f>
        <v>Influenza</v>
      </c>
      <c r="I2871" t="str">
        <f t="shared" si="47"/>
        <v>Yes</v>
      </c>
    </row>
    <row r="2872" spans="1:9" hidden="1" x14ac:dyDescent="0.25">
      <c r="A2872" s="53">
        <v>42736</v>
      </c>
      <c r="B2872" t="s">
        <v>44</v>
      </c>
      <c r="C2872" t="s">
        <v>137</v>
      </c>
      <c r="D2872">
        <v>22</v>
      </c>
      <c r="E2872" s="4">
        <v>106.31</v>
      </c>
      <c r="F2872" s="4" t="str">
        <f>VLOOKUP(C2872,[5]Lookup!A:C,3,FALSE)</f>
        <v>NHS England</v>
      </c>
      <c r="G2872" t="str">
        <f>IF(F2872="NHS England", "NHS England", IFERROR(VLOOKUP(B2872,[5]Lookup!E:F,2,FALSE),"Requires a Council Assigning"))</f>
        <v>NHS England</v>
      </c>
      <c r="H2872" t="str">
        <f>IFERROR(VLOOKUP(C2872,[5]Lookup!A:B,2,FALSE),"Requires Category")</f>
        <v>Influenza</v>
      </c>
      <c r="I2872" t="str">
        <f t="shared" si="47"/>
        <v>Yes</v>
      </c>
    </row>
    <row r="2873" spans="1:9" hidden="1" x14ac:dyDescent="0.25">
      <c r="A2873" s="53">
        <v>42736</v>
      </c>
      <c r="B2873" t="s">
        <v>44</v>
      </c>
      <c r="C2873" t="s">
        <v>159</v>
      </c>
      <c r="D2873">
        <v>1</v>
      </c>
      <c r="E2873" s="4">
        <v>4.83</v>
      </c>
      <c r="F2873" s="4" t="str">
        <f>VLOOKUP(C2873,[5]Lookup!A:C,3,FALSE)</f>
        <v>Local Authority</v>
      </c>
      <c r="G2873" t="str">
        <f>IF(F2873="NHS England", "NHS England", IFERROR(VLOOKUP(B2873,[5]Lookup!E:F,2,FALSE),"Requires a Council Assigning"))</f>
        <v>North Yorkshire County Council</v>
      </c>
      <c r="H2873" t="str">
        <f>IFERROR(VLOOKUP(C2873,[5]Lookup!A:B,2,FALSE),"Requires Category")</f>
        <v>Emergency Contraception</v>
      </c>
      <c r="I2873" t="str">
        <f t="shared" si="47"/>
        <v>No</v>
      </c>
    </row>
    <row r="2874" spans="1:9" hidden="1" x14ac:dyDescent="0.25">
      <c r="A2874" s="53">
        <v>42736</v>
      </c>
      <c r="B2874" t="s">
        <v>44</v>
      </c>
      <c r="C2874" t="s">
        <v>138</v>
      </c>
      <c r="D2874">
        <v>19</v>
      </c>
      <c r="E2874" s="4">
        <v>142.82</v>
      </c>
      <c r="F2874" s="4" t="str">
        <f>VLOOKUP(C2874,[5]Lookup!A:C,3,FALSE)</f>
        <v>Local Authority</v>
      </c>
      <c r="G2874" t="str">
        <f>IF(F2874="NHS England", "NHS England", IFERROR(VLOOKUP(B2874,[5]Lookup!E:F,2,FALSE),"Requires a Council Assigning"))</f>
        <v>North Yorkshire County Council</v>
      </c>
      <c r="H2874" t="str">
        <f>IFERROR(VLOOKUP(C2874,[5]Lookup!A:B,2,FALSE),"Requires Category")</f>
        <v>Opioid Dependence</v>
      </c>
      <c r="I2874" t="str">
        <f t="shared" si="47"/>
        <v>Yes</v>
      </c>
    </row>
    <row r="2875" spans="1:9" hidden="1" x14ac:dyDescent="0.25">
      <c r="A2875" s="53">
        <v>42736</v>
      </c>
      <c r="B2875" t="s">
        <v>44</v>
      </c>
      <c r="C2875" t="s">
        <v>128</v>
      </c>
      <c r="D2875">
        <v>5</v>
      </c>
      <c r="E2875" s="4">
        <v>407.33</v>
      </c>
      <c r="F2875" s="4" t="str">
        <f>VLOOKUP(C2875,[5]Lookup!A:C,3,FALSE)</f>
        <v>Local Authority</v>
      </c>
      <c r="G2875" t="str">
        <f>IF(F2875="NHS England", "NHS England", IFERROR(VLOOKUP(B2875,[5]Lookup!E:F,2,FALSE),"Requires a Council Assigning"))</f>
        <v>North Yorkshire County Council</v>
      </c>
      <c r="H2875" t="str">
        <f>IFERROR(VLOOKUP(C2875,[5]Lookup!A:B,2,FALSE),"Requires Category")</f>
        <v>IUD Progestogen-only Device</v>
      </c>
      <c r="I2875" t="str">
        <f t="shared" si="47"/>
        <v>Yes</v>
      </c>
    </row>
    <row r="2876" spans="1:9" hidden="1" x14ac:dyDescent="0.25">
      <c r="A2876" s="53">
        <v>42736</v>
      </c>
      <c r="B2876" t="s">
        <v>44</v>
      </c>
      <c r="C2876" t="s">
        <v>129</v>
      </c>
      <c r="D2876">
        <v>4</v>
      </c>
      <c r="E2876" s="4">
        <v>308.94</v>
      </c>
      <c r="F2876" s="4" t="str">
        <f>VLOOKUP(C2876,[5]Lookup!A:C,3,FALSE)</f>
        <v>Local Authority</v>
      </c>
      <c r="G2876" t="str">
        <f>IF(F2876="NHS England", "NHS England", IFERROR(VLOOKUP(B2876,[5]Lookup!E:F,2,FALSE),"Requires a Council Assigning"))</f>
        <v>North Yorkshire County Council</v>
      </c>
      <c r="H2876" t="str">
        <f>IFERROR(VLOOKUP(C2876,[5]Lookup!A:B,2,FALSE),"Requires Category")</f>
        <v>Etonogestrel</v>
      </c>
      <c r="I2876" t="str">
        <f t="shared" si="47"/>
        <v>Yes</v>
      </c>
    </row>
    <row r="2877" spans="1:9" hidden="1" x14ac:dyDescent="0.25">
      <c r="A2877" s="53">
        <v>42736</v>
      </c>
      <c r="B2877" t="s">
        <v>44</v>
      </c>
      <c r="C2877" t="s">
        <v>199</v>
      </c>
      <c r="D2877">
        <v>1</v>
      </c>
      <c r="E2877" s="4">
        <v>18.47</v>
      </c>
      <c r="F2877" s="4" t="str">
        <f>VLOOKUP(C2877,[5]Lookup!A:C,3,FALSE)</f>
        <v>Local Authority</v>
      </c>
      <c r="G2877" t="str">
        <f>IF(F2877="NHS England", "NHS England", IFERROR(VLOOKUP(B2877,[5]Lookup!E:F,2,FALSE),"Requires a Council Assigning"))</f>
        <v>North Yorkshire County Council</v>
      </c>
      <c r="H2877" t="str">
        <f>IFERROR(VLOOKUP(C2877,[5]Lookup!A:B,2,FALSE),"Requires Category")</f>
        <v>Nicotine Dependence</v>
      </c>
      <c r="I2877" t="str">
        <f t="shared" si="47"/>
        <v>Yes</v>
      </c>
    </row>
    <row r="2878" spans="1:9" hidden="1" x14ac:dyDescent="0.25">
      <c r="A2878" s="53">
        <v>42736</v>
      </c>
      <c r="B2878" t="s">
        <v>44</v>
      </c>
      <c r="C2878" t="s">
        <v>153</v>
      </c>
      <c r="D2878">
        <v>4</v>
      </c>
      <c r="E2878" s="4">
        <v>89.03</v>
      </c>
      <c r="F2878" s="4" t="str">
        <f>VLOOKUP(C2878,[5]Lookup!A:C,3,FALSE)</f>
        <v>Local Authority</v>
      </c>
      <c r="G2878" t="str">
        <f>IF(F2878="NHS England", "NHS England", IFERROR(VLOOKUP(B2878,[5]Lookup!E:F,2,FALSE),"Requires a Council Assigning"))</f>
        <v>North Yorkshire County Council</v>
      </c>
      <c r="H2878" t="str">
        <f>IFERROR(VLOOKUP(C2878,[5]Lookup!A:B,2,FALSE),"Requires Category")</f>
        <v>Nicotine Dependence</v>
      </c>
      <c r="I2878" t="str">
        <f t="shared" si="47"/>
        <v>Yes</v>
      </c>
    </row>
    <row r="2879" spans="1:9" hidden="1" x14ac:dyDescent="0.25">
      <c r="A2879" s="53">
        <v>42736</v>
      </c>
      <c r="B2879" t="s">
        <v>44</v>
      </c>
      <c r="C2879" t="s">
        <v>141</v>
      </c>
      <c r="D2879">
        <v>1</v>
      </c>
      <c r="E2879" s="4">
        <v>16.899999999999999</v>
      </c>
      <c r="F2879" s="4" t="str">
        <f>VLOOKUP(C2879,[5]Lookup!A:C,3,FALSE)</f>
        <v>Local Authority</v>
      </c>
      <c r="G2879" t="str">
        <f>IF(F2879="NHS England", "NHS England", IFERROR(VLOOKUP(B2879,[5]Lookup!E:F,2,FALSE),"Requires a Council Assigning"))</f>
        <v>North Yorkshire County Council</v>
      </c>
      <c r="H2879" t="str">
        <f>IFERROR(VLOOKUP(C2879,[5]Lookup!A:B,2,FALSE),"Requires Category")</f>
        <v>Nicotine Dependence</v>
      </c>
      <c r="I2879" t="str">
        <f t="shared" si="47"/>
        <v>Yes</v>
      </c>
    </row>
    <row r="2880" spans="1:9" hidden="1" x14ac:dyDescent="0.25">
      <c r="A2880" s="53">
        <v>42736</v>
      </c>
      <c r="B2880" t="s">
        <v>44</v>
      </c>
      <c r="C2880" t="s">
        <v>155</v>
      </c>
      <c r="D2880">
        <v>2</v>
      </c>
      <c r="E2880" s="4">
        <v>23.17</v>
      </c>
      <c r="F2880" s="4" t="str">
        <f>VLOOKUP(C2880,[5]Lookup!A:C,3,FALSE)</f>
        <v>Local Authority</v>
      </c>
      <c r="G2880" t="str">
        <f>IF(F2880="NHS England", "NHS England", IFERROR(VLOOKUP(B2880,[5]Lookup!E:F,2,FALSE),"Requires a Council Assigning"))</f>
        <v>North Yorkshire County Council</v>
      </c>
      <c r="H2880" t="str">
        <f>IFERROR(VLOOKUP(C2880,[5]Lookup!A:B,2,FALSE),"Requires Category")</f>
        <v>Opioid Dependence</v>
      </c>
      <c r="I2880" t="str">
        <f t="shared" si="47"/>
        <v>Yes</v>
      </c>
    </row>
    <row r="2881" spans="1:9" hidden="1" x14ac:dyDescent="0.25">
      <c r="A2881" s="53">
        <v>42736</v>
      </c>
      <c r="B2881" t="s">
        <v>44</v>
      </c>
      <c r="C2881" t="s">
        <v>174</v>
      </c>
      <c r="D2881">
        <v>5</v>
      </c>
      <c r="E2881" s="4">
        <v>348.21</v>
      </c>
      <c r="F2881" s="4" t="str">
        <f>VLOOKUP(C2881,[5]Lookup!A:C,3,FALSE)</f>
        <v>Local Authority</v>
      </c>
      <c r="G2881" t="str">
        <f>IF(F2881="NHS England", "NHS England", IFERROR(VLOOKUP(B2881,[5]Lookup!E:F,2,FALSE),"Requires a Council Assigning"))</f>
        <v>North Yorkshire County Council</v>
      </c>
      <c r="H2881" t="str">
        <f>IFERROR(VLOOKUP(C2881,[5]Lookup!A:B,2,FALSE),"Requires Category")</f>
        <v>Opioid Dependence</v>
      </c>
      <c r="I2881" t="str">
        <f t="shared" si="47"/>
        <v>Yes</v>
      </c>
    </row>
    <row r="2882" spans="1:9" hidden="1" x14ac:dyDescent="0.25">
      <c r="A2882" s="53">
        <v>42736</v>
      </c>
      <c r="B2882" t="s">
        <v>44</v>
      </c>
      <c r="C2882" t="s">
        <v>145</v>
      </c>
      <c r="D2882">
        <v>1</v>
      </c>
      <c r="E2882" s="4">
        <v>25.3</v>
      </c>
      <c r="F2882" s="4" t="str">
        <f>VLOOKUP(C2882,[5]Lookup!A:C,3,FALSE)</f>
        <v>Local Authority</v>
      </c>
      <c r="G2882" t="str">
        <f>IF(F2882="NHS England", "NHS England", IFERROR(VLOOKUP(B2882,[5]Lookup!E:F,2,FALSE),"Requires a Council Assigning"))</f>
        <v>North Yorkshire County Council</v>
      </c>
      <c r="H2882" t="str">
        <f>IFERROR(VLOOKUP(C2882,[5]Lookup!A:B,2,FALSE),"Requires Category")</f>
        <v>Nicotine Dependence</v>
      </c>
      <c r="I2882" t="str">
        <f t="shared" si="47"/>
        <v>Yes</v>
      </c>
    </row>
    <row r="2883" spans="1:9" hidden="1" x14ac:dyDescent="0.25">
      <c r="A2883" s="53">
        <v>42736</v>
      </c>
      <c r="B2883" t="s">
        <v>44</v>
      </c>
      <c r="C2883" t="s">
        <v>146</v>
      </c>
      <c r="D2883">
        <v>2</v>
      </c>
      <c r="E2883" s="4">
        <v>75.84</v>
      </c>
      <c r="F2883" s="4" t="str">
        <f>VLOOKUP(C2883,[5]Lookup!A:C,3,FALSE)</f>
        <v>Local Authority</v>
      </c>
      <c r="G2883" t="str">
        <f>IF(F2883="NHS England", "NHS England", IFERROR(VLOOKUP(B2883,[5]Lookup!E:F,2,FALSE),"Requires a Council Assigning"))</f>
        <v>North Yorkshire County Council</v>
      </c>
      <c r="H2883" t="str">
        <f>IFERROR(VLOOKUP(C2883,[5]Lookup!A:B,2,FALSE),"Requires Category")</f>
        <v>Nicotine Dependence</v>
      </c>
      <c r="I2883" t="str">
        <f t="shared" si="47"/>
        <v>Yes</v>
      </c>
    </row>
    <row r="2884" spans="1:9" hidden="1" x14ac:dyDescent="0.25">
      <c r="A2884" s="53">
        <v>42736</v>
      </c>
      <c r="B2884" t="s">
        <v>10</v>
      </c>
      <c r="C2884" t="s">
        <v>135</v>
      </c>
      <c r="D2884">
        <v>1</v>
      </c>
      <c r="E2884" s="4">
        <v>84.93</v>
      </c>
      <c r="F2884" s="4" t="str">
        <f>VLOOKUP(C2884,[5]Lookup!A:C,3,FALSE)</f>
        <v>Local Authority</v>
      </c>
      <c r="G2884" t="str">
        <f>IF(F2884="NHS England", "NHS England", IFERROR(VLOOKUP(B2884,[5]Lookup!E:F,2,FALSE),"Requires a Council Assigning"))</f>
        <v>North Yorkshire County Council</v>
      </c>
      <c r="H2884" t="str">
        <f>IFERROR(VLOOKUP(C2884,[5]Lookup!A:B,2,FALSE),"Requires Category")</f>
        <v>Alcohol dependence</v>
      </c>
      <c r="I2884" t="str">
        <f t="shared" si="47"/>
        <v>Yes</v>
      </c>
    </row>
    <row r="2885" spans="1:9" hidden="1" x14ac:dyDescent="0.25">
      <c r="A2885" s="53">
        <v>42736</v>
      </c>
      <c r="B2885" t="s">
        <v>30</v>
      </c>
      <c r="C2885" t="s">
        <v>154</v>
      </c>
      <c r="D2885">
        <v>5</v>
      </c>
      <c r="E2885" s="4">
        <v>30.5</v>
      </c>
      <c r="F2885" s="4" t="str">
        <f>VLOOKUP(C2885,[5]Lookup!A:C,3,FALSE)</f>
        <v>NHS England</v>
      </c>
      <c r="G2885" t="str">
        <f>IF(F2885="NHS England", "NHS England", IFERROR(VLOOKUP(B2885,[5]Lookup!E:F,2,FALSE),"Requires a Council Assigning"))</f>
        <v>NHS England</v>
      </c>
      <c r="H2885" t="str">
        <f>IFERROR(VLOOKUP(C2885,[5]Lookup!A:B,2,FALSE),"Requires Category")</f>
        <v>Influenza</v>
      </c>
      <c r="I2885" t="str">
        <f t="shared" si="47"/>
        <v>Yes</v>
      </c>
    </row>
    <row r="2886" spans="1:9" hidden="1" x14ac:dyDescent="0.25">
      <c r="A2886" s="53">
        <v>42736</v>
      </c>
      <c r="B2886" t="s">
        <v>30</v>
      </c>
      <c r="C2886" t="s">
        <v>128</v>
      </c>
      <c r="D2886">
        <v>1</v>
      </c>
      <c r="E2886" s="4">
        <v>81.47</v>
      </c>
      <c r="F2886" s="4" t="str">
        <f>VLOOKUP(C2886,[5]Lookup!A:C,3,FALSE)</f>
        <v>Local Authority</v>
      </c>
      <c r="G2886" t="str">
        <f>IF(F2886="NHS England", "NHS England", IFERROR(VLOOKUP(B2886,[5]Lookup!E:F,2,FALSE),"Requires a Council Assigning"))</f>
        <v>City of York</v>
      </c>
      <c r="H2886" t="str">
        <f>IFERROR(VLOOKUP(C2886,[5]Lookup!A:B,2,FALSE),"Requires Category")</f>
        <v>IUD Progestogen-only Device</v>
      </c>
      <c r="I2886" t="str">
        <f t="shared" si="47"/>
        <v>No</v>
      </c>
    </row>
    <row r="2887" spans="1:9" hidden="1" x14ac:dyDescent="0.25">
      <c r="A2887" s="53">
        <v>42736</v>
      </c>
      <c r="B2887" t="s">
        <v>30</v>
      </c>
      <c r="C2887" t="s">
        <v>152</v>
      </c>
      <c r="D2887">
        <v>1</v>
      </c>
      <c r="E2887" s="4">
        <v>7.7</v>
      </c>
      <c r="F2887" s="4" t="str">
        <f>VLOOKUP(C2887,[5]Lookup!A:C,3,FALSE)</f>
        <v>NHS England</v>
      </c>
      <c r="G2887" t="str">
        <f>IF(F2887="NHS England", "NHS England", IFERROR(VLOOKUP(B2887,[5]Lookup!E:F,2,FALSE),"Requires a Council Assigning"))</f>
        <v>NHS England</v>
      </c>
      <c r="H2887" t="str">
        <f>IFERROR(VLOOKUP(C2887,[5]Lookup!A:B,2,FALSE),"Requires Category")</f>
        <v>Pneumococcal</v>
      </c>
      <c r="I2887" t="str">
        <f t="shared" si="47"/>
        <v>Yes</v>
      </c>
    </row>
    <row r="2888" spans="1:9" hidden="1" x14ac:dyDescent="0.25">
      <c r="A2888" s="53">
        <v>42736</v>
      </c>
      <c r="B2888" t="s">
        <v>30</v>
      </c>
      <c r="C2888" t="s">
        <v>146</v>
      </c>
      <c r="D2888">
        <v>1</v>
      </c>
      <c r="E2888" s="4">
        <v>25.27</v>
      </c>
      <c r="F2888" s="4" t="str">
        <f>VLOOKUP(C2888,[5]Lookup!A:C,3,FALSE)</f>
        <v>Local Authority</v>
      </c>
      <c r="G2888" t="str">
        <f>IF(F2888="NHS England", "NHS England", IFERROR(VLOOKUP(B2888,[5]Lookup!E:F,2,FALSE),"Requires a Council Assigning"))</f>
        <v>City of York</v>
      </c>
      <c r="H2888" t="str">
        <f>IFERROR(VLOOKUP(C2888,[5]Lookup!A:B,2,FALSE),"Requires Category")</f>
        <v>Nicotine Dependence</v>
      </c>
      <c r="I2888" t="str">
        <f t="shared" si="47"/>
        <v>No</v>
      </c>
    </row>
    <row r="2889" spans="1:9" hidden="1" x14ac:dyDescent="0.25">
      <c r="A2889" s="53">
        <v>42736</v>
      </c>
      <c r="B2889" t="s">
        <v>18</v>
      </c>
      <c r="C2889" t="s">
        <v>166</v>
      </c>
      <c r="D2889">
        <v>2</v>
      </c>
      <c r="E2889" s="4">
        <v>62.25</v>
      </c>
      <c r="F2889" s="4" t="str">
        <f>VLOOKUP(C2889,[5]Lookup!A:C,3,FALSE)</f>
        <v>Local Authority</v>
      </c>
      <c r="G2889" t="str">
        <f>IF(F2889="NHS England", "NHS England", IFERROR(VLOOKUP(B2889,[5]Lookup!E:F,2,FALSE),"Requires a Council Assigning"))</f>
        <v>North Yorkshire County Council</v>
      </c>
      <c r="H2889" t="str">
        <f>IFERROR(VLOOKUP(C2889,[5]Lookup!A:B,2,FALSE),"Requires Category")</f>
        <v>Alcohol dependence</v>
      </c>
      <c r="I2889" t="str">
        <f t="shared" si="47"/>
        <v>Yes</v>
      </c>
    </row>
    <row r="2890" spans="1:9" hidden="1" x14ac:dyDescent="0.25">
      <c r="A2890" s="53">
        <v>42736</v>
      </c>
      <c r="B2890" t="s">
        <v>18</v>
      </c>
      <c r="C2890" t="s">
        <v>137</v>
      </c>
      <c r="D2890">
        <v>12</v>
      </c>
      <c r="E2890" s="4">
        <v>57.99</v>
      </c>
      <c r="F2890" s="4" t="str">
        <f>VLOOKUP(C2890,[5]Lookup!A:C,3,FALSE)</f>
        <v>NHS England</v>
      </c>
      <c r="G2890" t="str">
        <f>IF(F2890="NHS England", "NHS England", IFERROR(VLOOKUP(B2890,[5]Lookup!E:F,2,FALSE),"Requires a Council Assigning"))</f>
        <v>NHS England</v>
      </c>
      <c r="H2890" t="str">
        <f>IFERROR(VLOOKUP(C2890,[5]Lookup!A:B,2,FALSE),"Requires Category")</f>
        <v>Influenza</v>
      </c>
      <c r="I2890" t="str">
        <f t="shared" si="47"/>
        <v>Yes</v>
      </c>
    </row>
    <row r="2891" spans="1:9" hidden="1" x14ac:dyDescent="0.25">
      <c r="A2891" s="53">
        <v>42736</v>
      </c>
      <c r="B2891" t="s">
        <v>18</v>
      </c>
      <c r="C2891" t="s">
        <v>159</v>
      </c>
      <c r="D2891">
        <v>1</v>
      </c>
      <c r="E2891" s="4">
        <v>4.8099999999999996</v>
      </c>
      <c r="F2891" s="4" t="str">
        <f>VLOOKUP(C2891,[5]Lookup!A:C,3,FALSE)</f>
        <v>Local Authority</v>
      </c>
      <c r="G2891" t="str">
        <f>IF(F2891="NHS England", "NHS England", IFERROR(VLOOKUP(B2891,[5]Lookup!E:F,2,FALSE),"Requires a Council Assigning"))</f>
        <v>North Yorkshire County Council</v>
      </c>
      <c r="H2891" t="str">
        <f>IFERROR(VLOOKUP(C2891,[5]Lookup!A:B,2,FALSE),"Requires Category")</f>
        <v>Emergency Contraception</v>
      </c>
      <c r="I2891" t="str">
        <f t="shared" si="47"/>
        <v>No</v>
      </c>
    </row>
    <row r="2892" spans="1:9" hidden="1" x14ac:dyDescent="0.25">
      <c r="A2892" s="53">
        <v>42736</v>
      </c>
      <c r="B2892" t="s">
        <v>18</v>
      </c>
      <c r="C2892" t="s">
        <v>167</v>
      </c>
      <c r="D2892">
        <v>1</v>
      </c>
      <c r="E2892" s="4">
        <v>27.69</v>
      </c>
      <c r="F2892" s="4" t="str">
        <f>VLOOKUP(C2892,[5]Lookup!A:C,3,FALSE)</f>
        <v>Local Authority</v>
      </c>
      <c r="G2892" t="str">
        <f>IF(F2892="NHS England", "NHS England", IFERROR(VLOOKUP(B2892,[5]Lookup!E:F,2,FALSE),"Requires a Council Assigning"))</f>
        <v>North Yorkshire County Council</v>
      </c>
      <c r="H2892" t="str">
        <f>IFERROR(VLOOKUP(C2892,[5]Lookup!A:B,2,FALSE),"Requires Category")</f>
        <v>Nicotine Dependence</v>
      </c>
      <c r="I2892" t="str">
        <f t="shared" si="47"/>
        <v>Yes</v>
      </c>
    </row>
    <row r="2893" spans="1:9" hidden="1" x14ac:dyDescent="0.25">
      <c r="A2893" s="53">
        <v>42736</v>
      </c>
      <c r="B2893" t="s">
        <v>18</v>
      </c>
      <c r="C2893" t="s">
        <v>152</v>
      </c>
      <c r="D2893">
        <v>8</v>
      </c>
      <c r="E2893" s="4">
        <v>61.62</v>
      </c>
      <c r="F2893" s="4" t="str">
        <f>VLOOKUP(C2893,[5]Lookup!A:C,3,FALSE)</f>
        <v>NHS England</v>
      </c>
      <c r="G2893" t="str">
        <f>IF(F2893="NHS England", "NHS England", IFERROR(VLOOKUP(B2893,[5]Lookup!E:F,2,FALSE),"Requires a Council Assigning"))</f>
        <v>NHS England</v>
      </c>
      <c r="H2893" t="str">
        <f>IFERROR(VLOOKUP(C2893,[5]Lookup!A:B,2,FALSE),"Requires Category")</f>
        <v>Pneumococcal</v>
      </c>
      <c r="I2893" t="str">
        <f t="shared" si="47"/>
        <v>Yes</v>
      </c>
    </row>
    <row r="2894" spans="1:9" hidden="1" x14ac:dyDescent="0.25">
      <c r="A2894" s="53">
        <v>42736</v>
      </c>
      <c r="B2894" t="s">
        <v>18</v>
      </c>
      <c r="C2894" t="s">
        <v>203</v>
      </c>
      <c r="D2894">
        <v>1</v>
      </c>
      <c r="E2894" s="4">
        <v>3.47</v>
      </c>
      <c r="F2894" s="4" t="str">
        <f>VLOOKUP(C2894,[5]Lookup!A:C,3,FALSE)</f>
        <v>Local Authority</v>
      </c>
      <c r="G2894" t="str">
        <f>IF(F2894="NHS England", "NHS England", IFERROR(VLOOKUP(B2894,[5]Lookup!E:F,2,FALSE),"Requires a Council Assigning"))</f>
        <v>North Yorkshire County Council</v>
      </c>
      <c r="H2894" t="str">
        <f>IFERROR(VLOOKUP(C2894,[5]Lookup!A:B,2,FALSE),"Requires Category")</f>
        <v>Emergency Contraception</v>
      </c>
      <c r="I2894" t="str">
        <f t="shared" si="47"/>
        <v>No</v>
      </c>
    </row>
    <row r="2895" spans="1:9" hidden="1" x14ac:dyDescent="0.25">
      <c r="A2895" s="53">
        <v>42736</v>
      </c>
      <c r="B2895" t="s">
        <v>38</v>
      </c>
      <c r="C2895" t="s">
        <v>130</v>
      </c>
      <c r="D2895">
        <v>3</v>
      </c>
      <c r="E2895" s="4">
        <v>170.24</v>
      </c>
      <c r="F2895" s="4" t="str">
        <f>VLOOKUP(C2895,[5]Lookup!A:C,3,FALSE)</f>
        <v>Local Authority</v>
      </c>
      <c r="G2895" t="str">
        <f>IF(F2895="NHS England", "NHS England", IFERROR(VLOOKUP(B2895,[5]Lookup!E:F,2,FALSE),"Requires a Council Assigning"))</f>
        <v>City of York</v>
      </c>
      <c r="H2895" t="str">
        <f>IFERROR(VLOOKUP(C2895,[5]Lookup!A:B,2,FALSE),"Requires Category")</f>
        <v>Nicotine Dependence</v>
      </c>
      <c r="I2895" t="str">
        <f t="shared" si="47"/>
        <v>No</v>
      </c>
    </row>
    <row r="2896" spans="1:9" hidden="1" x14ac:dyDescent="0.25">
      <c r="A2896" s="53">
        <v>42736</v>
      </c>
      <c r="B2896" t="s">
        <v>38</v>
      </c>
      <c r="C2896" t="s">
        <v>127</v>
      </c>
      <c r="D2896">
        <v>2</v>
      </c>
      <c r="E2896" s="4">
        <v>26.04</v>
      </c>
      <c r="F2896" s="4" t="str">
        <f>VLOOKUP(C2896,[5]Lookup!A:C,3,FALSE)</f>
        <v>Local Authority</v>
      </c>
      <c r="G2896" t="str">
        <f>IF(F2896="NHS England", "NHS England", IFERROR(VLOOKUP(B2896,[5]Lookup!E:F,2,FALSE),"Requires a Council Assigning"))</f>
        <v>City of York</v>
      </c>
      <c r="H2896" t="str">
        <f>IFERROR(VLOOKUP(C2896,[5]Lookup!A:B,2,FALSE),"Requires Category")</f>
        <v>Emergency Contraception</v>
      </c>
      <c r="I2896" t="str">
        <f t="shared" si="47"/>
        <v>No</v>
      </c>
    </row>
    <row r="2897" spans="1:9" hidden="1" x14ac:dyDescent="0.25">
      <c r="A2897" s="53">
        <v>42736</v>
      </c>
      <c r="B2897" t="s">
        <v>38</v>
      </c>
      <c r="C2897" t="s">
        <v>136</v>
      </c>
      <c r="D2897">
        <v>3</v>
      </c>
      <c r="E2897" s="4">
        <v>231.74</v>
      </c>
      <c r="F2897" s="4" t="str">
        <f>VLOOKUP(C2897,[5]Lookup!A:C,3,FALSE)</f>
        <v>Local Authority</v>
      </c>
      <c r="G2897" t="str">
        <f>IF(F2897="NHS England", "NHS England", IFERROR(VLOOKUP(B2897,[5]Lookup!E:F,2,FALSE),"Requires a Council Assigning"))</f>
        <v>City of York</v>
      </c>
      <c r="H2897" t="str">
        <f>IFERROR(VLOOKUP(C2897,[5]Lookup!A:B,2,FALSE),"Requires Category")</f>
        <v>Etonogestrel</v>
      </c>
      <c r="I2897" t="str">
        <f t="shared" si="47"/>
        <v>No</v>
      </c>
    </row>
    <row r="2898" spans="1:9" hidden="1" x14ac:dyDescent="0.25">
      <c r="A2898" s="53">
        <v>42736</v>
      </c>
      <c r="B2898" t="s">
        <v>38</v>
      </c>
      <c r="C2898" t="s">
        <v>154</v>
      </c>
      <c r="D2898">
        <v>2</v>
      </c>
      <c r="E2898" s="4">
        <v>12.2</v>
      </c>
      <c r="F2898" s="4" t="str">
        <f>VLOOKUP(C2898,[5]Lookup!A:C,3,FALSE)</f>
        <v>NHS England</v>
      </c>
      <c r="G2898" t="str">
        <f>IF(F2898="NHS England", "NHS England", IFERROR(VLOOKUP(B2898,[5]Lookup!E:F,2,FALSE),"Requires a Council Assigning"))</f>
        <v>NHS England</v>
      </c>
      <c r="H2898" t="str">
        <f>IFERROR(VLOOKUP(C2898,[5]Lookup!A:B,2,FALSE),"Requires Category")</f>
        <v>Influenza</v>
      </c>
      <c r="I2898" t="str">
        <f t="shared" si="47"/>
        <v>Yes</v>
      </c>
    </row>
    <row r="2899" spans="1:9" hidden="1" x14ac:dyDescent="0.25">
      <c r="A2899" s="53">
        <v>42736</v>
      </c>
      <c r="B2899" t="s">
        <v>38</v>
      </c>
      <c r="C2899" t="s">
        <v>187</v>
      </c>
      <c r="D2899">
        <v>1</v>
      </c>
      <c r="E2899" s="4">
        <v>12.82</v>
      </c>
      <c r="F2899" s="4" t="str">
        <f>VLOOKUP(C2899,[5]Lookup!A:C,3,FALSE)</f>
        <v>Local Authority</v>
      </c>
      <c r="G2899" t="str">
        <f>IF(F2899="NHS England", "NHS England", IFERROR(VLOOKUP(B2899,[5]Lookup!E:F,2,FALSE),"Requires a Council Assigning"))</f>
        <v>City of York</v>
      </c>
      <c r="H2899" t="str">
        <f>IFERROR(VLOOKUP(C2899,[5]Lookup!A:B,2,FALSE),"Requires Category")</f>
        <v>Emergency Contraception</v>
      </c>
      <c r="I2899" t="str">
        <f t="shared" si="47"/>
        <v>No</v>
      </c>
    </row>
    <row r="2900" spans="1:9" hidden="1" x14ac:dyDescent="0.25">
      <c r="A2900" s="53">
        <v>42736</v>
      </c>
      <c r="B2900" t="s">
        <v>38</v>
      </c>
      <c r="C2900" t="s">
        <v>159</v>
      </c>
      <c r="D2900">
        <v>2</v>
      </c>
      <c r="E2900" s="4">
        <v>9.65</v>
      </c>
      <c r="F2900" s="4" t="str">
        <f>VLOOKUP(C2900,[5]Lookup!A:C,3,FALSE)</f>
        <v>Local Authority</v>
      </c>
      <c r="G2900" t="str">
        <f>IF(F2900="NHS England", "NHS England", IFERROR(VLOOKUP(B2900,[5]Lookup!E:F,2,FALSE),"Requires a Council Assigning"))</f>
        <v>City of York</v>
      </c>
      <c r="H2900" t="str">
        <f>IFERROR(VLOOKUP(C2900,[5]Lookup!A:B,2,FALSE),"Requires Category")</f>
        <v>Emergency Contraception</v>
      </c>
      <c r="I2900" t="str">
        <f t="shared" si="47"/>
        <v>No</v>
      </c>
    </row>
    <row r="2901" spans="1:9" hidden="1" x14ac:dyDescent="0.25">
      <c r="A2901" s="53">
        <v>42736</v>
      </c>
      <c r="B2901" t="s">
        <v>38</v>
      </c>
      <c r="C2901" t="s">
        <v>128</v>
      </c>
      <c r="D2901">
        <v>1</v>
      </c>
      <c r="E2901" s="4">
        <v>81.47</v>
      </c>
      <c r="F2901" s="4" t="str">
        <f>VLOOKUP(C2901,[5]Lookup!A:C,3,FALSE)</f>
        <v>Local Authority</v>
      </c>
      <c r="G2901" t="str">
        <f>IF(F2901="NHS England", "NHS England", IFERROR(VLOOKUP(B2901,[5]Lookup!E:F,2,FALSE),"Requires a Council Assigning"))</f>
        <v>City of York</v>
      </c>
      <c r="H2901" t="str">
        <f>IFERROR(VLOOKUP(C2901,[5]Lookup!A:B,2,FALSE),"Requires Category")</f>
        <v>IUD Progestogen-only Device</v>
      </c>
      <c r="I2901" t="str">
        <f t="shared" si="47"/>
        <v>No</v>
      </c>
    </row>
    <row r="2902" spans="1:9" hidden="1" x14ac:dyDescent="0.25">
      <c r="A2902" s="53">
        <v>42736</v>
      </c>
      <c r="B2902" t="s">
        <v>38</v>
      </c>
      <c r="C2902" t="s">
        <v>129</v>
      </c>
      <c r="D2902">
        <v>14</v>
      </c>
      <c r="E2902" s="4">
        <v>1081.47</v>
      </c>
      <c r="F2902" s="4" t="str">
        <f>VLOOKUP(C2902,[5]Lookup!A:C,3,FALSE)</f>
        <v>Local Authority</v>
      </c>
      <c r="G2902" t="str">
        <f>IF(F2902="NHS England", "NHS England", IFERROR(VLOOKUP(B2902,[5]Lookup!E:F,2,FALSE),"Requires a Council Assigning"))</f>
        <v>City of York</v>
      </c>
      <c r="H2902" t="str">
        <f>IFERROR(VLOOKUP(C2902,[5]Lookup!A:B,2,FALSE),"Requires Category")</f>
        <v>Etonogestrel</v>
      </c>
      <c r="I2902" t="str">
        <f t="shared" si="47"/>
        <v>No</v>
      </c>
    </row>
    <row r="2903" spans="1:9" hidden="1" x14ac:dyDescent="0.25">
      <c r="A2903" s="53">
        <v>42736</v>
      </c>
      <c r="B2903" t="s">
        <v>38</v>
      </c>
      <c r="C2903" t="s">
        <v>152</v>
      </c>
      <c r="D2903">
        <v>2</v>
      </c>
      <c r="E2903" s="4">
        <v>15.4</v>
      </c>
      <c r="F2903" s="4" t="str">
        <f>VLOOKUP(C2903,[5]Lookup!A:C,3,FALSE)</f>
        <v>NHS England</v>
      </c>
      <c r="G2903" t="str">
        <f>IF(F2903="NHS England", "NHS England", IFERROR(VLOOKUP(B2903,[5]Lookup!E:F,2,FALSE),"Requires a Council Assigning"))</f>
        <v>NHS England</v>
      </c>
      <c r="H2903" t="str">
        <f>IFERROR(VLOOKUP(C2903,[5]Lookup!A:B,2,FALSE),"Requires Category")</f>
        <v>Pneumococcal</v>
      </c>
      <c r="I2903" t="str">
        <f t="shared" si="47"/>
        <v>Yes</v>
      </c>
    </row>
    <row r="2904" spans="1:9" hidden="1" x14ac:dyDescent="0.25">
      <c r="A2904" s="53">
        <v>42736</v>
      </c>
      <c r="B2904" t="s">
        <v>54</v>
      </c>
      <c r="C2904" t="s">
        <v>166</v>
      </c>
      <c r="D2904">
        <v>3</v>
      </c>
      <c r="E2904" s="4">
        <v>93.38</v>
      </c>
      <c r="F2904" s="4" t="str">
        <f>VLOOKUP(C2904,[5]Lookup!A:C,3,FALSE)</f>
        <v>Local Authority</v>
      </c>
      <c r="G2904" t="str">
        <f>IF(F2904="NHS England", "NHS England", IFERROR(VLOOKUP(B2904,[5]Lookup!E:F,2,FALSE),"Requires a Council Assigning"))</f>
        <v>City of York</v>
      </c>
      <c r="H2904" t="str">
        <f>IFERROR(VLOOKUP(C2904,[5]Lookup!A:B,2,FALSE),"Requires Category")</f>
        <v>Alcohol dependence</v>
      </c>
      <c r="I2904" t="str">
        <f t="shared" si="47"/>
        <v>No</v>
      </c>
    </row>
    <row r="2905" spans="1:9" hidden="1" x14ac:dyDescent="0.25">
      <c r="A2905" s="53">
        <v>42736</v>
      </c>
      <c r="B2905" t="s">
        <v>54</v>
      </c>
      <c r="C2905" t="s">
        <v>182</v>
      </c>
      <c r="D2905">
        <v>2</v>
      </c>
      <c r="E2905" s="4">
        <v>35.57</v>
      </c>
      <c r="F2905" s="4" t="str">
        <f>VLOOKUP(C2905,[5]Lookup!A:C,3,FALSE)</f>
        <v>Local Authority</v>
      </c>
      <c r="G2905" t="str">
        <f>IF(F2905="NHS England", "NHS England", IFERROR(VLOOKUP(B2905,[5]Lookup!E:F,2,FALSE),"Requires a Council Assigning"))</f>
        <v>City of York</v>
      </c>
      <c r="H2905" t="str">
        <f>IFERROR(VLOOKUP(C2905,[5]Lookup!A:B,2,FALSE),"Requires Category")</f>
        <v>Opioid Dependence</v>
      </c>
      <c r="I2905" t="str">
        <f t="shared" si="47"/>
        <v>Yes</v>
      </c>
    </row>
    <row r="2906" spans="1:9" hidden="1" x14ac:dyDescent="0.25">
      <c r="A2906" s="53">
        <v>42736</v>
      </c>
      <c r="B2906" t="s">
        <v>54</v>
      </c>
      <c r="C2906" t="s">
        <v>130</v>
      </c>
      <c r="D2906">
        <v>1</v>
      </c>
      <c r="E2906" s="4">
        <v>38.67</v>
      </c>
      <c r="F2906" s="4" t="str">
        <f>VLOOKUP(C2906,[5]Lookup!A:C,3,FALSE)</f>
        <v>Local Authority</v>
      </c>
      <c r="G2906" t="str">
        <f>IF(F2906="NHS England", "NHS England", IFERROR(VLOOKUP(B2906,[5]Lookup!E:F,2,FALSE),"Requires a Council Assigning"))</f>
        <v>City of York</v>
      </c>
      <c r="H2906" t="str">
        <f>IFERROR(VLOOKUP(C2906,[5]Lookup!A:B,2,FALSE),"Requires Category")</f>
        <v>Nicotine Dependence</v>
      </c>
      <c r="I2906" t="str">
        <f t="shared" si="47"/>
        <v>No</v>
      </c>
    </row>
    <row r="2907" spans="1:9" hidden="1" x14ac:dyDescent="0.25">
      <c r="A2907" s="53">
        <v>42736</v>
      </c>
      <c r="B2907" t="s">
        <v>54</v>
      </c>
      <c r="C2907" t="s">
        <v>135</v>
      </c>
      <c r="D2907">
        <v>1</v>
      </c>
      <c r="E2907" s="4">
        <v>47.67</v>
      </c>
      <c r="F2907" s="4" t="str">
        <f>VLOOKUP(C2907,[5]Lookup!A:C,3,FALSE)</f>
        <v>Local Authority</v>
      </c>
      <c r="G2907" t="str">
        <f>IF(F2907="NHS England", "NHS England", IFERROR(VLOOKUP(B2907,[5]Lookup!E:F,2,FALSE),"Requires a Council Assigning"))</f>
        <v>City of York</v>
      </c>
      <c r="H2907" t="str">
        <f>IFERROR(VLOOKUP(C2907,[5]Lookup!A:B,2,FALSE),"Requires Category")</f>
        <v>Alcohol dependence</v>
      </c>
      <c r="I2907" t="str">
        <f t="shared" si="47"/>
        <v>No</v>
      </c>
    </row>
    <row r="2908" spans="1:9" hidden="1" x14ac:dyDescent="0.25">
      <c r="A2908" s="53">
        <v>42736</v>
      </c>
      <c r="B2908" t="s">
        <v>54</v>
      </c>
      <c r="C2908" t="s">
        <v>127</v>
      </c>
      <c r="D2908">
        <v>1</v>
      </c>
      <c r="E2908" s="4">
        <v>13.02</v>
      </c>
      <c r="F2908" s="4" t="str">
        <f>VLOOKUP(C2908,[5]Lookup!A:C,3,FALSE)</f>
        <v>Local Authority</v>
      </c>
      <c r="G2908" t="str">
        <f>IF(F2908="NHS England", "NHS England", IFERROR(VLOOKUP(B2908,[5]Lookup!E:F,2,FALSE),"Requires a Council Assigning"))</f>
        <v>City of York</v>
      </c>
      <c r="H2908" t="str">
        <f>IFERROR(VLOOKUP(C2908,[5]Lookup!A:B,2,FALSE),"Requires Category")</f>
        <v>Emergency Contraception</v>
      </c>
      <c r="I2908" t="str">
        <f t="shared" si="47"/>
        <v>No</v>
      </c>
    </row>
    <row r="2909" spans="1:9" hidden="1" x14ac:dyDescent="0.25">
      <c r="A2909" s="53">
        <v>42736</v>
      </c>
      <c r="B2909" t="s">
        <v>54</v>
      </c>
      <c r="C2909" t="s">
        <v>136</v>
      </c>
      <c r="D2909">
        <v>3</v>
      </c>
      <c r="E2909" s="4">
        <v>231.74</v>
      </c>
      <c r="F2909" s="4" t="str">
        <f>VLOOKUP(C2909,[5]Lookup!A:C,3,FALSE)</f>
        <v>Local Authority</v>
      </c>
      <c r="G2909" t="str">
        <f>IF(F2909="NHS England", "NHS England", IFERROR(VLOOKUP(B2909,[5]Lookup!E:F,2,FALSE),"Requires a Council Assigning"))</f>
        <v>City of York</v>
      </c>
      <c r="H2909" t="str">
        <f>IFERROR(VLOOKUP(C2909,[5]Lookup!A:B,2,FALSE),"Requires Category")</f>
        <v>Etonogestrel</v>
      </c>
      <c r="I2909" t="str">
        <f t="shared" si="47"/>
        <v>No</v>
      </c>
    </row>
    <row r="2910" spans="1:9" hidden="1" x14ac:dyDescent="0.25">
      <c r="A2910" s="53">
        <v>42736</v>
      </c>
      <c r="B2910" t="s">
        <v>54</v>
      </c>
      <c r="C2910" t="s">
        <v>239</v>
      </c>
      <c r="D2910">
        <v>1</v>
      </c>
      <c r="E2910" s="4">
        <v>9.1999999999999993</v>
      </c>
      <c r="F2910" s="4" t="str">
        <f>VLOOKUP(C2910,[5]Lookup!A:C,3,FALSE)</f>
        <v>NHS England</v>
      </c>
      <c r="G2910" t="str">
        <f>IF(F2910="NHS England", "NHS England", IFERROR(VLOOKUP(B2910,[5]Lookup!E:F,2,FALSE),"Requires a Council Assigning"))</f>
        <v>NHS England</v>
      </c>
      <c r="H2910" t="str">
        <f>IFERROR(VLOOKUP(C2910,[5]Lookup!A:B,2,FALSE),"Requires Category")</f>
        <v>Influenza</v>
      </c>
      <c r="I2910" t="str">
        <f t="shared" si="47"/>
        <v>Yes</v>
      </c>
    </row>
    <row r="2911" spans="1:9" hidden="1" x14ac:dyDescent="0.25">
      <c r="A2911" s="53">
        <v>42736</v>
      </c>
      <c r="B2911" t="s">
        <v>54</v>
      </c>
      <c r="C2911" t="s">
        <v>244</v>
      </c>
      <c r="D2911">
        <v>4</v>
      </c>
      <c r="E2911" s="4">
        <v>20.55</v>
      </c>
      <c r="F2911" s="4" t="str">
        <f>VLOOKUP(C2911,[5]Lookup!A:C,3,FALSE)</f>
        <v>NHS England</v>
      </c>
      <c r="G2911" t="str">
        <f>IF(F2911="NHS England", "NHS England", IFERROR(VLOOKUP(B2911,[5]Lookup!E:F,2,FALSE),"Requires a Council Assigning"))</f>
        <v>NHS England</v>
      </c>
      <c r="H2911" t="str">
        <f>IFERROR(VLOOKUP(C2911,[5]Lookup!A:B,2,FALSE),"Requires Category")</f>
        <v>Pneumococcal</v>
      </c>
      <c r="I2911" t="str">
        <f t="shared" si="47"/>
        <v>Yes</v>
      </c>
    </row>
    <row r="2912" spans="1:9" hidden="1" x14ac:dyDescent="0.25">
      <c r="A2912" s="53">
        <v>42736</v>
      </c>
      <c r="B2912" t="s">
        <v>54</v>
      </c>
      <c r="C2912" t="s">
        <v>154</v>
      </c>
      <c r="D2912">
        <v>90</v>
      </c>
      <c r="E2912" s="4">
        <v>549.07000000000005</v>
      </c>
      <c r="F2912" s="4" t="str">
        <f>VLOOKUP(C2912,[5]Lookup!A:C,3,FALSE)</f>
        <v>NHS England</v>
      </c>
      <c r="G2912" t="str">
        <f>IF(F2912="NHS England", "NHS England", IFERROR(VLOOKUP(B2912,[5]Lookup!E:F,2,FALSE),"Requires a Council Assigning"))</f>
        <v>NHS England</v>
      </c>
      <c r="H2912" t="str">
        <f>IFERROR(VLOOKUP(C2912,[5]Lookup!A:B,2,FALSE),"Requires Category")</f>
        <v>Influenza</v>
      </c>
      <c r="I2912" t="str">
        <f t="shared" si="47"/>
        <v>Yes</v>
      </c>
    </row>
    <row r="2913" spans="1:9" hidden="1" x14ac:dyDescent="0.25">
      <c r="A2913" s="53">
        <v>42736</v>
      </c>
      <c r="B2913" t="s">
        <v>54</v>
      </c>
      <c r="C2913" t="s">
        <v>137</v>
      </c>
      <c r="D2913">
        <v>43</v>
      </c>
      <c r="E2913" s="4">
        <v>207.79</v>
      </c>
      <c r="F2913" s="4" t="str">
        <f>VLOOKUP(C2913,[5]Lookup!A:C,3,FALSE)</f>
        <v>NHS England</v>
      </c>
      <c r="G2913" t="str">
        <f>IF(F2913="NHS England", "NHS England", IFERROR(VLOOKUP(B2913,[5]Lookup!E:F,2,FALSE),"Requires a Council Assigning"))</f>
        <v>NHS England</v>
      </c>
      <c r="H2913" t="str">
        <f>IFERROR(VLOOKUP(C2913,[5]Lookup!A:B,2,FALSE),"Requires Category")</f>
        <v>Influenza</v>
      </c>
      <c r="I2913" t="str">
        <f t="shared" si="47"/>
        <v>Yes</v>
      </c>
    </row>
    <row r="2914" spans="1:9" hidden="1" x14ac:dyDescent="0.25">
      <c r="A2914" s="53">
        <v>42736</v>
      </c>
      <c r="B2914" t="s">
        <v>54</v>
      </c>
      <c r="C2914" t="s">
        <v>159</v>
      </c>
      <c r="D2914">
        <v>6</v>
      </c>
      <c r="E2914" s="4">
        <v>28.96</v>
      </c>
      <c r="F2914" s="4" t="str">
        <f>VLOOKUP(C2914,[5]Lookup!A:C,3,FALSE)</f>
        <v>Local Authority</v>
      </c>
      <c r="G2914" t="str">
        <f>IF(F2914="NHS England", "NHS England", IFERROR(VLOOKUP(B2914,[5]Lookup!E:F,2,FALSE),"Requires a Council Assigning"))</f>
        <v>City of York</v>
      </c>
      <c r="H2914" t="str">
        <f>IFERROR(VLOOKUP(C2914,[5]Lookup!A:B,2,FALSE),"Requires Category")</f>
        <v>Emergency Contraception</v>
      </c>
      <c r="I2914" t="str">
        <f t="shared" si="47"/>
        <v>No</v>
      </c>
    </row>
    <row r="2915" spans="1:9" hidden="1" x14ac:dyDescent="0.25">
      <c r="A2915" s="53">
        <v>42736</v>
      </c>
      <c r="B2915" t="s">
        <v>54</v>
      </c>
      <c r="C2915" t="s">
        <v>138</v>
      </c>
      <c r="D2915">
        <v>7</v>
      </c>
      <c r="E2915" s="4">
        <v>40.51</v>
      </c>
      <c r="F2915" s="4" t="str">
        <f>VLOOKUP(C2915,[5]Lookup!A:C,3,FALSE)</f>
        <v>Local Authority</v>
      </c>
      <c r="G2915" t="str">
        <f>IF(F2915="NHS England", "NHS England", IFERROR(VLOOKUP(B2915,[5]Lookup!E:F,2,FALSE),"Requires a Council Assigning"))</f>
        <v>City of York</v>
      </c>
      <c r="H2915" t="str">
        <f>IFERROR(VLOOKUP(C2915,[5]Lookup!A:B,2,FALSE),"Requires Category")</f>
        <v>Opioid Dependence</v>
      </c>
      <c r="I2915" t="str">
        <f t="shared" si="47"/>
        <v>Yes</v>
      </c>
    </row>
    <row r="2916" spans="1:9" hidden="1" x14ac:dyDescent="0.25">
      <c r="A2916" s="53">
        <v>42736</v>
      </c>
      <c r="B2916" t="s">
        <v>54</v>
      </c>
      <c r="C2916" t="s">
        <v>128</v>
      </c>
      <c r="D2916">
        <v>17</v>
      </c>
      <c r="E2916" s="4">
        <v>1385.13</v>
      </c>
      <c r="F2916" s="4" t="str">
        <f>VLOOKUP(C2916,[5]Lookup!A:C,3,FALSE)</f>
        <v>Local Authority</v>
      </c>
      <c r="G2916" t="str">
        <f>IF(F2916="NHS England", "NHS England", IFERROR(VLOOKUP(B2916,[5]Lookup!E:F,2,FALSE),"Requires a Council Assigning"))</f>
        <v>City of York</v>
      </c>
      <c r="H2916" t="str">
        <f>IFERROR(VLOOKUP(C2916,[5]Lookup!A:B,2,FALSE),"Requires Category")</f>
        <v>IUD Progestogen-only Device</v>
      </c>
      <c r="I2916" t="str">
        <f t="shared" si="47"/>
        <v>No</v>
      </c>
    </row>
    <row r="2917" spans="1:9" hidden="1" x14ac:dyDescent="0.25">
      <c r="A2917" s="53">
        <v>42736</v>
      </c>
      <c r="B2917" t="s">
        <v>54</v>
      </c>
      <c r="C2917" t="s">
        <v>129</v>
      </c>
      <c r="D2917">
        <v>13</v>
      </c>
      <c r="E2917" s="4">
        <v>1004.23</v>
      </c>
      <c r="F2917" s="4" t="str">
        <f>VLOOKUP(C2917,[5]Lookup!A:C,3,FALSE)</f>
        <v>Local Authority</v>
      </c>
      <c r="G2917" t="str">
        <f>IF(F2917="NHS England", "NHS England", IFERROR(VLOOKUP(B2917,[5]Lookup!E:F,2,FALSE),"Requires a Council Assigning"))</f>
        <v>City of York</v>
      </c>
      <c r="H2917" t="str">
        <f>IFERROR(VLOOKUP(C2917,[5]Lookup!A:B,2,FALSE),"Requires Category")</f>
        <v>Etonogestrel</v>
      </c>
      <c r="I2917" t="str">
        <f t="shared" si="47"/>
        <v>No</v>
      </c>
    </row>
    <row r="2918" spans="1:9" hidden="1" x14ac:dyDescent="0.25">
      <c r="A2918" s="53">
        <v>42736</v>
      </c>
      <c r="B2918" t="s">
        <v>54</v>
      </c>
      <c r="C2918" t="s">
        <v>157</v>
      </c>
      <c r="D2918">
        <v>3</v>
      </c>
      <c r="E2918" s="4">
        <v>36.549999999999997</v>
      </c>
      <c r="F2918" s="4" t="str">
        <f>VLOOKUP(C2918,[5]Lookup!A:C,3,FALSE)</f>
        <v>Local Authority</v>
      </c>
      <c r="G2918" t="str">
        <f>IF(F2918="NHS England", "NHS England", IFERROR(VLOOKUP(B2918,[5]Lookup!E:F,2,FALSE),"Requires a Council Assigning"))</f>
        <v>City of York</v>
      </c>
      <c r="H2918" t="str">
        <f>IFERROR(VLOOKUP(C2918,[5]Lookup!A:B,2,FALSE),"Requires Category")</f>
        <v>Nicotine Dependence</v>
      </c>
      <c r="I2918" t="str">
        <f t="shared" si="47"/>
        <v>No</v>
      </c>
    </row>
    <row r="2919" spans="1:9" hidden="1" x14ac:dyDescent="0.25">
      <c r="A2919" s="53">
        <v>42736</v>
      </c>
      <c r="B2919" t="s">
        <v>54</v>
      </c>
      <c r="C2919" t="s">
        <v>152</v>
      </c>
      <c r="D2919">
        <v>46</v>
      </c>
      <c r="E2919" s="4">
        <v>354.3</v>
      </c>
      <c r="F2919" s="4" t="str">
        <f>VLOOKUP(C2919,[5]Lookup!A:C,3,FALSE)</f>
        <v>NHS England</v>
      </c>
      <c r="G2919" t="str">
        <f>IF(F2919="NHS England", "NHS England", IFERROR(VLOOKUP(B2919,[5]Lookup!E:F,2,FALSE),"Requires a Council Assigning"))</f>
        <v>NHS England</v>
      </c>
      <c r="H2919" t="str">
        <f>IFERROR(VLOOKUP(C2919,[5]Lookup!A:B,2,FALSE),"Requires Category")</f>
        <v>Pneumococcal</v>
      </c>
      <c r="I2919" t="str">
        <f t="shared" si="47"/>
        <v>Yes</v>
      </c>
    </row>
    <row r="2920" spans="1:9" hidden="1" x14ac:dyDescent="0.25">
      <c r="A2920" s="53">
        <v>42736</v>
      </c>
      <c r="B2920" t="s">
        <v>54</v>
      </c>
      <c r="C2920" t="s">
        <v>144</v>
      </c>
      <c r="D2920">
        <v>1</v>
      </c>
      <c r="E2920" s="4">
        <v>13.02</v>
      </c>
      <c r="F2920" s="4" t="str">
        <f>VLOOKUP(C2920,[5]Lookup!A:C,3,FALSE)</f>
        <v>Local Authority</v>
      </c>
      <c r="G2920" t="str">
        <f>IF(F2920="NHS England", "NHS England", IFERROR(VLOOKUP(B2920,[5]Lookup!E:F,2,FALSE),"Requires a Council Assigning"))</f>
        <v>City of York</v>
      </c>
      <c r="H2920" t="str">
        <f>IFERROR(VLOOKUP(C2920,[5]Lookup!A:B,2,FALSE),"Requires Category")</f>
        <v>Emergency Contraception</v>
      </c>
      <c r="I2920" t="str">
        <f t="shared" si="47"/>
        <v>No</v>
      </c>
    </row>
    <row r="2921" spans="1:9" hidden="1" x14ac:dyDescent="0.25">
      <c r="A2921" s="53">
        <v>42736</v>
      </c>
      <c r="B2921" t="s">
        <v>72</v>
      </c>
      <c r="C2921" t="s">
        <v>127</v>
      </c>
      <c r="D2921">
        <v>1</v>
      </c>
      <c r="E2921" s="4">
        <v>13.02</v>
      </c>
      <c r="F2921" s="4" t="str">
        <f>VLOOKUP(C2921,[5]Lookup!A:C,3,FALSE)</f>
        <v>Local Authority</v>
      </c>
      <c r="G2921" t="str">
        <f>IF(F2921="NHS England", "NHS England", IFERROR(VLOOKUP(B2921,[5]Lookup!E:F,2,FALSE),"Requires a Council Assigning"))</f>
        <v>EXCLUDE</v>
      </c>
      <c r="H2921" t="str">
        <f>IFERROR(VLOOKUP(C2921,[5]Lookup!A:B,2,FALSE),"Requires Category")</f>
        <v>Emergency Contraception</v>
      </c>
      <c r="I2921" t="str">
        <f t="shared" si="47"/>
        <v>No</v>
      </c>
    </row>
    <row r="2922" spans="1:9" hidden="1" x14ac:dyDescent="0.25">
      <c r="A2922" s="53">
        <v>42736</v>
      </c>
      <c r="B2922" t="s">
        <v>72</v>
      </c>
      <c r="C2922" t="s">
        <v>159</v>
      </c>
      <c r="D2922">
        <v>2</v>
      </c>
      <c r="E2922" s="4">
        <v>14.47</v>
      </c>
      <c r="F2922" s="4" t="str">
        <f>VLOOKUP(C2922,[5]Lookup!A:C,3,FALSE)</f>
        <v>Local Authority</v>
      </c>
      <c r="G2922" t="str">
        <f>IF(F2922="NHS England", "NHS England", IFERROR(VLOOKUP(B2922,[5]Lookup!E:F,2,FALSE),"Requires a Council Assigning"))</f>
        <v>EXCLUDE</v>
      </c>
      <c r="H2922" t="str">
        <f>IFERROR(VLOOKUP(C2922,[5]Lookup!A:B,2,FALSE),"Requires Category")</f>
        <v>Emergency Contraception</v>
      </c>
      <c r="I2922" t="str">
        <f t="shared" si="47"/>
        <v>No</v>
      </c>
    </row>
    <row r="2923" spans="1:9" hidden="1" x14ac:dyDescent="0.25">
      <c r="A2923" s="53">
        <v>42736</v>
      </c>
      <c r="B2923" t="s">
        <v>72</v>
      </c>
      <c r="C2923" t="s">
        <v>144</v>
      </c>
      <c r="D2923">
        <v>2</v>
      </c>
      <c r="E2923" s="4">
        <v>26.04</v>
      </c>
      <c r="F2923" s="4" t="str">
        <f>VLOOKUP(C2923,[5]Lookup!A:C,3,FALSE)</f>
        <v>Local Authority</v>
      </c>
      <c r="G2923" t="str">
        <f>IF(F2923="NHS England", "NHS England", IFERROR(VLOOKUP(B2923,[5]Lookup!E:F,2,FALSE),"Requires a Council Assigning"))</f>
        <v>EXCLUDE</v>
      </c>
      <c r="H2923" t="str">
        <f>IFERROR(VLOOKUP(C2923,[5]Lookup!A:B,2,FALSE),"Requires Category")</f>
        <v>Emergency Contraception</v>
      </c>
      <c r="I2923" t="str">
        <f t="shared" ref="I2923:I2986" si="48">INDEX($R$7:$AB$11,MATCH(G2923,$Q$7:$Q$11,0),MATCH(H2923,$R$6:$AB$6,0))</f>
        <v>No</v>
      </c>
    </row>
    <row r="2924" spans="1:9" x14ac:dyDescent="0.25">
      <c r="A2924" s="53">
        <v>42767</v>
      </c>
      <c r="B2924" t="s">
        <v>58</v>
      </c>
      <c r="C2924" t="s">
        <v>134</v>
      </c>
      <c r="D2924">
        <v>2</v>
      </c>
      <c r="E2924" s="4">
        <v>8.24</v>
      </c>
      <c r="F2924" s="4" t="str">
        <f>VLOOKUP(C2924,[5]Lookup!A:C,3,FALSE)</f>
        <v>Local Authority</v>
      </c>
      <c r="G2924" t="str">
        <f>IF(F2924="NHS England", "NHS England", IFERROR(VLOOKUP(B2924,[5]Lookup!E:F,2,FALSE),"Requires a Council Assigning"))</f>
        <v>North Yorkshire County Council</v>
      </c>
      <c r="H2924" t="str">
        <f>IFERROR(VLOOKUP(C2924,[5]Lookup!A:B,2,FALSE),"Requires Category")</f>
        <v>Opioid Dependence</v>
      </c>
      <c r="I2924" t="str">
        <f t="shared" si="48"/>
        <v>Yes</v>
      </c>
    </row>
    <row r="2925" spans="1:9" x14ac:dyDescent="0.25">
      <c r="A2925" s="53">
        <v>42767</v>
      </c>
      <c r="B2925" t="s">
        <v>58</v>
      </c>
      <c r="C2925" t="s">
        <v>177</v>
      </c>
      <c r="D2925">
        <v>1</v>
      </c>
      <c r="E2925" s="4">
        <v>25.32</v>
      </c>
      <c r="F2925" s="4" t="str">
        <f>VLOOKUP(C2925,[5]Lookup!A:C,3,FALSE)</f>
        <v>Local Authority</v>
      </c>
      <c r="G2925" t="str">
        <f>IF(F2925="NHS England", "NHS England", IFERROR(VLOOKUP(B2925,[5]Lookup!E:F,2,FALSE),"Requires a Council Assigning"))</f>
        <v>North Yorkshire County Council</v>
      </c>
      <c r="H2925" t="str">
        <f>IFERROR(VLOOKUP(C2925,[5]Lookup!A:B,2,FALSE),"Requires Category")</f>
        <v>Nicotine Dependence</v>
      </c>
      <c r="I2925" t="str">
        <f t="shared" si="48"/>
        <v>Yes</v>
      </c>
    </row>
    <row r="2926" spans="1:9" x14ac:dyDescent="0.25">
      <c r="A2926" s="53">
        <v>42767</v>
      </c>
      <c r="B2926" t="s">
        <v>58</v>
      </c>
      <c r="C2926" t="s">
        <v>135</v>
      </c>
      <c r="D2926">
        <v>3</v>
      </c>
      <c r="E2926" s="4">
        <v>142.93</v>
      </c>
      <c r="F2926" s="4" t="str">
        <f>VLOOKUP(C2926,[5]Lookup!A:C,3,FALSE)</f>
        <v>Local Authority</v>
      </c>
      <c r="G2926" t="str">
        <f>IF(F2926="NHS England", "NHS England", IFERROR(VLOOKUP(B2926,[5]Lookup!E:F,2,FALSE),"Requires a Council Assigning"))</f>
        <v>North Yorkshire County Council</v>
      </c>
      <c r="H2926" t="str">
        <f>IFERROR(VLOOKUP(C2926,[5]Lookup!A:B,2,FALSE),"Requires Category")</f>
        <v>Alcohol dependence</v>
      </c>
      <c r="I2926" t="str">
        <f t="shared" si="48"/>
        <v>Yes</v>
      </c>
    </row>
    <row r="2927" spans="1:9" x14ac:dyDescent="0.25">
      <c r="A2927" s="53">
        <v>42767</v>
      </c>
      <c r="B2927" t="s">
        <v>58</v>
      </c>
      <c r="C2927" t="s">
        <v>137</v>
      </c>
      <c r="D2927">
        <v>9</v>
      </c>
      <c r="E2927" s="4">
        <v>43.54</v>
      </c>
      <c r="F2927" s="4" t="str">
        <f>VLOOKUP(C2927,[5]Lookup!A:C,3,FALSE)</f>
        <v>NHS England</v>
      </c>
      <c r="G2927" t="str">
        <f>IF(F2927="NHS England", "NHS England", IFERROR(VLOOKUP(B2927,[5]Lookup!E:F,2,FALSE),"Requires a Council Assigning"))</f>
        <v>NHS England</v>
      </c>
      <c r="H2927" t="str">
        <f>IFERROR(VLOOKUP(C2927,[5]Lookup!A:B,2,FALSE),"Requires Category")</f>
        <v>Influenza</v>
      </c>
      <c r="I2927" t="str">
        <f t="shared" si="48"/>
        <v>Yes</v>
      </c>
    </row>
    <row r="2928" spans="1:9" hidden="1" x14ac:dyDescent="0.25">
      <c r="A2928" s="53">
        <v>42767</v>
      </c>
      <c r="B2928" t="s">
        <v>58</v>
      </c>
      <c r="C2928" t="s">
        <v>187</v>
      </c>
      <c r="D2928">
        <v>1</v>
      </c>
      <c r="E2928" s="4">
        <v>12.83</v>
      </c>
      <c r="F2928" s="4" t="str">
        <f>VLOOKUP(C2928,[5]Lookup!A:C,3,FALSE)</f>
        <v>Local Authority</v>
      </c>
      <c r="G2928" t="str">
        <f>IF(F2928="NHS England", "NHS England", IFERROR(VLOOKUP(B2928,[5]Lookup!E:F,2,FALSE),"Requires a Council Assigning"))</f>
        <v>North Yorkshire County Council</v>
      </c>
      <c r="H2928" t="str">
        <f>IFERROR(VLOOKUP(C2928,[5]Lookup!A:B,2,FALSE),"Requires Category")</f>
        <v>Emergency Contraception</v>
      </c>
      <c r="I2928" t="str">
        <f t="shared" si="48"/>
        <v>No</v>
      </c>
    </row>
    <row r="2929" spans="1:9" hidden="1" x14ac:dyDescent="0.25">
      <c r="A2929" s="53">
        <v>42767</v>
      </c>
      <c r="B2929" t="s">
        <v>58</v>
      </c>
      <c r="C2929" t="s">
        <v>159</v>
      </c>
      <c r="D2929">
        <v>1</v>
      </c>
      <c r="E2929" s="4">
        <v>4.82</v>
      </c>
      <c r="F2929" s="4" t="str">
        <f>VLOOKUP(C2929,[5]Lookup!A:C,3,FALSE)</f>
        <v>Local Authority</v>
      </c>
      <c r="G2929" t="str">
        <f>IF(F2929="NHS England", "NHS England", IFERROR(VLOOKUP(B2929,[5]Lookup!E:F,2,FALSE),"Requires a Council Assigning"))</f>
        <v>North Yorkshire County Council</v>
      </c>
      <c r="H2929" t="str">
        <f>IFERROR(VLOOKUP(C2929,[5]Lookup!A:B,2,FALSE),"Requires Category")</f>
        <v>Emergency Contraception</v>
      </c>
      <c r="I2929" t="str">
        <f t="shared" si="48"/>
        <v>No</v>
      </c>
    </row>
    <row r="2930" spans="1:9" x14ac:dyDescent="0.25">
      <c r="A2930" s="53">
        <v>42767</v>
      </c>
      <c r="B2930" t="s">
        <v>58</v>
      </c>
      <c r="C2930" t="s">
        <v>138</v>
      </c>
      <c r="D2930">
        <v>4</v>
      </c>
      <c r="E2930" s="4">
        <v>19.91</v>
      </c>
      <c r="F2930" s="4" t="str">
        <f>VLOOKUP(C2930,[5]Lookup!A:C,3,FALSE)</f>
        <v>Local Authority</v>
      </c>
      <c r="G2930" t="str">
        <f>IF(F2930="NHS England", "NHS England", IFERROR(VLOOKUP(B2930,[5]Lookup!E:F,2,FALSE),"Requires a Council Assigning"))</f>
        <v>North Yorkshire County Council</v>
      </c>
      <c r="H2930" t="str">
        <f>IFERROR(VLOOKUP(C2930,[5]Lookup!A:B,2,FALSE),"Requires Category")</f>
        <v>Opioid Dependence</v>
      </c>
      <c r="I2930" t="str">
        <f t="shared" si="48"/>
        <v>Yes</v>
      </c>
    </row>
    <row r="2931" spans="1:9" x14ac:dyDescent="0.25">
      <c r="A2931" s="53">
        <v>42767</v>
      </c>
      <c r="B2931" t="s">
        <v>58</v>
      </c>
      <c r="C2931" t="s">
        <v>128</v>
      </c>
      <c r="D2931">
        <v>4</v>
      </c>
      <c r="E2931" s="4">
        <v>326.22000000000003</v>
      </c>
      <c r="F2931" s="4" t="str">
        <f>VLOOKUP(C2931,[5]Lookup!A:C,3,FALSE)</f>
        <v>Local Authority</v>
      </c>
      <c r="G2931" t="str">
        <f>IF(F2931="NHS England", "NHS England", IFERROR(VLOOKUP(B2931,[5]Lookup!E:F,2,FALSE),"Requires a Council Assigning"))</f>
        <v>North Yorkshire County Council</v>
      </c>
      <c r="H2931" t="str">
        <f>IFERROR(VLOOKUP(C2931,[5]Lookup!A:B,2,FALSE),"Requires Category")</f>
        <v>IUD Progestogen-only Device</v>
      </c>
      <c r="I2931" t="str">
        <f t="shared" si="48"/>
        <v>Yes</v>
      </c>
    </row>
    <row r="2932" spans="1:9" x14ac:dyDescent="0.25">
      <c r="A2932" s="53">
        <v>42767</v>
      </c>
      <c r="B2932" t="s">
        <v>58</v>
      </c>
      <c r="C2932" t="s">
        <v>152</v>
      </c>
      <c r="D2932">
        <v>2</v>
      </c>
      <c r="E2932" s="4">
        <v>15.42</v>
      </c>
      <c r="F2932" s="4" t="str">
        <f>VLOOKUP(C2932,[5]Lookup!A:C,3,FALSE)</f>
        <v>NHS England</v>
      </c>
      <c r="G2932" t="str">
        <f>IF(F2932="NHS England", "NHS England", IFERROR(VLOOKUP(B2932,[5]Lookup!E:F,2,FALSE),"Requires a Council Assigning"))</f>
        <v>NHS England</v>
      </c>
      <c r="H2932" t="str">
        <f>IFERROR(VLOOKUP(C2932,[5]Lookup!A:B,2,FALSE),"Requires Category")</f>
        <v>Pneumococcal</v>
      </c>
      <c r="I2932" t="str">
        <f t="shared" si="48"/>
        <v>Yes</v>
      </c>
    </row>
    <row r="2933" spans="1:9" x14ac:dyDescent="0.25">
      <c r="A2933" s="53">
        <v>42767</v>
      </c>
      <c r="B2933" t="s">
        <v>58</v>
      </c>
      <c r="C2933" t="s">
        <v>145</v>
      </c>
      <c r="D2933">
        <v>6</v>
      </c>
      <c r="E2933" s="4">
        <v>151.9</v>
      </c>
      <c r="F2933" s="4" t="str">
        <f>VLOOKUP(C2933,[5]Lookup!A:C,3,FALSE)</f>
        <v>Local Authority</v>
      </c>
      <c r="G2933" t="str">
        <f>IF(F2933="NHS England", "NHS England", IFERROR(VLOOKUP(B2933,[5]Lookup!E:F,2,FALSE),"Requires a Council Assigning"))</f>
        <v>North Yorkshire County Council</v>
      </c>
      <c r="H2933" t="str">
        <f>IFERROR(VLOOKUP(C2933,[5]Lookup!A:B,2,FALSE),"Requires Category")</f>
        <v>Nicotine Dependence</v>
      </c>
      <c r="I2933" t="str">
        <f t="shared" si="48"/>
        <v>Yes</v>
      </c>
    </row>
    <row r="2934" spans="1:9" x14ac:dyDescent="0.25">
      <c r="A2934" s="53">
        <v>42767</v>
      </c>
      <c r="B2934" t="s">
        <v>58</v>
      </c>
      <c r="C2934" t="s">
        <v>146</v>
      </c>
      <c r="D2934">
        <v>1</v>
      </c>
      <c r="E2934" s="4">
        <v>50.61</v>
      </c>
      <c r="F2934" s="4" t="str">
        <f>VLOOKUP(C2934,[5]Lookup!A:C,3,FALSE)</f>
        <v>Local Authority</v>
      </c>
      <c r="G2934" t="str">
        <f>IF(F2934="NHS England", "NHS England", IFERROR(VLOOKUP(B2934,[5]Lookup!E:F,2,FALSE),"Requires a Council Assigning"))</f>
        <v>North Yorkshire County Council</v>
      </c>
      <c r="H2934" t="str">
        <f>IFERROR(VLOOKUP(C2934,[5]Lookup!A:B,2,FALSE),"Requires Category")</f>
        <v>Nicotine Dependence</v>
      </c>
      <c r="I2934" t="str">
        <f t="shared" si="48"/>
        <v>Yes</v>
      </c>
    </row>
    <row r="2935" spans="1:9" hidden="1" x14ac:dyDescent="0.25">
      <c r="A2935" s="53">
        <v>42767</v>
      </c>
      <c r="B2935" t="s">
        <v>40</v>
      </c>
      <c r="C2935" t="s">
        <v>135</v>
      </c>
      <c r="D2935">
        <v>7</v>
      </c>
      <c r="E2935" s="4">
        <v>167.4</v>
      </c>
      <c r="F2935" s="4" t="str">
        <f>VLOOKUP(C2935,[5]Lookup!A:C,3,FALSE)</f>
        <v>Local Authority</v>
      </c>
      <c r="G2935" t="str">
        <f>IF(F2935="NHS England", "NHS England", IFERROR(VLOOKUP(B2935,[5]Lookup!E:F,2,FALSE),"Requires a Council Assigning"))</f>
        <v>City of York</v>
      </c>
      <c r="H2935" t="str">
        <f>IFERROR(VLOOKUP(C2935,[5]Lookup!A:B,2,FALSE),"Requires Category")</f>
        <v>Alcohol dependence</v>
      </c>
      <c r="I2935" t="str">
        <f t="shared" si="48"/>
        <v>No</v>
      </c>
    </row>
    <row r="2936" spans="1:9" hidden="1" x14ac:dyDescent="0.25">
      <c r="A2936" s="53">
        <v>42767</v>
      </c>
      <c r="B2936" t="s">
        <v>40</v>
      </c>
      <c r="C2936" t="s">
        <v>136</v>
      </c>
      <c r="D2936">
        <v>1</v>
      </c>
      <c r="E2936" s="4">
        <v>77.33</v>
      </c>
      <c r="F2936" s="4" t="str">
        <f>VLOOKUP(C2936,[5]Lookup!A:C,3,FALSE)</f>
        <v>Local Authority</v>
      </c>
      <c r="G2936" t="str">
        <f>IF(F2936="NHS England", "NHS England", IFERROR(VLOOKUP(B2936,[5]Lookup!E:F,2,FALSE),"Requires a Council Assigning"))</f>
        <v>City of York</v>
      </c>
      <c r="H2936" t="str">
        <f>IFERROR(VLOOKUP(C2936,[5]Lookup!A:B,2,FALSE),"Requires Category")</f>
        <v>Etonogestrel</v>
      </c>
      <c r="I2936" t="str">
        <f t="shared" si="48"/>
        <v>No</v>
      </c>
    </row>
    <row r="2937" spans="1:9" hidden="1" x14ac:dyDescent="0.25">
      <c r="A2937" s="53">
        <v>42767</v>
      </c>
      <c r="B2937" t="s">
        <v>40</v>
      </c>
      <c r="C2937" t="s">
        <v>154</v>
      </c>
      <c r="D2937">
        <v>34</v>
      </c>
      <c r="E2937" s="4">
        <v>207.64</v>
      </c>
      <c r="F2937" s="4" t="str">
        <f>VLOOKUP(C2937,[5]Lookup!A:C,3,FALSE)</f>
        <v>NHS England</v>
      </c>
      <c r="G2937" t="str">
        <f>IF(F2937="NHS England", "NHS England", IFERROR(VLOOKUP(B2937,[5]Lookup!E:F,2,FALSE),"Requires a Council Assigning"))</f>
        <v>NHS England</v>
      </c>
      <c r="H2937" t="str">
        <f>IFERROR(VLOOKUP(C2937,[5]Lookup!A:B,2,FALSE),"Requires Category")</f>
        <v>Influenza</v>
      </c>
      <c r="I2937" t="str">
        <f t="shared" si="48"/>
        <v>Yes</v>
      </c>
    </row>
    <row r="2938" spans="1:9" hidden="1" x14ac:dyDescent="0.25">
      <c r="A2938" s="53">
        <v>42767</v>
      </c>
      <c r="B2938" t="s">
        <v>40</v>
      </c>
      <c r="C2938" t="s">
        <v>159</v>
      </c>
      <c r="D2938">
        <v>1</v>
      </c>
      <c r="E2938" s="4">
        <v>4.83</v>
      </c>
      <c r="F2938" s="4" t="str">
        <f>VLOOKUP(C2938,[5]Lookup!A:C,3,FALSE)</f>
        <v>Local Authority</v>
      </c>
      <c r="G2938" t="str">
        <f>IF(F2938="NHS England", "NHS England", IFERROR(VLOOKUP(B2938,[5]Lookup!E:F,2,FALSE),"Requires a Council Assigning"))</f>
        <v>City of York</v>
      </c>
      <c r="H2938" t="str">
        <f>IFERROR(VLOOKUP(C2938,[5]Lookup!A:B,2,FALSE),"Requires Category")</f>
        <v>Emergency Contraception</v>
      </c>
      <c r="I2938" t="str">
        <f t="shared" si="48"/>
        <v>No</v>
      </c>
    </row>
    <row r="2939" spans="1:9" hidden="1" x14ac:dyDescent="0.25">
      <c r="A2939" s="53">
        <v>42767</v>
      </c>
      <c r="B2939" t="s">
        <v>40</v>
      </c>
      <c r="C2939" t="s">
        <v>138</v>
      </c>
      <c r="D2939">
        <v>5</v>
      </c>
      <c r="E2939" s="4">
        <v>24.17</v>
      </c>
      <c r="F2939" s="4" t="str">
        <f>VLOOKUP(C2939,[5]Lookup!A:C,3,FALSE)</f>
        <v>Local Authority</v>
      </c>
      <c r="G2939" t="str">
        <f>IF(F2939="NHS England", "NHS England", IFERROR(VLOOKUP(B2939,[5]Lookup!E:F,2,FALSE),"Requires a Council Assigning"))</f>
        <v>City of York</v>
      </c>
      <c r="H2939" t="str">
        <f>IFERROR(VLOOKUP(C2939,[5]Lookup!A:B,2,FALSE),"Requires Category")</f>
        <v>Opioid Dependence</v>
      </c>
      <c r="I2939" t="str">
        <f t="shared" si="48"/>
        <v>Yes</v>
      </c>
    </row>
    <row r="2940" spans="1:9" hidden="1" x14ac:dyDescent="0.25">
      <c r="A2940" s="53">
        <v>42767</v>
      </c>
      <c r="B2940" t="s">
        <v>40</v>
      </c>
      <c r="C2940" t="s">
        <v>128</v>
      </c>
      <c r="D2940">
        <v>2</v>
      </c>
      <c r="E2940" s="4">
        <v>163.13</v>
      </c>
      <c r="F2940" s="4" t="str">
        <f>VLOOKUP(C2940,[5]Lookup!A:C,3,FALSE)</f>
        <v>Local Authority</v>
      </c>
      <c r="G2940" t="str">
        <f>IF(F2940="NHS England", "NHS England", IFERROR(VLOOKUP(B2940,[5]Lookup!E:F,2,FALSE),"Requires a Council Assigning"))</f>
        <v>City of York</v>
      </c>
      <c r="H2940" t="str">
        <f>IFERROR(VLOOKUP(C2940,[5]Lookup!A:B,2,FALSE),"Requires Category")</f>
        <v>IUD Progestogen-only Device</v>
      </c>
      <c r="I2940" t="str">
        <f t="shared" si="48"/>
        <v>No</v>
      </c>
    </row>
    <row r="2941" spans="1:9" hidden="1" x14ac:dyDescent="0.25">
      <c r="A2941" s="53">
        <v>42767</v>
      </c>
      <c r="B2941" t="s">
        <v>40</v>
      </c>
      <c r="C2941" t="s">
        <v>129</v>
      </c>
      <c r="D2941">
        <v>2</v>
      </c>
      <c r="E2941" s="4">
        <v>154.66</v>
      </c>
      <c r="F2941" s="4" t="str">
        <f>VLOOKUP(C2941,[5]Lookup!A:C,3,FALSE)</f>
        <v>Local Authority</v>
      </c>
      <c r="G2941" t="str">
        <f>IF(F2941="NHS England", "NHS England", IFERROR(VLOOKUP(B2941,[5]Lookup!E:F,2,FALSE),"Requires a Council Assigning"))</f>
        <v>City of York</v>
      </c>
      <c r="H2941" t="str">
        <f>IFERROR(VLOOKUP(C2941,[5]Lookup!A:B,2,FALSE),"Requires Category")</f>
        <v>Etonogestrel</v>
      </c>
      <c r="I2941" t="str">
        <f t="shared" si="48"/>
        <v>No</v>
      </c>
    </row>
    <row r="2942" spans="1:9" hidden="1" x14ac:dyDescent="0.25">
      <c r="A2942" s="53">
        <v>42767</v>
      </c>
      <c r="B2942" t="s">
        <v>40</v>
      </c>
      <c r="C2942" t="s">
        <v>152</v>
      </c>
      <c r="D2942">
        <v>2</v>
      </c>
      <c r="E2942" s="4">
        <v>15.42</v>
      </c>
      <c r="F2942" s="4" t="str">
        <f>VLOOKUP(C2942,[5]Lookup!A:C,3,FALSE)</f>
        <v>NHS England</v>
      </c>
      <c r="G2942" t="str">
        <f>IF(F2942="NHS England", "NHS England", IFERROR(VLOOKUP(B2942,[5]Lookup!E:F,2,FALSE),"Requires a Council Assigning"))</f>
        <v>NHS England</v>
      </c>
      <c r="H2942" t="str">
        <f>IFERROR(VLOOKUP(C2942,[5]Lookup!A:B,2,FALSE),"Requires Category")</f>
        <v>Pneumococcal</v>
      </c>
      <c r="I2942" t="str">
        <f t="shared" si="48"/>
        <v>Yes</v>
      </c>
    </row>
    <row r="2943" spans="1:9" hidden="1" x14ac:dyDescent="0.25">
      <c r="A2943" s="53">
        <v>42767</v>
      </c>
      <c r="B2943" t="s">
        <v>12</v>
      </c>
      <c r="C2943" t="s">
        <v>137</v>
      </c>
      <c r="D2943">
        <v>2</v>
      </c>
      <c r="E2943" s="4">
        <v>9.68</v>
      </c>
      <c r="F2943" s="4" t="str">
        <f>VLOOKUP(C2943,[5]Lookup!A:C,3,FALSE)</f>
        <v>NHS England</v>
      </c>
      <c r="G2943" t="str">
        <f>IF(F2943="NHS England", "NHS England", IFERROR(VLOOKUP(B2943,[5]Lookup!E:F,2,FALSE),"Requires a Council Assigning"))</f>
        <v>NHS England</v>
      </c>
      <c r="H2943" t="str">
        <f>IFERROR(VLOOKUP(C2943,[5]Lookup!A:B,2,FALSE),"Requires Category")</f>
        <v>Influenza</v>
      </c>
      <c r="I2943" t="str">
        <f t="shared" si="48"/>
        <v>Yes</v>
      </c>
    </row>
    <row r="2944" spans="1:9" hidden="1" x14ac:dyDescent="0.25">
      <c r="A2944" s="53">
        <v>42767</v>
      </c>
      <c r="B2944" t="s">
        <v>12</v>
      </c>
      <c r="C2944" t="s">
        <v>159</v>
      </c>
      <c r="D2944">
        <v>1</v>
      </c>
      <c r="E2944" s="4">
        <v>4.83</v>
      </c>
      <c r="F2944" s="4" t="str">
        <f>VLOOKUP(C2944,[5]Lookup!A:C,3,FALSE)</f>
        <v>Local Authority</v>
      </c>
      <c r="G2944" t="str">
        <f>IF(F2944="NHS England", "NHS England", IFERROR(VLOOKUP(B2944,[5]Lookup!E:F,2,FALSE),"Requires a Council Assigning"))</f>
        <v>City of York</v>
      </c>
      <c r="H2944" t="str">
        <f>IFERROR(VLOOKUP(C2944,[5]Lookup!A:B,2,FALSE),"Requires Category")</f>
        <v>Emergency Contraception</v>
      </c>
      <c r="I2944" t="str">
        <f t="shared" si="48"/>
        <v>No</v>
      </c>
    </row>
    <row r="2945" spans="1:9" hidden="1" x14ac:dyDescent="0.25">
      <c r="A2945" s="53">
        <v>42767</v>
      </c>
      <c r="B2945" t="s">
        <v>12</v>
      </c>
      <c r="C2945" t="s">
        <v>152</v>
      </c>
      <c r="D2945">
        <v>1</v>
      </c>
      <c r="E2945" s="4">
        <v>7.71</v>
      </c>
      <c r="F2945" s="4" t="str">
        <f>VLOOKUP(C2945,[5]Lookup!A:C,3,FALSE)</f>
        <v>NHS England</v>
      </c>
      <c r="G2945" t="str">
        <f>IF(F2945="NHS England", "NHS England", IFERROR(VLOOKUP(B2945,[5]Lookup!E:F,2,FALSE),"Requires a Council Assigning"))</f>
        <v>NHS England</v>
      </c>
      <c r="H2945" t="str">
        <f>IFERROR(VLOOKUP(C2945,[5]Lookup!A:B,2,FALSE),"Requires Category")</f>
        <v>Pneumococcal</v>
      </c>
      <c r="I2945" t="str">
        <f t="shared" si="48"/>
        <v>Yes</v>
      </c>
    </row>
    <row r="2946" spans="1:9" hidden="1" x14ac:dyDescent="0.25">
      <c r="A2946" s="53">
        <v>42767</v>
      </c>
      <c r="B2946" t="s">
        <v>12</v>
      </c>
      <c r="C2946" t="s">
        <v>144</v>
      </c>
      <c r="D2946">
        <v>1</v>
      </c>
      <c r="E2946" s="4">
        <v>13.03</v>
      </c>
      <c r="F2946" s="4" t="str">
        <f>VLOOKUP(C2946,[5]Lookup!A:C,3,FALSE)</f>
        <v>Local Authority</v>
      </c>
      <c r="G2946" t="str">
        <f>IF(F2946="NHS England", "NHS England", IFERROR(VLOOKUP(B2946,[5]Lookup!E:F,2,FALSE),"Requires a Council Assigning"))</f>
        <v>City of York</v>
      </c>
      <c r="H2946" t="str">
        <f>IFERROR(VLOOKUP(C2946,[5]Lookup!A:B,2,FALSE),"Requires Category")</f>
        <v>Emergency Contraception</v>
      </c>
      <c r="I2946" t="str">
        <f t="shared" si="48"/>
        <v>No</v>
      </c>
    </row>
    <row r="2947" spans="1:9" hidden="1" x14ac:dyDescent="0.25">
      <c r="A2947" s="53">
        <v>42767</v>
      </c>
      <c r="B2947" t="s">
        <v>34</v>
      </c>
      <c r="C2947" t="s">
        <v>159</v>
      </c>
      <c r="D2947">
        <v>1</v>
      </c>
      <c r="E2947" s="4">
        <v>4.82</v>
      </c>
      <c r="F2947" s="4" t="str">
        <f>VLOOKUP(C2947,[5]Lookup!A:C,3,FALSE)</f>
        <v>Local Authority</v>
      </c>
      <c r="G2947" t="str">
        <f>IF(F2947="NHS England", "NHS England", IFERROR(VLOOKUP(B2947,[5]Lookup!E:F,2,FALSE),"Requires a Council Assigning"))</f>
        <v>City of York</v>
      </c>
      <c r="H2947" t="str">
        <f>IFERROR(VLOOKUP(C2947,[5]Lookup!A:B,2,FALSE),"Requires Category")</f>
        <v>Emergency Contraception</v>
      </c>
      <c r="I2947" t="str">
        <f t="shared" si="48"/>
        <v>No</v>
      </c>
    </row>
    <row r="2948" spans="1:9" hidden="1" x14ac:dyDescent="0.25">
      <c r="A2948" s="53">
        <v>42767</v>
      </c>
      <c r="B2948" t="s">
        <v>34</v>
      </c>
      <c r="C2948" t="s">
        <v>128</v>
      </c>
      <c r="D2948">
        <v>2</v>
      </c>
      <c r="E2948" s="4">
        <v>163.11000000000001</v>
      </c>
      <c r="F2948" s="4" t="str">
        <f>VLOOKUP(C2948,[5]Lookup!A:C,3,FALSE)</f>
        <v>Local Authority</v>
      </c>
      <c r="G2948" t="str">
        <f>IF(F2948="NHS England", "NHS England", IFERROR(VLOOKUP(B2948,[5]Lookup!E:F,2,FALSE),"Requires a Council Assigning"))</f>
        <v>City of York</v>
      </c>
      <c r="H2948" t="str">
        <f>IFERROR(VLOOKUP(C2948,[5]Lookup!A:B,2,FALSE),"Requires Category")</f>
        <v>IUD Progestogen-only Device</v>
      </c>
      <c r="I2948" t="str">
        <f t="shared" si="48"/>
        <v>No</v>
      </c>
    </row>
    <row r="2949" spans="1:9" hidden="1" x14ac:dyDescent="0.25">
      <c r="A2949" s="53">
        <v>42767</v>
      </c>
      <c r="B2949" t="s">
        <v>34</v>
      </c>
      <c r="C2949" t="s">
        <v>129</v>
      </c>
      <c r="D2949">
        <v>1</v>
      </c>
      <c r="E2949" s="4">
        <v>77.319999999999993</v>
      </c>
      <c r="F2949" s="4" t="str">
        <f>VLOOKUP(C2949,[5]Lookup!A:C,3,FALSE)</f>
        <v>Local Authority</v>
      </c>
      <c r="G2949" t="str">
        <f>IF(F2949="NHS England", "NHS England", IFERROR(VLOOKUP(B2949,[5]Lookup!E:F,2,FALSE),"Requires a Council Assigning"))</f>
        <v>City of York</v>
      </c>
      <c r="H2949" t="str">
        <f>IFERROR(VLOOKUP(C2949,[5]Lookup!A:B,2,FALSE),"Requires Category")</f>
        <v>Etonogestrel</v>
      </c>
      <c r="I2949" t="str">
        <f t="shared" si="48"/>
        <v>No</v>
      </c>
    </row>
    <row r="2950" spans="1:9" hidden="1" x14ac:dyDescent="0.25">
      <c r="A2950" s="53">
        <v>42767</v>
      </c>
      <c r="B2950" t="s">
        <v>26</v>
      </c>
      <c r="C2950" t="s">
        <v>154</v>
      </c>
      <c r="D2950">
        <v>1</v>
      </c>
      <c r="E2950" s="4">
        <v>6.11</v>
      </c>
      <c r="F2950" s="4" t="str">
        <f>VLOOKUP(C2950,[5]Lookup!A:C,3,FALSE)</f>
        <v>NHS England</v>
      </c>
      <c r="G2950" t="str">
        <f>IF(F2950="NHS England", "NHS England", IFERROR(VLOOKUP(B2950,[5]Lookup!E:F,2,FALSE),"Requires a Council Assigning"))</f>
        <v>NHS England</v>
      </c>
      <c r="H2950" t="str">
        <f>IFERROR(VLOOKUP(C2950,[5]Lookup!A:B,2,FALSE),"Requires Category")</f>
        <v>Influenza</v>
      </c>
      <c r="I2950" t="str">
        <f t="shared" si="48"/>
        <v>Yes</v>
      </c>
    </row>
    <row r="2951" spans="1:9" hidden="1" x14ac:dyDescent="0.25">
      <c r="A2951" s="53">
        <v>42767</v>
      </c>
      <c r="B2951" t="s">
        <v>26</v>
      </c>
      <c r="C2951" t="s">
        <v>137</v>
      </c>
      <c r="D2951">
        <v>4</v>
      </c>
      <c r="E2951" s="4">
        <v>19.350000000000001</v>
      </c>
      <c r="F2951" s="4" t="str">
        <f>VLOOKUP(C2951,[5]Lookup!A:C,3,FALSE)</f>
        <v>NHS England</v>
      </c>
      <c r="G2951" t="str">
        <f>IF(F2951="NHS England", "NHS England", IFERROR(VLOOKUP(B2951,[5]Lookup!E:F,2,FALSE),"Requires a Council Assigning"))</f>
        <v>NHS England</v>
      </c>
      <c r="H2951" t="str">
        <f>IFERROR(VLOOKUP(C2951,[5]Lookup!A:B,2,FALSE),"Requires Category")</f>
        <v>Influenza</v>
      </c>
      <c r="I2951" t="str">
        <f t="shared" si="48"/>
        <v>Yes</v>
      </c>
    </row>
    <row r="2952" spans="1:9" hidden="1" x14ac:dyDescent="0.25">
      <c r="A2952" s="53">
        <v>42767</v>
      </c>
      <c r="B2952" t="s">
        <v>26</v>
      </c>
      <c r="C2952" t="s">
        <v>128</v>
      </c>
      <c r="D2952">
        <v>1</v>
      </c>
      <c r="E2952" s="4">
        <v>81.55</v>
      </c>
      <c r="F2952" s="4" t="str">
        <f>VLOOKUP(C2952,[5]Lookup!A:C,3,FALSE)</f>
        <v>Local Authority</v>
      </c>
      <c r="G2952" t="str">
        <f>IF(F2952="NHS England", "NHS England", IFERROR(VLOOKUP(B2952,[5]Lookup!E:F,2,FALSE),"Requires a Council Assigning"))</f>
        <v>North Yorkshire County Council</v>
      </c>
      <c r="H2952" t="str">
        <f>IFERROR(VLOOKUP(C2952,[5]Lookup!A:B,2,FALSE),"Requires Category")</f>
        <v>IUD Progestogen-only Device</v>
      </c>
      <c r="I2952" t="str">
        <f t="shared" si="48"/>
        <v>Yes</v>
      </c>
    </row>
    <row r="2953" spans="1:9" hidden="1" x14ac:dyDescent="0.25">
      <c r="A2953" s="53">
        <v>42767</v>
      </c>
      <c r="B2953" t="s">
        <v>26</v>
      </c>
      <c r="C2953" t="s">
        <v>129</v>
      </c>
      <c r="D2953">
        <v>1</v>
      </c>
      <c r="E2953" s="4">
        <v>77.319999999999993</v>
      </c>
      <c r="F2953" s="4" t="str">
        <f>VLOOKUP(C2953,[5]Lookup!A:C,3,FALSE)</f>
        <v>Local Authority</v>
      </c>
      <c r="G2953" t="str">
        <f>IF(F2953="NHS England", "NHS England", IFERROR(VLOOKUP(B2953,[5]Lookup!E:F,2,FALSE),"Requires a Council Assigning"))</f>
        <v>North Yorkshire County Council</v>
      </c>
      <c r="H2953" t="str">
        <f>IFERROR(VLOOKUP(C2953,[5]Lookup!A:B,2,FALSE),"Requires Category")</f>
        <v>Etonogestrel</v>
      </c>
      <c r="I2953" t="str">
        <f t="shared" si="48"/>
        <v>Yes</v>
      </c>
    </row>
    <row r="2954" spans="1:9" hidden="1" x14ac:dyDescent="0.25">
      <c r="A2954" s="53">
        <v>42767</v>
      </c>
      <c r="B2954" t="s">
        <v>26</v>
      </c>
      <c r="C2954" t="s">
        <v>152</v>
      </c>
      <c r="D2954">
        <v>4</v>
      </c>
      <c r="E2954" s="4">
        <v>30.84</v>
      </c>
      <c r="F2954" s="4" t="str">
        <f>VLOOKUP(C2954,[5]Lookup!A:C,3,FALSE)</f>
        <v>NHS England</v>
      </c>
      <c r="G2954" t="str">
        <f>IF(F2954="NHS England", "NHS England", IFERROR(VLOOKUP(B2954,[5]Lookup!E:F,2,FALSE),"Requires a Council Assigning"))</f>
        <v>NHS England</v>
      </c>
      <c r="H2954" t="str">
        <f>IFERROR(VLOOKUP(C2954,[5]Lookup!A:B,2,FALSE),"Requires Category")</f>
        <v>Pneumococcal</v>
      </c>
      <c r="I2954" t="str">
        <f t="shared" si="48"/>
        <v>Yes</v>
      </c>
    </row>
    <row r="2955" spans="1:9" hidden="1" x14ac:dyDescent="0.25">
      <c r="A2955" s="53">
        <v>42767</v>
      </c>
      <c r="B2955" t="s">
        <v>26</v>
      </c>
      <c r="C2955" t="s">
        <v>145</v>
      </c>
      <c r="D2955">
        <v>1</v>
      </c>
      <c r="E2955" s="4">
        <v>25.3</v>
      </c>
      <c r="F2955" s="4" t="str">
        <f>VLOOKUP(C2955,[5]Lookup!A:C,3,FALSE)</f>
        <v>Local Authority</v>
      </c>
      <c r="G2955" t="str">
        <f>IF(F2955="NHS England", "NHS England", IFERROR(VLOOKUP(B2955,[5]Lookup!E:F,2,FALSE),"Requires a Council Assigning"))</f>
        <v>North Yorkshire County Council</v>
      </c>
      <c r="H2955" t="str">
        <f>IFERROR(VLOOKUP(C2955,[5]Lookup!A:B,2,FALSE),"Requires Category")</f>
        <v>Nicotine Dependence</v>
      </c>
      <c r="I2955" t="str">
        <f t="shared" si="48"/>
        <v>Yes</v>
      </c>
    </row>
    <row r="2956" spans="1:9" hidden="1" x14ac:dyDescent="0.25">
      <c r="A2956" s="53">
        <v>42767</v>
      </c>
      <c r="B2956" t="s">
        <v>26</v>
      </c>
      <c r="C2956" t="s">
        <v>146</v>
      </c>
      <c r="D2956">
        <v>2</v>
      </c>
      <c r="E2956" s="4">
        <v>101.21</v>
      </c>
      <c r="F2956" s="4" t="str">
        <f>VLOOKUP(C2956,[5]Lookup!A:C,3,FALSE)</f>
        <v>Local Authority</v>
      </c>
      <c r="G2956" t="str">
        <f>IF(F2956="NHS England", "NHS England", IFERROR(VLOOKUP(B2956,[5]Lookup!E:F,2,FALSE),"Requires a Council Assigning"))</f>
        <v>North Yorkshire County Council</v>
      </c>
      <c r="H2956" t="str">
        <f>IFERROR(VLOOKUP(C2956,[5]Lookup!A:B,2,FALSE),"Requires Category")</f>
        <v>Nicotine Dependence</v>
      </c>
      <c r="I2956" t="str">
        <f t="shared" si="48"/>
        <v>Yes</v>
      </c>
    </row>
    <row r="2957" spans="1:9" hidden="1" x14ac:dyDescent="0.25">
      <c r="A2957" s="53">
        <v>42767</v>
      </c>
      <c r="B2957" t="s">
        <v>22</v>
      </c>
      <c r="C2957" t="s">
        <v>166</v>
      </c>
      <c r="D2957">
        <v>2</v>
      </c>
      <c r="E2957" s="4">
        <v>62.45</v>
      </c>
      <c r="F2957" s="4" t="str">
        <f>VLOOKUP(C2957,[5]Lookup!A:C,3,FALSE)</f>
        <v>Local Authority</v>
      </c>
      <c r="G2957" t="str">
        <f>IF(F2957="NHS England", "NHS England", IFERROR(VLOOKUP(B2957,[5]Lookup!E:F,2,FALSE),"Requires a Council Assigning"))</f>
        <v>City of York</v>
      </c>
      <c r="H2957" t="str">
        <f>IFERROR(VLOOKUP(C2957,[5]Lookup!A:B,2,FALSE),"Requires Category")</f>
        <v>Alcohol dependence</v>
      </c>
      <c r="I2957" t="str">
        <f t="shared" si="48"/>
        <v>No</v>
      </c>
    </row>
    <row r="2958" spans="1:9" hidden="1" x14ac:dyDescent="0.25">
      <c r="A2958" s="53">
        <v>42767</v>
      </c>
      <c r="B2958" t="s">
        <v>22</v>
      </c>
      <c r="C2958" t="s">
        <v>133</v>
      </c>
      <c r="D2958">
        <v>2</v>
      </c>
      <c r="E2958" s="4">
        <v>9.91</v>
      </c>
      <c r="F2958" s="4" t="str">
        <f>VLOOKUP(C2958,[5]Lookup!A:C,3,FALSE)</f>
        <v>Local Authority</v>
      </c>
      <c r="G2958" t="str">
        <f>IF(F2958="NHS England", "NHS England", IFERROR(VLOOKUP(B2958,[5]Lookup!E:F,2,FALSE),"Requires a Council Assigning"))</f>
        <v>City of York</v>
      </c>
      <c r="H2958" t="str">
        <f>IFERROR(VLOOKUP(C2958,[5]Lookup!A:B,2,FALSE),"Requires Category")</f>
        <v>Opioid Dependence</v>
      </c>
      <c r="I2958" t="str">
        <f t="shared" si="48"/>
        <v>Yes</v>
      </c>
    </row>
    <row r="2959" spans="1:9" hidden="1" x14ac:dyDescent="0.25">
      <c r="A2959" s="53">
        <v>42767</v>
      </c>
      <c r="B2959" t="s">
        <v>22</v>
      </c>
      <c r="C2959" t="s">
        <v>154</v>
      </c>
      <c r="D2959">
        <v>14</v>
      </c>
      <c r="E2959" s="4">
        <v>85.5</v>
      </c>
      <c r="F2959" s="4" t="str">
        <f>VLOOKUP(C2959,[5]Lookup!A:C,3,FALSE)</f>
        <v>NHS England</v>
      </c>
      <c r="G2959" t="str">
        <f>IF(F2959="NHS England", "NHS England", IFERROR(VLOOKUP(B2959,[5]Lookup!E:F,2,FALSE),"Requires a Council Assigning"))</f>
        <v>NHS England</v>
      </c>
      <c r="H2959" t="str">
        <f>IFERROR(VLOOKUP(C2959,[5]Lookup!A:B,2,FALSE),"Requires Category")</f>
        <v>Influenza</v>
      </c>
      <c r="I2959" t="str">
        <f t="shared" si="48"/>
        <v>Yes</v>
      </c>
    </row>
    <row r="2960" spans="1:9" hidden="1" x14ac:dyDescent="0.25">
      <c r="A2960" s="53">
        <v>42767</v>
      </c>
      <c r="B2960" t="s">
        <v>22</v>
      </c>
      <c r="C2960" t="s">
        <v>164</v>
      </c>
      <c r="D2960">
        <v>1</v>
      </c>
      <c r="E2960" s="4">
        <v>4.83</v>
      </c>
      <c r="F2960" s="4" t="str">
        <f>VLOOKUP(C2960,[5]Lookup!A:C,3,FALSE)</f>
        <v>Local Authority</v>
      </c>
      <c r="G2960" t="str">
        <f>IF(F2960="NHS England", "NHS England", IFERROR(VLOOKUP(B2960,[5]Lookup!E:F,2,FALSE),"Requires a Council Assigning"))</f>
        <v>City of York</v>
      </c>
      <c r="H2960" t="str">
        <f>IFERROR(VLOOKUP(C2960,[5]Lookup!A:B,2,FALSE),"Requires Category")</f>
        <v>Emergency Contraception</v>
      </c>
      <c r="I2960" t="str">
        <f t="shared" si="48"/>
        <v>No</v>
      </c>
    </row>
    <row r="2961" spans="1:9" hidden="1" x14ac:dyDescent="0.25">
      <c r="A2961" s="53">
        <v>42767</v>
      </c>
      <c r="B2961" t="s">
        <v>22</v>
      </c>
      <c r="C2961" t="s">
        <v>159</v>
      </c>
      <c r="D2961">
        <v>2</v>
      </c>
      <c r="E2961" s="4">
        <v>9.66</v>
      </c>
      <c r="F2961" s="4" t="str">
        <f>VLOOKUP(C2961,[5]Lookup!A:C,3,FALSE)</f>
        <v>Local Authority</v>
      </c>
      <c r="G2961" t="str">
        <f>IF(F2961="NHS England", "NHS England", IFERROR(VLOOKUP(B2961,[5]Lookup!E:F,2,FALSE),"Requires a Council Assigning"))</f>
        <v>City of York</v>
      </c>
      <c r="H2961" t="str">
        <f>IFERROR(VLOOKUP(C2961,[5]Lookup!A:B,2,FALSE),"Requires Category")</f>
        <v>Emergency Contraception</v>
      </c>
      <c r="I2961" t="str">
        <f t="shared" si="48"/>
        <v>No</v>
      </c>
    </row>
    <row r="2962" spans="1:9" hidden="1" x14ac:dyDescent="0.25">
      <c r="A2962" s="53">
        <v>42767</v>
      </c>
      <c r="B2962" t="s">
        <v>22</v>
      </c>
      <c r="C2962" t="s">
        <v>128</v>
      </c>
      <c r="D2962">
        <v>6</v>
      </c>
      <c r="E2962" s="4">
        <v>570.88</v>
      </c>
      <c r="F2962" s="4" t="str">
        <f>VLOOKUP(C2962,[5]Lookup!A:C,3,FALSE)</f>
        <v>Local Authority</v>
      </c>
      <c r="G2962" t="str">
        <f>IF(F2962="NHS England", "NHS England", IFERROR(VLOOKUP(B2962,[5]Lookup!E:F,2,FALSE),"Requires a Council Assigning"))</f>
        <v>City of York</v>
      </c>
      <c r="H2962" t="str">
        <f>IFERROR(VLOOKUP(C2962,[5]Lookup!A:B,2,FALSE),"Requires Category")</f>
        <v>IUD Progestogen-only Device</v>
      </c>
      <c r="I2962" t="str">
        <f t="shared" si="48"/>
        <v>No</v>
      </c>
    </row>
    <row r="2963" spans="1:9" hidden="1" x14ac:dyDescent="0.25">
      <c r="A2963" s="53">
        <v>42767</v>
      </c>
      <c r="B2963" t="s">
        <v>22</v>
      </c>
      <c r="C2963" t="s">
        <v>129</v>
      </c>
      <c r="D2963">
        <v>1</v>
      </c>
      <c r="E2963" s="4">
        <v>77.33</v>
      </c>
      <c r="F2963" s="4" t="str">
        <f>VLOOKUP(C2963,[5]Lookup!A:C,3,FALSE)</f>
        <v>Local Authority</v>
      </c>
      <c r="G2963" t="str">
        <f>IF(F2963="NHS England", "NHS England", IFERROR(VLOOKUP(B2963,[5]Lookup!E:F,2,FALSE),"Requires a Council Assigning"))</f>
        <v>City of York</v>
      </c>
      <c r="H2963" t="str">
        <f>IFERROR(VLOOKUP(C2963,[5]Lookup!A:B,2,FALSE),"Requires Category")</f>
        <v>Etonogestrel</v>
      </c>
      <c r="I2963" t="str">
        <f t="shared" si="48"/>
        <v>No</v>
      </c>
    </row>
    <row r="2964" spans="1:9" hidden="1" x14ac:dyDescent="0.25">
      <c r="A2964" s="53">
        <v>42767</v>
      </c>
      <c r="B2964" t="s">
        <v>22</v>
      </c>
      <c r="C2964" t="s">
        <v>144</v>
      </c>
      <c r="D2964">
        <v>1</v>
      </c>
      <c r="E2964" s="4">
        <v>13.03</v>
      </c>
      <c r="F2964" s="4" t="str">
        <f>VLOOKUP(C2964,[5]Lookup!A:C,3,FALSE)</f>
        <v>Local Authority</v>
      </c>
      <c r="G2964" t="str">
        <f>IF(F2964="NHS England", "NHS England", IFERROR(VLOOKUP(B2964,[5]Lookup!E:F,2,FALSE),"Requires a Council Assigning"))</f>
        <v>City of York</v>
      </c>
      <c r="H2964" t="str">
        <f>IFERROR(VLOOKUP(C2964,[5]Lookup!A:B,2,FALSE),"Requires Category")</f>
        <v>Emergency Contraception</v>
      </c>
      <c r="I2964" t="str">
        <f t="shared" si="48"/>
        <v>No</v>
      </c>
    </row>
    <row r="2965" spans="1:9" hidden="1" x14ac:dyDescent="0.25">
      <c r="A2965" s="53">
        <v>42767</v>
      </c>
      <c r="B2965" t="s">
        <v>64</v>
      </c>
      <c r="C2965" t="s">
        <v>134</v>
      </c>
      <c r="D2965">
        <v>1</v>
      </c>
      <c r="E2965" s="4">
        <v>4.12</v>
      </c>
      <c r="F2965" s="4" t="str">
        <f>VLOOKUP(C2965,[5]Lookup!A:C,3,FALSE)</f>
        <v>Local Authority</v>
      </c>
      <c r="G2965" t="str">
        <f>IF(F2965="NHS England", "NHS England", IFERROR(VLOOKUP(B2965,[5]Lookup!E:F,2,FALSE),"Requires a Council Assigning"))</f>
        <v>City of York</v>
      </c>
      <c r="H2965" t="str">
        <f>IFERROR(VLOOKUP(C2965,[5]Lookup!A:B,2,FALSE),"Requires Category")</f>
        <v>Opioid Dependence</v>
      </c>
      <c r="I2965" t="str">
        <f t="shared" si="48"/>
        <v>Yes</v>
      </c>
    </row>
    <row r="2966" spans="1:9" hidden="1" x14ac:dyDescent="0.25">
      <c r="A2966" s="53">
        <v>42767</v>
      </c>
      <c r="B2966" t="s">
        <v>64</v>
      </c>
      <c r="C2966" t="s">
        <v>135</v>
      </c>
      <c r="D2966">
        <v>2</v>
      </c>
      <c r="E2966" s="4">
        <v>143.04</v>
      </c>
      <c r="F2966" s="4" t="str">
        <f>VLOOKUP(C2966,[5]Lookup!A:C,3,FALSE)</f>
        <v>Local Authority</v>
      </c>
      <c r="G2966" t="str">
        <f>IF(F2966="NHS England", "NHS England", IFERROR(VLOOKUP(B2966,[5]Lookup!E:F,2,FALSE),"Requires a Council Assigning"))</f>
        <v>City of York</v>
      </c>
      <c r="H2966" t="str">
        <f>IFERROR(VLOOKUP(C2966,[5]Lookup!A:B,2,FALSE),"Requires Category")</f>
        <v>Alcohol dependence</v>
      </c>
      <c r="I2966" t="str">
        <f t="shared" si="48"/>
        <v>No</v>
      </c>
    </row>
    <row r="2967" spans="1:9" hidden="1" x14ac:dyDescent="0.25">
      <c r="A2967" s="53">
        <v>42767</v>
      </c>
      <c r="B2967" t="s">
        <v>64</v>
      </c>
      <c r="C2967" t="s">
        <v>136</v>
      </c>
      <c r="D2967">
        <v>1</v>
      </c>
      <c r="E2967" s="4">
        <v>77.319999999999993</v>
      </c>
      <c r="F2967" s="4" t="str">
        <f>VLOOKUP(C2967,[5]Lookup!A:C,3,FALSE)</f>
        <v>Local Authority</v>
      </c>
      <c r="G2967" t="str">
        <f>IF(F2967="NHS England", "NHS England", IFERROR(VLOOKUP(B2967,[5]Lookup!E:F,2,FALSE),"Requires a Council Assigning"))</f>
        <v>City of York</v>
      </c>
      <c r="H2967" t="str">
        <f>IFERROR(VLOOKUP(C2967,[5]Lookup!A:B,2,FALSE),"Requires Category")</f>
        <v>Etonogestrel</v>
      </c>
      <c r="I2967" t="str">
        <f t="shared" si="48"/>
        <v>No</v>
      </c>
    </row>
    <row r="2968" spans="1:9" hidden="1" x14ac:dyDescent="0.25">
      <c r="A2968" s="53">
        <v>42767</v>
      </c>
      <c r="B2968" t="s">
        <v>64</v>
      </c>
      <c r="C2968" t="s">
        <v>204</v>
      </c>
      <c r="D2968">
        <v>9</v>
      </c>
      <c r="E2968" s="4">
        <v>54.96</v>
      </c>
      <c r="F2968" s="4" t="str">
        <f>VLOOKUP(C2968,[5]Lookup!A:C,3,FALSE)</f>
        <v>NHS England</v>
      </c>
      <c r="G2968" t="str">
        <f>IF(F2968="NHS England", "NHS England", IFERROR(VLOOKUP(B2968,[5]Lookup!E:F,2,FALSE),"Requires a Council Assigning"))</f>
        <v>NHS England</v>
      </c>
      <c r="H2968" t="str">
        <f>IFERROR(VLOOKUP(C2968,[5]Lookup!A:B,2,FALSE),"Requires Category")</f>
        <v>Influenza</v>
      </c>
      <c r="I2968" t="str">
        <f t="shared" si="48"/>
        <v>Yes</v>
      </c>
    </row>
    <row r="2969" spans="1:9" hidden="1" x14ac:dyDescent="0.25">
      <c r="A2969" s="53">
        <v>42767</v>
      </c>
      <c r="B2969" t="s">
        <v>64</v>
      </c>
      <c r="C2969" t="s">
        <v>154</v>
      </c>
      <c r="D2969">
        <v>22</v>
      </c>
      <c r="E2969" s="4">
        <v>134.36000000000001</v>
      </c>
      <c r="F2969" s="4" t="str">
        <f>VLOOKUP(C2969,[5]Lookup!A:C,3,FALSE)</f>
        <v>NHS England</v>
      </c>
      <c r="G2969" t="str">
        <f>IF(F2969="NHS England", "NHS England", IFERROR(VLOOKUP(B2969,[5]Lookup!E:F,2,FALSE),"Requires a Council Assigning"))</f>
        <v>NHS England</v>
      </c>
      <c r="H2969" t="str">
        <f>IFERROR(VLOOKUP(C2969,[5]Lookup!A:B,2,FALSE),"Requires Category")</f>
        <v>Influenza</v>
      </c>
      <c r="I2969" t="str">
        <f t="shared" si="48"/>
        <v>Yes</v>
      </c>
    </row>
    <row r="2970" spans="1:9" hidden="1" x14ac:dyDescent="0.25">
      <c r="A2970" s="53">
        <v>42767</v>
      </c>
      <c r="B2970" t="s">
        <v>64</v>
      </c>
      <c r="C2970" t="s">
        <v>164</v>
      </c>
      <c r="D2970">
        <v>1</v>
      </c>
      <c r="E2970" s="4">
        <v>4.83</v>
      </c>
      <c r="F2970" s="4" t="str">
        <f>VLOOKUP(C2970,[5]Lookup!A:C,3,FALSE)</f>
        <v>Local Authority</v>
      </c>
      <c r="G2970" t="str">
        <f>IF(F2970="NHS England", "NHS England", IFERROR(VLOOKUP(B2970,[5]Lookup!E:F,2,FALSE),"Requires a Council Assigning"))</f>
        <v>City of York</v>
      </c>
      <c r="H2970" t="str">
        <f>IFERROR(VLOOKUP(C2970,[5]Lookup!A:B,2,FALSE),"Requires Category")</f>
        <v>Emergency Contraception</v>
      </c>
      <c r="I2970" t="str">
        <f t="shared" si="48"/>
        <v>No</v>
      </c>
    </row>
    <row r="2971" spans="1:9" hidden="1" x14ac:dyDescent="0.25">
      <c r="A2971" s="53">
        <v>42767</v>
      </c>
      <c r="B2971" t="s">
        <v>64</v>
      </c>
      <c r="C2971" t="s">
        <v>159</v>
      </c>
      <c r="D2971">
        <v>5</v>
      </c>
      <c r="E2971" s="4">
        <v>24.16</v>
      </c>
      <c r="F2971" s="4" t="str">
        <f>VLOOKUP(C2971,[5]Lookup!A:C,3,FALSE)</f>
        <v>Local Authority</v>
      </c>
      <c r="G2971" t="str">
        <f>IF(F2971="NHS England", "NHS England", IFERROR(VLOOKUP(B2971,[5]Lookup!E:F,2,FALSE),"Requires a Council Assigning"))</f>
        <v>City of York</v>
      </c>
      <c r="H2971" t="str">
        <f>IFERROR(VLOOKUP(C2971,[5]Lookup!A:B,2,FALSE),"Requires Category")</f>
        <v>Emergency Contraception</v>
      </c>
      <c r="I2971" t="str">
        <f t="shared" si="48"/>
        <v>No</v>
      </c>
    </row>
    <row r="2972" spans="1:9" hidden="1" x14ac:dyDescent="0.25">
      <c r="A2972" s="53">
        <v>42767</v>
      </c>
      <c r="B2972" t="s">
        <v>64</v>
      </c>
      <c r="C2972" t="s">
        <v>138</v>
      </c>
      <c r="D2972">
        <v>1</v>
      </c>
      <c r="E2972" s="4">
        <v>5.84</v>
      </c>
      <c r="F2972" s="4" t="str">
        <f>VLOOKUP(C2972,[5]Lookup!A:C,3,FALSE)</f>
        <v>Local Authority</v>
      </c>
      <c r="G2972" t="str">
        <f>IF(F2972="NHS England", "NHS England", IFERROR(VLOOKUP(B2972,[5]Lookup!E:F,2,FALSE),"Requires a Council Assigning"))</f>
        <v>City of York</v>
      </c>
      <c r="H2972" t="str">
        <f>IFERROR(VLOOKUP(C2972,[5]Lookup!A:B,2,FALSE),"Requires Category")</f>
        <v>Opioid Dependence</v>
      </c>
      <c r="I2972" t="str">
        <f t="shared" si="48"/>
        <v>Yes</v>
      </c>
    </row>
    <row r="2973" spans="1:9" hidden="1" x14ac:dyDescent="0.25">
      <c r="A2973" s="53">
        <v>42767</v>
      </c>
      <c r="B2973" t="s">
        <v>64</v>
      </c>
      <c r="C2973" t="s">
        <v>128</v>
      </c>
      <c r="D2973">
        <v>18</v>
      </c>
      <c r="E2973" s="4">
        <v>1467.95</v>
      </c>
      <c r="F2973" s="4" t="str">
        <f>VLOOKUP(C2973,[5]Lookup!A:C,3,FALSE)</f>
        <v>Local Authority</v>
      </c>
      <c r="G2973" t="str">
        <f>IF(F2973="NHS England", "NHS England", IFERROR(VLOOKUP(B2973,[5]Lookup!E:F,2,FALSE),"Requires a Council Assigning"))</f>
        <v>City of York</v>
      </c>
      <c r="H2973" t="str">
        <f>IFERROR(VLOOKUP(C2973,[5]Lookup!A:B,2,FALSE),"Requires Category")</f>
        <v>IUD Progestogen-only Device</v>
      </c>
      <c r="I2973" t="str">
        <f t="shared" si="48"/>
        <v>No</v>
      </c>
    </row>
    <row r="2974" spans="1:9" hidden="1" x14ac:dyDescent="0.25">
      <c r="A2974" s="53">
        <v>42767</v>
      </c>
      <c r="B2974" t="s">
        <v>64</v>
      </c>
      <c r="C2974" t="s">
        <v>198</v>
      </c>
      <c r="D2974">
        <v>1</v>
      </c>
      <c r="E2974" s="4">
        <v>20.72</v>
      </c>
      <c r="F2974" s="4" t="str">
        <f>VLOOKUP(C2974,[5]Lookup!A:C,3,FALSE)</f>
        <v>Local Authority</v>
      </c>
      <c r="G2974" t="str">
        <f>IF(F2974="NHS England", "NHS England", IFERROR(VLOOKUP(B2974,[5]Lookup!E:F,2,FALSE),"Requires a Council Assigning"))</f>
        <v>City of York</v>
      </c>
      <c r="H2974" t="str">
        <f>IFERROR(VLOOKUP(C2974,[5]Lookup!A:B,2,FALSE),"Requires Category")</f>
        <v>Alcohol dependence</v>
      </c>
      <c r="I2974" t="str">
        <f t="shared" si="48"/>
        <v>No</v>
      </c>
    </row>
    <row r="2975" spans="1:9" hidden="1" x14ac:dyDescent="0.25">
      <c r="A2975" s="53">
        <v>42767</v>
      </c>
      <c r="B2975" t="s">
        <v>64</v>
      </c>
      <c r="C2975" t="s">
        <v>129</v>
      </c>
      <c r="D2975">
        <v>13</v>
      </c>
      <c r="E2975" s="4">
        <v>1005.13</v>
      </c>
      <c r="F2975" s="4" t="str">
        <f>VLOOKUP(C2975,[5]Lookup!A:C,3,FALSE)</f>
        <v>Local Authority</v>
      </c>
      <c r="G2975" t="str">
        <f>IF(F2975="NHS England", "NHS England", IFERROR(VLOOKUP(B2975,[5]Lookup!E:F,2,FALSE),"Requires a Council Assigning"))</f>
        <v>City of York</v>
      </c>
      <c r="H2975" t="str">
        <f>IFERROR(VLOOKUP(C2975,[5]Lookup!A:B,2,FALSE),"Requires Category")</f>
        <v>Etonogestrel</v>
      </c>
      <c r="I2975" t="str">
        <f t="shared" si="48"/>
        <v>No</v>
      </c>
    </row>
    <row r="2976" spans="1:9" hidden="1" x14ac:dyDescent="0.25">
      <c r="A2976" s="53">
        <v>42767</v>
      </c>
      <c r="B2976" t="s">
        <v>64</v>
      </c>
      <c r="C2976" t="s">
        <v>152</v>
      </c>
      <c r="D2976">
        <v>32</v>
      </c>
      <c r="E2976" s="4">
        <v>246.73</v>
      </c>
      <c r="F2976" s="4" t="str">
        <f>VLOOKUP(C2976,[5]Lookup!A:C,3,FALSE)</f>
        <v>NHS England</v>
      </c>
      <c r="G2976" t="str">
        <f>IF(F2976="NHS England", "NHS England", IFERROR(VLOOKUP(B2976,[5]Lookup!E:F,2,FALSE),"Requires a Council Assigning"))</f>
        <v>NHS England</v>
      </c>
      <c r="H2976" t="str">
        <f>IFERROR(VLOOKUP(C2976,[5]Lookup!A:B,2,FALSE),"Requires Category")</f>
        <v>Pneumococcal</v>
      </c>
      <c r="I2976" t="str">
        <f t="shared" si="48"/>
        <v>Yes</v>
      </c>
    </row>
    <row r="2977" spans="1:9" hidden="1" x14ac:dyDescent="0.25">
      <c r="A2977" s="53">
        <v>42767</v>
      </c>
      <c r="B2977" t="s">
        <v>64</v>
      </c>
      <c r="C2977" t="s">
        <v>144</v>
      </c>
      <c r="D2977">
        <v>1</v>
      </c>
      <c r="E2977" s="4">
        <v>13.03</v>
      </c>
      <c r="F2977" s="4" t="str">
        <f>VLOOKUP(C2977,[5]Lookup!A:C,3,FALSE)</f>
        <v>Local Authority</v>
      </c>
      <c r="G2977" t="str">
        <f>IF(F2977="NHS England", "NHS England", IFERROR(VLOOKUP(B2977,[5]Lookup!E:F,2,FALSE),"Requires a Council Assigning"))</f>
        <v>City of York</v>
      </c>
      <c r="H2977" t="str">
        <f>IFERROR(VLOOKUP(C2977,[5]Lookup!A:B,2,FALSE),"Requires Category")</f>
        <v>Emergency Contraception</v>
      </c>
      <c r="I2977" t="str">
        <f t="shared" si="48"/>
        <v>No</v>
      </c>
    </row>
    <row r="2978" spans="1:9" hidden="1" x14ac:dyDescent="0.25">
      <c r="A2978" s="53">
        <v>42767</v>
      </c>
      <c r="B2978" t="s">
        <v>20</v>
      </c>
      <c r="C2978" t="s">
        <v>132</v>
      </c>
      <c r="D2978">
        <v>1</v>
      </c>
      <c r="E2978" s="4">
        <v>25.31</v>
      </c>
      <c r="F2978" s="4" t="str">
        <f>VLOOKUP(C2978,[5]Lookup!A:C,3,FALSE)</f>
        <v>Local Authority</v>
      </c>
      <c r="G2978" t="str">
        <f>IF(F2978="NHS England", "NHS England", IFERROR(VLOOKUP(B2978,[5]Lookup!E:F,2,FALSE),"Requires a Council Assigning"))</f>
        <v>North Yorkshire County Council</v>
      </c>
      <c r="H2978" t="str">
        <f>IFERROR(VLOOKUP(C2978,[5]Lookup!A:B,2,FALSE),"Requires Category")</f>
        <v>Nicotine Dependence</v>
      </c>
      <c r="I2978" t="str">
        <f t="shared" si="48"/>
        <v>Yes</v>
      </c>
    </row>
    <row r="2979" spans="1:9" hidden="1" x14ac:dyDescent="0.25">
      <c r="A2979" s="53">
        <v>42767</v>
      </c>
      <c r="B2979" t="s">
        <v>20</v>
      </c>
      <c r="C2979" t="s">
        <v>179</v>
      </c>
      <c r="D2979">
        <v>2</v>
      </c>
      <c r="E2979" s="4">
        <v>21.58</v>
      </c>
      <c r="F2979" s="4" t="str">
        <f>VLOOKUP(C2979,[5]Lookup!A:C,3,FALSE)</f>
        <v>Local Authority</v>
      </c>
      <c r="G2979" t="str">
        <f>IF(F2979="NHS England", "NHS England", IFERROR(VLOOKUP(B2979,[5]Lookup!E:F,2,FALSE),"Requires a Council Assigning"))</f>
        <v>North Yorkshire County Council</v>
      </c>
      <c r="H2979" t="str">
        <f>IFERROR(VLOOKUP(C2979,[5]Lookup!A:B,2,FALSE),"Requires Category")</f>
        <v>Nicotine Dependence</v>
      </c>
      <c r="I2979" t="str">
        <f t="shared" si="48"/>
        <v>Yes</v>
      </c>
    </row>
    <row r="2980" spans="1:9" hidden="1" x14ac:dyDescent="0.25">
      <c r="A2980" s="53">
        <v>42767</v>
      </c>
      <c r="B2980" t="s">
        <v>20</v>
      </c>
      <c r="C2980" t="s">
        <v>163</v>
      </c>
      <c r="D2980">
        <v>3</v>
      </c>
      <c r="E2980" s="4">
        <v>42.05</v>
      </c>
      <c r="F2980" s="4" t="str">
        <f>VLOOKUP(C2980,[5]Lookup!A:C,3,FALSE)</f>
        <v>Local Authority</v>
      </c>
      <c r="G2980" t="str">
        <f>IF(F2980="NHS England", "NHS England", IFERROR(VLOOKUP(B2980,[5]Lookup!E:F,2,FALSE),"Requires a Council Assigning"))</f>
        <v>North Yorkshire County Council</v>
      </c>
      <c r="H2980" t="str">
        <f>IFERROR(VLOOKUP(C2980,[5]Lookup!A:B,2,FALSE),"Requires Category")</f>
        <v>Nicotine Dependence</v>
      </c>
      <c r="I2980" t="str">
        <f t="shared" si="48"/>
        <v>Yes</v>
      </c>
    </row>
    <row r="2981" spans="1:9" hidden="1" x14ac:dyDescent="0.25">
      <c r="A2981" s="53">
        <v>42767</v>
      </c>
      <c r="B2981" t="s">
        <v>20</v>
      </c>
      <c r="C2981" t="s">
        <v>153</v>
      </c>
      <c r="D2981">
        <v>1</v>
      </c>
      <c r="E2981" s="4">
        <v>14.02</v>
      </c>
      <c r="F2981" s="4" t="str">
        <f>VLOOKUP(C2981,[5]Lookup!A:C,3,FALSE)</f>
        <v>Local Authority</v>
      </c>
      <c r="G2981" t="str">
        <f>IF(F2981="NHS England", "NHS England", IFERROR(VLOOKUP(B2981,[5]Lookup!E:F,2,FALSE),"Requires a Council Assigning"))</f>
        <v>North Yorkshire County Council</v>
      </c>
      <c r="H2981" t="str">
        <f>IFERROR(VLOOKUP(C2981,[5]Lookup!A:B,2,FALSE),"Requires Category")</f>
        <v>Nicotine Dependence</v>
      </c>
      <c r="I2981" t="str">
        <f t="shared" si="48"/>
        <v>Yes</v>
      </c>
    </row>
    <row r="2982" spans="1:9" hidden="1" x14ac:dyDescent="0.25">
      <c r="A2982" s="53">
        <v>42767</v>
      </c>
      <c r="B2982" t="s">
        <v>20</v>
      </c>
      <c r="C2982" t="s">
        <v>165</v>
      </c>
      <c r="D2982">
        <v>2</v>
      </c>
      <c r="E2982" s="4">
        <v>19.25</v>
      </c>
      <c r="F2982" s="4" t="str">
        <f>VLOOKUP(C2982,[5]Lookup!A:C,3,FALSE)</f>
        <v>Local Authority</v>
      </c>
      <c r="G2982" t="str">
        <f>IF(F2982="NHS England", "NHS England", IFERROR(VLOOKUP(B2982,[5]Lookup!E:F,2,FALSE),"Requires a Council Assigning"))</f>
        <v>North Yorkshire County Council</v>
      </c>
      <c r="H2982" t="str">
        <f>IFERROR(VLOOKUP(C2982,[5]Lookup!A:B,2,FALSE),"Requires Category")</f>
        <v>Nicotine Dependence</v>
      </c>
      <c r="I2982" t="str">
        <f t="shared" si="48"/>
        <v>Yes</v>
      </c>
    </row>
    <row r="2983" spans="1:9" hidden="1" x14ac:dyDescent="0.25">
      <c r="A2983" s="53">
        <v>42767</v>
      </c>
      <c r="B2983" t="s">
        <v>20</v>
      </c>
      <c r="C2983" t="s">
        <v>186</v>
      </c>
      <c r="D2983">
        <v>1</v>
      </c>
      <c r="E2983" s="4">
        <v>9.52</v>
      </c>
      <c r="F2983" s="4" t="str">
        <f>VLOOKUP(C2983,[5]Lookup!A:C,3,FALSE)</f>
        <v>Local Authority</v>
      </c>
      <c r="G2983" t="str">
        <f>IF(F2983="NHS England", "NHS England", IFERROR(VLOOKUP(B2983,[5]Lookup!E:F,2,FALSE),"Requires a Council Assigning"))</f>
        <v>North Yorkshire County Council</v>
      </c>
      <c r="H2983" t="str">
        <f>IFERROR(VLOOKUP(C2983,[5]Lookup!A:B,2,FALSE),"Requires Category")</f>
        <v>Nicotine Dependence</v>
      </c>
      <c r="I2983" t="str">
        <f t="shared" si="48"/>
        <v>Yes</v>
      </c>
    </row>
    <row r="2984" spans="1:9" hidden="1" x14ac:dyDescent="0.25">
      <c r="A2984" s="53">
        <v>42767</v>
      </c>
      <c r="B2984" t="s">
        <v>20</v>
      </c>
      <c r="C2984" t="s">
        <v>152</v>
      </c>
      <c r="D2984">
        <v>1</v>
      </c>
      <c r="E2984" s="4">
        <v>7.71</v>
      </c>
      <c r="F2984" s="4" t="str">
        <f>VLOOKUP(C2984,[5]Lookup!A:C,3,FALSE)</f>
        <v>NHS England</v>
      </c>
      <c r="G2984" t="str">
        <f>IF(F2984="NHS England", "NHS England", IFERROR(VLOOKUP(B2984,[5]Lookup!E:F,2,FALSE),"Requires a Council Assigning"))</f>
        <v>NHS England</v>
      </c>
      <c r="H2984" t="str">
        <f>IFERROR(VLOOKUP(C2984,[5]Lookup!A:B,2,FALSE),"Requires Category")</f>
        <v>Pneumococcal</v>
      </c>
      <c r="I2984" t="str">
        <f t="shared" si="48"/>
        <v>Yes</v>
      </c>
    </row>
    <row r="2985" spans="1:9" hidden="1" x14ac:dyDescent="0.25">
      <c r="A2985" s="53">
        <v>42767</v>
      </c>
      <c r="B2985" t="s">
        <v>50</v>
      </c>
      <c r="C2985" t="s">
        <v>182</v>
      </c>
      <c r="D2985">
        <v>1</v>
      </c>
      <c r="E2985" s="4">
        <v>12.82</v>
      </c>
      <c r="F2985" s="4" t="str">
        <f>VLOOKUP(C2985,[5]Lookup!A:C,3,FALSE)</f>
        <v>Local Authority</v>
      </c>
      <c r="G2985" t="str">
        <f>IF(F2985="NHS England", "NHS England", IFERROR(VLOOKUP(B2985,[5]Lookup!E:F,2,FALSE),"Requires a Council Assigning"))</f>
        <v>City of York</v>
      </c>
      <c r="H2985" t="str">
        <f>IFERROR(VLOOKUP(C2985,[5]Lookup!A:B,2,FALSE),"Requires Category")</f>
        <v>Opioid Dependence</v>
      </c>
      <c r="I2985" t="str">
        <f t="shared" si="48"/>
        <v>Yes</v>
      </c>
    </row>
    <row r="2986" spans="1:9" hidden="1" x14ac:dyDescent="0.25">
      <c r="A2986" s="53">
        <v>42767</v>
      </c>
      <c r="B2986" t="s">
        <v>50</v>
      </c>
      <c r="C2986" t="s">
        <v>130</v>
      </c>
      <c r="D2986">
        <v>1</v>
      </c>
      <c r="E2986" s="4">
        <v>38.71</v>
      </c>
      <c r="F2986" s="4" t="str">
        <f>VLOOKUP(C2986,[5]Lookup!A:C,3,FALSE)</f>
        <v>Local Authority</v>
      </c>
      <c r="G2986" t="str">
        <f>IF(F2986="NHS England", "NHS England", IFERROR(VLOOKUP(B2986,[5]Lookup!E:F,2,FALSE),"Requires a Council Assigning"))</f>
        <v>City of York</v>
      </c>
      <c r="H2986" t="str">
        <f>IFERROR(VLOOKUP(C2986,[5]Lookup!A:B,2,FALSE),"Requires Category")</f>
        <v>Nicotine Dependence</v>
      </c>
      <c r="I2986" t="str">
        <f t="shared" si="48"/>
        <v>No</v>
      </c>
    </row>
    <row r="2987" spans="1:9" hidden="1" x14ac:dyDescent="0.25">
      <c r="A2987" s="53">
        <v>42767</v>
      </c>
      <c r="B2987" t="s">
        <v>50</v>
      </c>
      <c r="C2987" t="s">
        <v>135</v>
      </c>
      <c r="D2987">
        <v>1</v>
      </c>
      <c r="E2987" s="4">
        <v>47.72</v>
      </c>
      <c r="F2987" s="4" t="str">
        <f>VLOOKUP(C2987,[5]Lookup!A:C,3,FALSE)</f>
        <v>Local Authority</v>
      </c>
      <c r="G2987" t="str">
        <f>IF(F2987="NHS England", "NHS England", IFERROR(VLOOKUP(B2987,[5]Lookup!E:F,2,FALSE),"Requires a Council Assigning"))</f>
        <v>City of York</v>
      </c>
      <c r="H2987" t="str">
        <f>IFERROR(VLOOKUP(C2987,[5]Lookup!A:B,2,FALSE),"Requires Category")</f>
        <v>Alcohol dependence</v>
      </c>
      <c r="I2987" t="str">
        <f t="shared" ref="I2987:I3050" si="49">INDEX($R$7:$AB$11,MATCH(G2987,$Q$7:$Q$11,0),MATCH(H2987,$R$6:$AB$6,0))</f>
        <v>No</v>
      </c>
    </row>
    <row r="2988" spans="1:9" hidden="1" x14ac:dyDescent="0.25">
      <c r="A2988" s="53">
        <v>42767</v>
      </c>
      <c r="B2988" t="s">
        <v>50</v>
      </c>
      <c r="C2988" t="s">
        <v>136</v>
      </c>
      <c r="D2988">
        <v>3</v>
      </c>
      <c r="E2988" s="4">
        <v>231.99</v>
      </c>
      <c r="F2988" s="4" t="str">
        <f>VLOOKUP(C2988,[5]Lookup!A:C,3,FALSE)</f>
        <v>Local Authority</v>
      </c>
      <c r="G2988" t="str">
        <f>IF(F2988="NHS England", "NHS England", IFERROR(VLOOKUP(B2988,[5]Lookup!E:F,2,FALSE),"Requires a Council Assigning"))</f>
        <v>City of York</v>
      </c>
      <c r="H2988" t="str">
        <f>IFERROR(VLOOKUP(C2988,[5]Lookup!A:B,2,FALSE),"Requires Category")</f>
        <v>Etonogestrel</v>
      </c>
      <c r="I2988" t="str">
        <f t="shared" si="49"/>
        <v>No</v>
      </c>
    </row>
    <row r="2989" spans="1:9" hidden="1" x14ac:dyDescent="0.25">
      <c r="A2989" s="53">
        <v>42767</v>
      </c>
      <c r="B2989" t="s">
        <v>50</v>
      </c>
      <c r="C2989" t="s">
        <v>154</v>
      </c>
      <c r="D2989">
        <v>26</v>
      </c>
      <c r="E2989" s="4">
        <v>158.79</v>
      </c>
      <c r="F2989" s="4" t="str">
        <f>VLOOKUP(C2989,[5]Lookup!A:C,3,FALSE)</f>
        <v>NHS England</v>
      </c>
      <c r="G2989" t="str">
        <f>IF(F2989="NHS England", "NHS England", IFERROR(VLOOKUP(B2989,[5]Lookup!E:F,2,FALSE),"Requires a Council Assigning"))</f>
        <v>NHS England</v>
      </c>
      <c r="H2989" t="str">
        <f>IFERROR(VLOOKUP(C2989,[5]Lookup!A:B,2,FALSE),"Requires Category")</f>
        <v>Influenza</v>
      </c>
      <c r="I2989" t="str">
        <f t="shared" si="49"/>
        <v>Yes</v>
      </c>
    </row>
    <row r="2990" spans="1:9" hidden="1" x14ac:dyDescent="0.25">
      <c r="A2990" s="53">
        <v>42767</v>
      </c>
      <c r="B2990" t="s">
        <v>50</v>
      </c>
      <c r="C2990" t="s">
        <v>159</v>
      </c>
      <c r="D2990">
        <v>1</v>
      </c>
      <c r="E2990" s="4">
        <v>4.83</v>
      </c>
      <c r="F2990" s="4" t="str">
        <f>VLOOKUP(C2990,[5]Lookup!A:C,3,FALSE)</f>
        <v>Local Authority</v>
      </c>
      <c r="G2990" t="str">
        <f>IF(F2990="NHS England", "NHS England", IFERROR(VLOOKUP(B2990,[5]Lookup!E:F,2,FALSE),"Requires a Council Assigning"))</f>
        <v>City of York</v>
      </c>
      <c r="H2990" t="str">
        <f>IFERROR(VLOOKUP(C2990,[5]Lookup!A:B,2,FALSE),"Requires Category")</f>
        <v>Emergency Contraception</v>
      </c>
      <c r="I2990" t="str">
        <f t="shared" si="49"/>
        <v>No</v>
      </c>
    </row>
    <row r="2991" spans="1:9" hidden="1" x14ac:dyDescent="0.25">
      <c r="A2991" s="53">
        <v>42767</v>
      </c>
      <c r="B2991" t="s">
        <v>50</v>
      </c>
      <c r="C2991" t="s">
        <v>138</v>
      </c>
      <c r="D2991">
        <v>4</v>
      </c>
      <c r="E2991" s="4">
        <v>51.28</v>
      </c>
      <c r="F2991" s="4" t="str">
        <f>VLOOKUP(C2991,[5]Lookup!A:C,3,FALSE)</f>
        <v>Local Authority</v>
      </c>
      <c r="G2991" t="str">
        <f>IF(F2991="NHS England", "NHS England", IFERROR(VLOOKUP(B2991,[5]Lookup!E:F,2,FALSE),"Requires a Council Assigning"))</f>
        <v>City of York</v>
      </c>
      <c r="H2991" t="str">
        <f>IFERROR(VLOOKUP(C2991,[5]Lookup!A:B,2,FALSE),"Requires Category")</f>
        <v>Opioid Dependence</v>
      </c>
      <c r="I2991" t="str">
        <f t="shared" si="49"/>
        <v>Yes</v>
      </c>
    </row>
    <row r="2992" spans="1:9" hidden="1" x14ac:dyDescent="0.25">
      <c r="A2992" s="53">
        <v>42767</v>
      </c>
      <c r="B2992" t="s">
        <v>50</v>
      </c>
      <c r="C2992" t="s">
        <v>128</v>
      </c>
      <c r="D2992">
        <v>8</v>
      </c>
      <c r="E2992" s="4">
        <v>652.44000000000005</v>
      </c>
      <c r="F2992" s="4" t="str">
        <f>VLOOKUP(C2992,[5]Lookup!A:C,3,FALSE)</f>
        <v>Local Authority</v>
      </c>
      <c r="G2992" t="str">
        <f>IF(F2992="NHS England", "NHS England", IFERROR(VLOOKUP(B2992,[5]Lookup!E:F,2,FALSE),"Requires a Council Assigning"))</f>
        <v>City of York</v>
      </c>
      <c r="H2992" t="str">
        <f>IFERROR(VLOOKUP(C2992,[5]Lookup!A:B,2,FALSE),"Requires Category")</f>
        <v>IUD Progestogen-only Device</v>
      </c>
      <c r="I2992" t="str">
        <f t="shared" si="49"/>
        <v>No</v>
      </c>
    </row>
    <row r="2993" spans="1:9" hidden="1" x14ac:dyDescent="0.25">
      <c r="A2993" s="53">
        <v>42767</v>
      </c>
      <c r="B2993" t="s">
        <v>50</v>
      </c>
      <c r="C2993" t="s">
        <v>129</v>
      </c>
      <c r="D2993">
        <v>3</v>
      </c>
      <c r="E2993" s="4">
        <v>231.99</v>
      </c>
      <c r="F2993" s="4" t="str">
        <f>VLOOKUP(C2993,[5]Lookup!A:C,3,FALSE)</f>
        <v>Local Authority</v>
      </c>
      <c r="G2993" t="str">
        <f>IF(F2993="NHS England", "NHS England", IFERROR(VLOOKUP(B2993,[5]Lookup!E:F,2,FALSE),"Requires a Council Assigning"))</f>
        <v>City of York</v>
      </c>
      <c r="H2993" t="str">
        <f>IFERROR(VLOOKUP(C2993,[5]Lookup!A:B,2,FALSE),"Requires Category")</f>
        <v>Etonogestrel</v>
      </c>
      <c r="I2993" t="str">
        <f t="shared" si="49"/>
        <v>No</v>
      </c>
    </row>
    <row r="2994" spans="1:9" hidden="1" x14ac:dyDescent="0.25">
      <c r="A2994" s="53">
        <v>42767</v>
      </c>
      <c r="B2994" t="s">
        <v>50</v>
      </c>
      <c r="C2994" t="s">
        <v>152</v>
      </c>
      <c r="D2994">
        <v>3</v>
      </c>
      <c r="E2994" s="4">
        <v>23.13</v>
      </c>
      <c r="F2994" s="4" t="str">
        <f>VLOOKUP(C2994,[5]Lookup!A:C,3,FALSE)</f>
        <v>NHS England</v>
      </c>
      <c r="G2994" t="str">
        <f>IF(F2994="NHS England", "NHS England", IFERROR(VLOOKUP(B2994,[5]Lookup!E:F,2,FALSE),"Requires a Council Assigning"))</f>
        <v>NHS England</v>
      </c>
      <c r="H2994" t="str">
        <f>IFERROR(VLOOKUP(C2994,[5]Lookup!A:B,2,FALSE),"Requires Category")</f>
        <v>Pneumococcal</v>
      </c>
      <c r="I2994" t="str">
        <f t="shared" si="49"/>
        <v>Yes</v>
      </c>
    </row>
    <row r="2995" spans="1:9" hidden="1" x14ac:dyDescent="0.25">
      <c r="A2995" s="53">
        <v>42767</v>
      </c>
      <c r="B2995" t="s">
        <v>32</v>
      </c>
      <c r="C2995" t="s">
        <v>154</v>
      </c>
      <c r="D2995">
        <v>5</v>
      </c>
      <c r="E2995" s="4">
        <v>30.54</v>
      </c>
      <c r="F2995" s="4" t="str">
        <f>VLOOKUP(C2995,[5]Lookup!A:C,3,FALSE)</f>
        <v>NHS England</v>
      </c>
      <c r="G2995" t="str">
        <f>IF(F2995="NHS England", "NHS England", IFERROR(VLOOKUP(B2995,[5]Lookup!E:F,2,FALSE),"Requires a Council Assigning"))</f>
        <v>NHS England</v>
      </c>
      <c r="H2995" t="str">
        <f>IFERROR(VLOOKUP(C2995,[5]Lookup!A:B,2,FALSE),"Requires Category")</f>
        <v>Influenza</v>
      </c>
      <c r="I2995" t="str">
        <f t="shared" si="49"/>
        <v>Yes</v>
      </c>
    </row>
    <row r="2996" spans="1:9" hidden="1" x14ac:dyDescent="0.25">
      <c r="A2996" s="53">
        <v>42767</v>
      </c>
      <c r="B2996" t="s">
        <v>32</v>
      </c>
      <c r="C2996" t="s">
        <v>138</v>
      </c>
      <c r="D2996">
        <v>5</v>
      </c>
      <c r="E2996" s="4">
        <v>52.82</v>
      </c>
      <c r="F2996" s="4" t="str">
        <f>VLOOKUP(C2996,[5]Lookup!A:C,3,FALSE)</f>
        <v>Local Authority</v>
      </c>
      <c r="G2996" t="str">
        <f>IF(F2996="NHS England", "NHS England", IFERROR(VLOOKUP(B2996,[5]Lookup!E:F,2,FALSE),"Requires a Council Assigning"))</f>
        <v>North Yorkshire County Council</v>
      </c>
      <c r="H2996" t="str">
        <f>IFERROR(VLOOKUP(C2996,[5]Lookup!A:B,2,FALSE),"Requires Category")</f>
        <v>Opioid Dependence</v>
      </c>
      <c r="I2996" t="str">
        <f t="shared" si="49"/>
        <v>Yes</v>
      </c>
    </row>
    <row r="2997" spans="1:9" hidden="1" x14ac:dyDescent="0.25">
      <c r="A2997" s="53">
        <v>42767</v>
      </c>
      <c r="B2997" t="s">
        <v>32</v>
      </c>
      <c r="C2997" t="s">
        <v>129</v>
      </c>
      <c r="D2997">
        <v>4</v>
      </c>
      <c r="E2997" s="4">
        <v>309.32</v>
      </c>
      <c r="F2997" s="4" t="str">
        <f>VLOOKUP(C2997,[5]Lookup!A:C,3,FALSE)</f>
        <v>Local Authority</v>
      </c>
      <c r="G2997" t="str">
        <f>IF(F2997="NHS England", "NHS England", IFERROR(VLOOKUP(B2997,[5]Lookup!E:F,2,FALSE),"Requires a Council Assigning"))</f>
        <v>North Yorkshire County Council</v>
      </c>
      <c r="H2997" t="str">
        <f>IFERROR(VLOOKUP(C2997,[5]Lookup!A:B,2,FALSE),"Requires Category")</f>
        <v>Etonogestrel</v>
      </c>
      <c r="I2997" t="str">
        <f t="shared" si="49"/>
        <v>Yes</v>
      </c>
    </row>
    <row r="2998" spans="1:9" hidden="1" x14ac:dyDescent="0.25">
      <c r="A2998" s="53">
        <v>42767</v>
      </c>
      <c r="B2998" t="s">
        <v>32</v>
      </c>
      <c r="C2998" t="s">
        <v>152</v>
      </c>
      <c r="D2998">
        <v>3</v>
      </c>
      <c r="E2998" s="4">
        <v>23.13</v>
      </c>
      <c r="F2998" s="4" t="str">
        <f>VLOOKUP(C2998,[5]Lookup!A:C,3,FALSE)</f>
        <v>NHS England</v>
      </c>
      <c r="G2998" t="str">
        <f>IF(F2998="NHS England", "NHS England", IFERROR(VLOOKUP(B2998,[5]Lookup!E:F,2,FALSE),"Requires a Council Assigning"))</f>
        <v>NHS England</v>
      </c>
      <c r="H2998" t="str">
        <f>IFERROR(VLOOKUP(C2998,[5]Lookup!A:B,2,FALSE),"Requires Category")</f>
        <v>Pneumococcal</v>
      </c>
      <c r="I2998" t="str">
        <f t="shared" si="49"/>
        <v>Yes</v>
      </c>
    </row>
    <row r="2999" spans="1:9" hidden="1" x14ac:dyDescent="0.25">
      <c r="A2999" s="53">
        <v>42767</v>
      </c>
      <c r="B2999" t="s">
        <v>32</v>
      </c>
      <c r="C2999" t="s">
        <v>155</v>
      </c>
      <c r="D2999">
        <v>3</v>
      </c>
      <c r="E2999" s="4">
        <v>35.369999999999997</v>
      </c>
      <c r="F2999" s="4" t="str">
        <f>VLOOKUP(C2999,[5]Lookup!A:C,3,FALSE)</f>
        <v>Local Authority</v>
      </c>
      <c r="G2999" t="str">
        <f>IF(F2999="NHS England", "NHS England", IFERROR(VLOOKUP(B2999,[5]Lookup!E:F,2,FALSE),"Requires a Council Assigning"))</f>
        <v>North Yorkshire County Council</v>
      </c>
      <c r="H2999" t="str">
        <f>IFERROR(VLOOKUP(C2999,[5]Lookup!A:B,2,FALSE),"Requires Category")</f>
        <v>Opioid Dependence</v>
      </c>
      <c r="I2999" t="str">
        <f t="shared" si="49"/>
        <v>Yes</v>
      </c>
    </row>
    <row r="3000" spans="1:9" hidden="1" x14ac:dyDescent="0.25">
      <c r="A3000" s="53">
        <v>42767</v>
      </c>
      <c r="B3000" t="s">
        <v>32</v>
      </c>
      <c r="C3000" t="s">
        <v>156</v>
      </c>
      <c r="D3000">
        <v>2</v>
      </c>
      <c r="E3000" s="4">
        <v>23.77</v>
      </c>
      <c r="F3000" s="4" t="str">
        <f>VLOOKUP(C3000,[5]Lookup!A:C,3,FALSE)</f>
        <v>Local Authority</v>
      </c>
      <c r="G3000" t="str">
        <f>IF(F3000="NHS England", "NHS England", IFERROR(VLOOKUP(B3000,[5]Lookup!E:F,2,FALSE),"Requires a Council Assigning"))</f>
        <v>North Yorkshire County Council</v>
      </c>
      <c r="H3000" t="str">
        <f>IFERROR(VLOOKUP(C3000,[5]Lookup!A:B,2,FALSE),"Requires Category")</f>
        <v>Opioid Dependence</v>
      </c>
      <c r="I3000" t="str">
        <f t="shared" si="49"/>
        <v>Yes</v>
      </c>
    </row>
    <row r="3001" spans="1:9" hidden="1" x14ac:dyDescent="0.25">
      <c r="A3001" s="53">
        <v>42767</v>
      </c>
      <c r="B3001" t="s">
        <v>32</v>
      </c>
      <c r="C3001" t="s">
        <v>174</v>
      </c>
      <c r="D3001">
        <v>2</v>
      </c>
      <c r="E3001" s="4">
        <v>70.67</v>
      </c>
      <c r="F3001" s="4" t="str">
        <f>VLOOKUP(C3001,[5]Lookup!A:C,3,FALSE)</f>
        <v>Local Authority</v>
      </c>
      <c r="G3001" t="str">
        <f>IF(F3001="NHS England", "NHS England", IFERROR(VLOOKUP(B3001,[5]Lookup!E:F,2,FALSE),"Requires a Council Assigning"))</f>
        <v>North Yorkshire County Council</v>
      </c>
      <c r="H3001" t="str">
        <f>IFERROR(VLOOKUP(C3001,[5]Lookup!A:B,2,FALSE),"Requires Category")</f>
        <v>Opioid Dependence</v>
      </c>
      <c r="I3001" t="str">
        <f t="shared" si="49"/>
        <v>Yes</v>
      </c>
    </row>
    <row r="3002" spans="1:9" hidden="1" x14ac:dyDescent="0.25">
      <c r="A3002" s="53">
        <v>42767</v>
      </c>
      <c r="B3002" t="s">
        <v>32</v>
      </c>
      <c r="C3002" t="s">
        <v>145</v>
      </c>
      <c r="D3002">
        <v>1</v>
      </c>
      <c r="E3002" s="4">
        <v>25.32</v>
      </c>
      <c r="F3002" s="4" t="str">
        <f>VLOOKUP(C3002,[5]Lookup!A:C,3,FALSE)</f>
        <v>Local Authority</v>
      </c>
      <c r="G3002" t="str">
        <f>IF(F3002="NHS England", "NHS England", IFERROR(VLOOKUP(B3002,[5]Lookup!E:F,2,FALSE),"Requires a Council Assigning"))</f>
        <v>North Yorkshire County Council</v>
      </c>
      <c r="H3002" t="str">
        <f>IFERROR(VLOOKUP(C3002,[5]Lookup!A:B,2,FALSE),"Requires Category")</f>
        <v>Nicotine Dependence</v>
      </c>
      <c r="I3002" t="str">
        <f t="shared" si="49"/>
        <v>Yes</v>
      </c>
    </row>
    <row r="3003" spans="1:9" hidden="1" x14ac:dyDescent="0.25">
      <c r="A3003" s="53">
        <v>42767</v>
      </c>
      <c r="B3003" t="s">
        <v>36</v>
      </c>
      <c r="C3003" t="s">
        <v>177</v>
      </c>
      <c r="D3003">
        <v>1</v>
      </c>
      <c r="E3003" s="4">
        <v>25.32</v>
      </c>
      <c r="F3003" s="4" t="str">
        <f>VLOOKUP(C3003,[5]Lookup!A:C,3,FALSE)</f>
        <v>Local Authority</v>
      </c>
      <c r="G3003" t="str">
        <f>IF(F3003="NHS England", "NHS England", IFERROR(VLOOKUP(B3003,[5]Lookup!E:F,2,FALSE),"Requires a Council Assigning"))</f>
        <v>North Yorkshire County Council</v>
      </c>
      <c r="H3003" t="str">
        <f>IFERROR(VLOOKUP(C3003,[5]Lookup!A:B,2,FALSE),"Requires Category")</f>
        <v>Nicotine Dependence</v>
      </c>
      <c r="I3003" t="str">
        <f t="shared" si="49"/>
        <v>Yes</v>
      </c>
    </row>
    <row r="3004" spans="1:9" hidden="1" x14ac:dyDescent="0.25">
      <c r="A3004" s="53">
        <v>42767</v>
      </c>
      <c r="B3004" t="s">
        <v>36</v>
      </c>
      <c r="C3004" t="s">
        <v>135</v>
      </c>
      <c r="D3004">
        <v>1</v>
      </c>
      <c r="E3004" s="4">
        <v>23.91</v>
      </c>
      <c r="F3004" s="4" t="str">
        <f>VLOOKUP(C3004,[5]Lookup!A:C,3,FALSE)</f>
        <v>Local Authority</v>
      </c>
      <c r="G3004" t="str">
        <f>IF(F3004="NHS England", "NHS England", IFERROR(VLOOKUP(B3004,[5]Lookup!E:F,2,FALSE),"Requires a Council Assigning"))</f>
        <v>North Yorkshire County Council</v>
      </c>
      <c r="H3004" t="str">
        <f>IFERROR(VLOOKUP(C3004,[5]Lookup!A:B,2,FALSE),"Requires Category")</f>
        <v>Alcohol dependence</v>
      </c>
      <c r="I3004" t="str">
        <f t="shared" si="49"/>
        <v>Yes</v>
      </c>
    </row>
    <row r="3005" spans="1:9" hidden="1" x14ac:dyDescent="0.25">
      <c r="A3005" s="53">
        <v>42767</v>
      </c>
      <c r="B3005" t="s">
        <v>36</v>
      </c>
      <c r="C3005" t="s">
        <v>129</v>
      </c>
      <c r="D3005">
        <v>3</v>
      </c>
      <c r="E3005" s="4">
        <v>231.99</v>
      </c>
      <c r="F3005" s="4" t="str">
        <f>VLOOKUP(C3005,[5]Lookup!A:C,3,FALSE)</f>
        <v>Local Authority</v>
      </c>
      <c r="G3005" t="str">
        <f>IF(F3005="NHS England", "NHS England", IFERROR(VLOOKUP(B3005,[5]Lookup!E:F,2,FALSE),"Requires a Council Assigning"))</f>
        <v>North Yorkshire County Council</v>
      </c>
      <c r="H3005" t="str">
        <f>IFERROR(VLOOKUP(C3005,[5]Lookup!A:B,2,FALSE),"Requires Category")</f>
        <v>Etonogestrel</v>
      </c>
      <c r="I3005" t="str">
        <f t="shared" si="49"/>
        <v>Yes</v>
      </c>
    </row>
    <row r="3006" spans="1:9" hidden="1" x14ac:dyDescent="0.25">
      <c r="A3006" s="53">
        <v>42767</v>
      </c>
      <c r="B3006" t="s">
        <v>36</v>
      </c>
      <c r="C3006" t="s">
        <v>153</v>
      </c>
      <c r="D3006">
        <v>1</v>
      </c>
      <c r="E3006" s="4">
        <v>28.02</v>
      </c>
      <c r="F3006" s="4" t="str">
        <f>VLOOKUP(C3006,[5]Lookup!A:C,3,FALSE)</f>
        <v>Local Authority</v>
      </c>
      <c r="G3006" t="str">
        <f>IF(F3006="NHS England", "NHS England", IFERROR(VLOOKUP(B3006,[5]Lookup!E:F,2,FALSE),"Requires a Council Assigning"))</f>
        <v>North Yorkshire County Council</v>
      </c>
      <c r="H3006" t="str">
        <f>IFERROR(VLOOKUP(C3006,[5]Lookup!A:B,2,FALSE),"Requires Category")</f>
        <v>Nicotine Dependence</v>
      </c>
      <c r="I3006" t="str">
        <f t="shared" si="49"/>
        <v>Yes</v>
      </c>
    </row>
    <row r="3007" spans="1:9" hidden="1" x14ac:dyDescent="0.25">
      <c r="A3007" s="53">
        <v>42767</v>
      </c>
      <c r="B3007" t="s">
        <v>36</v>
      </c>
      <c r="C3007" t="s">
        <v>193</v>
      </c>
      <c r="D3007">
        <v>1</v>
      </c>
      <c r="E3007" s="4">
        <v>9.25</v>
      </c>
      <c r="F3007" s="4" t="str">
        <f>VLOOKUP(C3007,[5]Lookup!A:C,3,FALSE)</f>
        <v>Local Authority</v>
      </c>
      <c r="G3007" t="str">
        <f>IF(F3007="NHS England", "NHS England", IFERROR(VLOOKUP(B3007,[5]Lookup!E:F,2,FALSE),"Requires a Council Assigning"))</f>
        <v>North Yorkshire County Council</v>
      </c>
      <c r="H3007" t="str">
        <f>IFERROR(VLOOKUP(C3007,[5]Lookup!A:B,2,FALSE),"Requires Category")</f>
        <v>Nicotine Dependence</v>
      </c>
      <c r="I3007" t="str">
        <f t="shared" si="49"/>
        <v>Yes</v>
      </c>
    </row>
    <row r="3008" spans="1:9" hidden="1" x14ac:dyDescent="0.25">
      <c r="A3008" s="53">
        <v>42767</v>
      </c>
      <c r="B3008" t="s">
        <v>36</v>
      </c>
      <c r="C3008" t="s">
        <v>152</v>
      </c>
      <c r="D3008">
        <v>4</v>
      </c>
      <c r="E3008" s="4">
        <v>30.84</v>
      </c>
      <c r="F3008" s="4" t="str">
        <f>VLOOKUP(C3008,[5]Lookup!A:C,3,FALSE)</f>
        <v>NHS England</v>
      </c>
      <c r="G3008" t="str">
        <f>IF(F3008="NHS England", "NHS England", IFERROR(VLOOKUP(B3008,[5]Lookup!E:F,2,FALSE),"Requires a Council Assigning"))</f>
        <v>NHS England</v>
      </c>
      <c r="H3008" t="str">
        <f>IFERROR(VLOOKUP(C3008,[5]Lookup!A:B,2,FALSE),"Requires Category")</f>
        <v>Pneumococcal</v>
      </c>
      <c r="I3008" t="str">
        <f t="shared" si="49"/>
        <v>Yes</v>
      </c>
    </row>
    <row r="3009" spans="1:9" hidden="1" x14ac:dyDescent="0.25">
      <c r="A3009" s="53">
        <v>42767</v>
      </c>
      <c r="B3009" t="s">
        <v>36</v>
      </c>
      <c r="C3009" t="s">
        <v>145</v>
      </c>
      <c r="D3009">
        <v>2</v>
      </c>
      <c r="E3009" s="4">
        <v>50.65</v>
      </c>
      <c r="F3009" s="4" t="str">
        <f>VLOOKUP(C3009,[5]Lookup!A:C,3,FALSE)</f>
        <v>Local Authority</v>
      </c>
      <c r="G3009" t="str">
        <f>IF(F3009="NHS England", "NHS England", IFERROR(VLOOKUP(B3009,[5]Lookup!E:F,2,FALSE),"Requires a Council Assigning"))</f>
        <v>North Yorkshire County Council</v>
      </c>
      <c r="H3009" t="str">
        <f>IFERROR(VLOOKUP(C3009,[5]Lookup!A:B,2,FALSE),"Requires Category")</f>
        <v>Nicotine Dependence</v>
      </c>
      <c r="I3009" t="str">
        <f t="shared" si="49"/>
        <v>Yes</v>
      </c>
    </row>
    <row r="3010" spans="1:9" hidden="1" x14ac:dyDescent="0.25">
      <c r="A3010" s="53">
        <v>42767</v>
      </c>
      <c r="B3010" t="s">
        <v>36</v>
      </c>
      <c r="C3010" t="s">
        <v>146</v>
      </c>
      <c r="D3010">
        <v>4</v>
      </c>
      <c r="E3010" s="4">
        <v>151.84</v>
      </c>
      <c r="F3010" s="4" t="str">
        <f>VLOOKUP(C3010,[5]Lookup!A:C,3,FALSE)</f>
        <v>Local Authority</v>
      </c>
      <c r="G3010" t="str">
        <f>IF(F3010="NHS England", "NHS England", IFERROR(VLOOKUP(B3010,[5]Lookup!E:F,2,FALSE),"Requires a Council Assigning"))</f>
        <v>North Yorkshire County Council</v>
      </c>
      <c r="H3010" t="str">
        <f>IFERROR(VLOOKUP(C3010,[5]Lookup!A:B,2,FALSE),"Requires Category")</f>
        <v>Nicotine Dependence</v>
      </c>
      <c r="I3010" t="str">
        <f t="shared" si="49"/>
        <v>Yes</v>
      </c>
    </row>
    <row r="3011" spans="1:9" hidden="1" x14ac:dyDescent="0.25">
      <c r="A3011" s="53">
        <v>42767</v>
      </c>
      <c r="B3011" t="s">
        <v>62</v>
      </c>
      <c r="C3011" t="s">
        <v>166</v>
      </c>
      <c r="D3011">
        <v>1</v>
      </c>
      <c r="E3011" s="4">
        <v>31.22</v>
      </c>
      <c r="F3011" s="4" t="str">
        <f>VLOOKUP(C3011,[5]Lookup!A:C,3,FALSE)</f>
        <v>Local Authority</v>
      </c>
      <c r="G3011" t="str">
        <f>IF(F3011="NHS England", "NHS England", IFERROR(VLOOKUP(B3011,[5]Lookup!E:F,2,FALSE),"Requires a Council Assigning"))</f>
        <v>City of York</v>
      </c>
      <c r="H3011" t="str">
        <f>IFERROR(VLOOKUP(C3011,[5]Lookup!A:B,2,FALSE),"Requires Category")</f>
        <v>Alcohol dependence</v>
      </c>
      <c r="I3011" t="str">
        <f t="shared" si="49"/>
        <v>No</v>
      </c>
    </row>
    <row r="3012" spans="1:9" hidden="1" x14ac:dyDescent="0.25">
      <c r="A3012" s="53">
        <v>42767</v>
      </c>
      <c r="B3012" t="s">
        <v>62</v>
      </c>
      <c r="C3012" t="s">
        <v>159</v>
      </c>
      <c r="D3012">
        <v>4</v>
      </c>
      <c r="E3012" s="4">
        <v>19.309999999999999</v>
      </c>
      <c r="F3012" s="4" t="str">
        <f>VLOOKUP(C3012,[5]Lookup!A:C,3,FALSE)</f>
        <v>Local Authority</v>
      </c>
      <c r="G3012" t="str">
        <f>IF(F3012="NHS England", "NHS England", IFERROR(VLOOKUP(B3012,[5]Lookup!E:F,2,FALSE),"Requires a Council Assigning"))</f>
        <v>City of York</v>
      </c>
      <c r="H3012" t="str">
        <f>IFERROR(VLOOKUP(C3012,[5]Lookup!A:B,2,FALSE),"Requires Category")</f>
        <v>Emergency Contraception</v>
      </c>
      <c r="I3012" t="str">
        <f t="shared" si="49"/>
        <v>No</v>
      </c>
    </row>
    <row r="3013" spans="1:9" hidden="1" x14ac:dyDescent="0.25">
      <c r="A3013" s="53">
        <v>42767</v>
      </c>
      <c r="B3013" t="s">
        <v>62</v>
      </c>
      <c r="C3013" t="s">
        <v>128</v>
      </c>
      <c r="D3013">
        <v>8</v>
      </c>
      <c r="E3013" s="4">
        <v>652.41999999999996</v>
      </c>
      <c r="F3013" s="4" t="str">
        <f>VLOOKUP(C3013,[5]Lookup!A:C,3,FALSE)</f>
        <v>Local Authority</v>
      </c>
      <c r="G3013" t="str">
        <f>IF(F3013="NHS England", "NHS England", IFERROR(VLOOKUP(B3013,[5]Lookup!E:F,2,FALSE),"Requires a Council Assigning"))</f>
        <v>City of York</v>
      </c>
      <c r="H3013" t="str">
        <f>IFERROR(VLOOKUP(C3013,[5]Lookup!A:B,2,FALSE),"Requires Category")</f>
        <v>IUD Progestogen-only Device</v>
      </c>
      <c r="I3013" t="str">
        <f t="shared" si="49"/>
        <v>No</v>
      </c>
    </row>
    <row r="3014" spans="1:9" hidden="1" x14ac:dyDescent="0.25">
      <c r="A3014" s="53">
        <v>42767</v>
      </c>
      <c r="B3014" t="s">
        <v>62</v>
      </c>
      <c r="C3014" t="s">
        <v>129</v>
      </c>
      <c r="D3014">
        <v>14</v>
      </c>
      <c r="E3014" s="4">
        <v>1082.45</v>
      </c>
      <c r="F3014" s="4" t="str">
        <f>VLOOKUP(C3014,[5]Lookup!A:C,3,FALSE)</f>
        <v>Local Authority</v>
      </c>
      <c r="G3014" t="str">
        <f>IF(F3014="NHS England", "NHS England", IFERROR(VLOOKUP(B3014,[5]Lookup!E:F,2,FALSE),"Requires a Council Assigning"))</f>
        <v>City of York</v>
      </c>
      <c r="H3014" t="str">
        <f>IFERROR(VLOOKUP(C3014,[5]Lookup!A:B,2,FALSE),"Requires Category")</f>
        <v>Etonogestrel</v>
      </c>
      <c r="I3014" t="str">
        <f t="shared" si="49"/>
        <v>No</v>
      </c>
    </row>
    <row r="3015" spans="1:9" hidden="1" x14ac:dyDescent="0.25">
      <c r="A3015" s="53">
        <v>42767</v>
      </c>
      <c r="B3015" t="s">
        <v>62</v>
      </c>
      <c r="C3015" t="s">
        <v>152</v>
      </c>
      <c r="D3015">
        <v>19</v>
      </c>
      <c r="E3015" s="4">
        <v>146.5</v>
      </c>
      <c r="F3015" s="4" t="str">
        <f>VLOOKUP(C3015,[5]Lookup!A:C,3,FALSE)</f>
        <v>NHS England</v>
      </c>
      <c r="G3015" t="str">
        <f>IF(F3015="NHS England", "NHS England", IFERROR(VLOOKUP(B3015,[5]Lookup!E:F,2,FALSE),"Requires a Council Assigning"))</f>
        <v>NHS England</v>
      </c>
      <c r="H3015" t="str">
        <f>IFERROR(VLOOKUP(C3015,[5]Lookup!A:B,2,FALSE),"Requires Category")</f>
        <v>Pneumococcal</v>
      </c>
      <c r="I3015" t="str">
        <f t="shared" si="49"/>
        <v>Yes</v>
      </c>
    </row>
    <row r="3016" spans="1:9" hidden="1" x14ac:dyDescent="0.25">
      <c r="A3016" s="53">
        <v>42767</v>
      </c>
      <c r="B3016" t="s">
        <v>52</v>
      </c>
      <c r="C3016" t="s">
        <v>166</v>
      </c>
      <c r="D3016">
        <v>2</v>
      </c>
      <c r="E3016" s="4">
        <v>62.44</v>
      </c>
      <c r="F3016" s="4" t="str">
        <f>VLOOKUP(C3016,[5]Lookup!A:C,3,FALSE)</f>
        <v>Local Authority</v>
      </c>
      <c r="G3016" t="str">
        <f>IF(F3016="NHS England", "NHS England", IFERROR(VLOOKUP(B3016,[5]Lookup!E:F,2,FALSE),"Requires a Council Assigning"))</f>
        <v>North Yorkshire County Council</v>
      </c>
      <c r="H3016" t="str">
        <f>IFERROR(VLOOKUP(C3016,[5]Lookup!A:B,2,FALSE),"Requires Category")</f>
        <v>Alcohol dependence</v>
      </c>
      <c r="I3016" t="str">
        <f t="shared" si="49"/>
        <v>Yes</v>
      </c>
    </row>
    <row r="3017" spans="1:9" hidden="1" x14ac:dyDescent="0.25">
      <c r="A3017" s="53">
        <v>42767</v>
      </c>
      <c r="B3017" t="s">
        <v>52</v>
      </c>
      <c r="C3017" t="s">
        <v>133</v>
      </c>
      <c r="D3017">
        <v>4</v>
      </c>
      <c r="E3017" s="4">
        <v>4.7300000000000004</v>
      </c>
      <c r="F3017" s="4" t="str">
        <f>VLOOKUP(C3017,[5]Lookup!A:C,3,FALSE)</f>
        <v>Local Authority</v>
      </c>
      <c r="G3017" t="str">
        <f>IF(F3017="NHS England", "NHS England", IFERROR(VLOOKUP(B3017,[5]Lookup!E:F,2,FALSE),"Requires a Council Assigning"))</f>
        <v>North Yorkshire County Council</v>
      </c>
      <c r="H3017" t="str">
        <f>IFERROR(VLOOKUP(C3017,[5]Lookup!A:B,2,FALSE),"Requires Category")</f>
        <v>Opioid Dependence</v>
      </c>
      <c r="I3017" t="str">
        <f t="shared" si="49"/>
        <v>Yes</v>
      </c>
    </row>
    <row r="3018" spans="1:9" hidden="1" x14ac:dyDescent="0.25">
      <c r="A3018" s="53">
        <v>42767</v>
      </c>
      <c r="B3018" t="s">
        <v>52</v>
      </c>
      <c r="C3018" t="s">
        <v>134</v>
      </c>
      <c r="D3018">
        <v>6</v>
      </c>
      <c r="E3018" s="4">
        <v>28.96</v>
      </c>
      <c r="F3018" s="4" t="str">
        <f>VLOOKUP(C3018,[5]Lookup!A:C,3,FALSE)</f>
        <v>Local Authority</v>
      </c>
      <c r="G3018" t="str">
        <f>IF(F3018="NHS England", "NHS England", IFERROR(VLOOKUP(B3018,[5]Lookup!E:F,2,FALSE),"Requires a Council Assigning"))</f>
        <v>North Yorkshire County Council</v>
      </c>
      <c r="H3018" t="str">
        <f>IFERROR(VLOOKUP(C3018,[5]Lookup!A:B,2,FALSE),"Requires Category")</f>
        <v>Opioid Dependence</v>
      </c>
      <c r="I3018" t="str">
        <f t="shared" si="49"/>
        <v>Yes</v>
      </c>
    </row>
    <row r="3019" spans="1:9" hidden="1" x14ac:dyDescent="0.25">
      <c r="A3019" s="53">
        <v>42767</v>
      </c>
      <c r="B3019" t="s">
        <v>52</v>
      </c>
      <c r="C3019" t="s">
        <v>132</v>
      </c>
      <c r="D3019">
        <v>2</v>
      </c>
      <c r="E3019" s="4">
        <v>101.22</v>
      </c>
      <c r="F3019" s="4" t="str">
        <f>VLOOKUP(C3019,[5]Lookup!A:C,3,FALSE)</f>
        <v>Local Authority</v>
      </c>
      <c r="G3019" t="str">
        <f>IF(F3019="NHS England", "NHS England", IFERROR(VLOOKUP(B3019,[5]Lookup!E:F,2,FALSE),"Requires a Council Assigning"))</f>
        <v>North Yorkshire County Council</v>
      </c>
      <c r="H3019" t="str">
        <f>IFERROR(VLOOKUP(C3019,[5]Lookup!A:B,2,FALSE),"Requires Category")</f>
        <v>Nicotine Dependence</v>
      </c>
      <c r="I3019" t="str">
        <f t="shared" si="49"/>
        <v>Yes</v>
      </c>
    </row>
    <row r="3020" spans="1:9" hidden="1" x14ac:dyDescent="0.25">
      <c r="A3020" s="53">
        <v>42767</v>
      </c>
      <c r="B3020" t="s">
        <v>52</v>
      </c>
      <c r="C3020" t="s">
        <v>135</v>
      </c>
      <c r="D3020">
        <v>3</v>
      </c>
      <c r="E3020" s="4">
        <v>180.35</v>
      </c>
      <c r="F3020" s="4" t="str">
        <f>VLOOKUP(C3020,[5]Lookup!A:C,3,FALSE)</f>
        <v>Local Authority</v>
      </c>
      <c r="G3020" t="str">
        <f>IF(F3020="NHS England", "NHS England", IFERROR(VLOOKUP(B3020,[5]Lookup!E:F,2,FALSE),"Requires a Council Assigning"))</f>
        <v>North Yorkshire County Council</v>
      </c>
      <c r="H3020" t="str">
        <f>IFERROR(VLOOKUP(C3020,[5]Lookup!A:B,2,FALSE),"Requires Category")</f>
        <v>Alcohol dependence</v>
      </c>
      <c r="I3020" t="str">
        <f t="shared" si="49"/>
        <v>Yes</v>
      </c>
    </row>
    <row r="3021" spans="1:9" hidden="1" x14ac:dyDescent="0.25">
      <c r="A3021" s="53">
        <v>42767</v>
      </c>
      <c r="B3021" t="s">
        <v>52</v>
      </c>
      <c r="C3021" t="s">
        <v>127</v>
      </c>
      <c r="D3021">
        <v>1</v>
      </c>
      <c r="E3021" s="4">
        <v>13.02</v>
      </c>
      <c r="F3021" s="4" t="str">
        <f>VLOOKUP(C3021,[5]Lookup!A:C,3,FALSE)</f>
        <v>Local Authority</v>
      </c>
      <c r="G3021" t="str">
        <f>IF(F3021="NHS England", "NHS England", IFERROR(VLOOKUP(B3021,[5]Lookup!E:F,2,FALSE),"Requires a Council Assigning"))</f>
        <v>North Yorkshire County Council</v>
      </c>
      <c r="H3021" t="str">
        <f>IFERROR(VLOOKUP(C3021,[5]Lookup!A:B,2,FALSE),"Requires Category")</f>
        <v>Emergency Contraception</v>
      </c>
      <c r="I3021" t="str">
        <f t="shared" si="49"/>
        <v>No</v>
      </c>
    </row>
    <row r="3022" spans="1:9" hidden="1" x14ac:dyDescent="0.25">
      <c r="A3022" s="53">
        <v>42767</v>
      </c>
      <c r="B3022" t="s">
        <v>52</v>
      </c>
      <c r="C3022" t="s">
        <v>136</v>
      </c>
      <c r="D3022">
        <v>1</v>
      </c>
      <c r="E3022" s="4">
        <v>77.319999999999993</v>
      </c>
      <c r="F3022" s="4" t="str">
        <f>VLOOKUP(C3022,[5]Lookup!A:C,3,FALSE)</f>
        <v>Local Authority</v>
      </c>
      <c r="G3022" t="str">
        <f>IF(F3022="NHS England", "NHS England", IFERROR(VLOOKUP(B3022,[5]Lookup!E:F,2,FALSE),"Requires a Council Assigning"))</f>
        <v>North Yorkshire County Council</v>
      </c>
      <c r="H3022" t="str">
        <f>IFERROR(VLOOKUP(C3022,[5]Lookup!A:B,2,FALSE),"Requires Category")</f>
        <v>Etonogestrel</v>
      </c>
      <c r="I3022" t="str">
        <f t="shared" si="49"/>
        <v>Yes</v>
      </c>
    </row>
    <row r="3023" spans="1:9" hidden="1" x14ac:dyDescent="0.25">
      <c r="A3023" s="53">
        <v>42767</v>
      </c>
      <c r="B3023" t="s">
        <v>52</v>
      </c>
      <c r="C3023" t="s">
        <v>154</v>
      </c>
      <c r="D3023">
        <v>12</v>
      </c>
      <c r="E3023" s="4">
        <v>73.290000000000006</v>
      </c>
      <c r="F3023" s="4" t="str">
        <f>VLOOKUP(C3023,[5]Lookup!A:C,3,FALSE)</f>
        <v>NHS England</v>
      </c>
      <c r="G3023" t="str">
        <f>IF(F3023="NHS England", "NHS England", IFERROR(VLOOKUP(B3023,[5]Lookup!E:F,2,FALSE),"Requires a Council Assigning"))</f>
        <v>NHS England</v>
      </c>
      <c r="H3023" t="str">
        <f>IFERROR(VLOOKUP(C3023,[5]Lookup!A:B,2,FALSE),"Requires Category")</f>
        <v>Influenza</v>
      </c>
      <c r="I3023" t="str">
        <f t="shared" si="49"/>
        <v>Yes</v>
      </c>
    </row>
    <row r="3024" spans="1:9" hidden="1" x14ac:dyDescent="0.25">
      <c r="A3024" s="53">
        <v>42767</v>
      </c>
      <c r="B3024" t="s">
        <v>52</v>
      </c>
      <c r="C3024" t="s">
        <v>164</v>
      </c>
      <c r="D3024">
        <v>1</v>
      </c>
      <c r="E3024" s="4">
        <v>4.83</v>
      </c>
      <c r="F3024" s="4" t="str">
        <f>VLOOKUP(C3024,[5]Lookup!A:C,3,FALSE)</f>
        <v>Local Authority</v>
      </c>
      <c r="G3024" t="str">
        <f>IF(F3024="NHS England", "NHS England", IFERROR(VLOOKUP(B3024,[5]Lookup!E:F,2,FALSE),"Requires a Council Assigning"))</f>
        <v>North Yorkshire County Council</v>
      </c>
      <c r="H3024" t="str">
        <f>IFERROR(VLOOKUP(C3024,[5]Lookup!A:B,2,FALSE),"Requires Category")</f>
        <v>Emergency Contraception</v>
      </c>
      <c r="I3024" t="str">
        <f t="shared" si="49"/>
        <v>No</v>
      </c>
    </row>
    <row r="3025" spans="1:9" hidden="1" x14ac:dyDescent="0.25">
      <c r="A3025" s="53">
        <v>42767</v>
      </c>
      <c r="B3025" t="s">
        <v>52</v>
      </c>
      <c r="C3025" t="s">
        <v>159</v>
      </c>
      <c r="D3025">
        <v>1</v>
      </c>
      <c r="E3025" s="4">
        <v>4.83</v>
      </c>
      <c r="F3025" s="4" t="str">
        <f>VLOOKUP(C3025,[5]Lookup!A:C,3,FALSE)</f>
        <v>Local Authority</v>
      </c>
      <c r="G3025" t="str">
        <f>IF(F3025="NHS England", "NHS England", IFERROR(VLOOKUP(B3025,[5]Lookup!E:F,2,FALSE),"Requires a Council Assigning"))</f>
        <v>North Yorkshire County Council</v>
      </c>
      <c r="H3025" t="str">
        <f>IFERROR(VLOOKUP(C3025,[5]Lookup!A:B,2,FALSE),"Requires Category")</f>
        <v>Emergency Contraception</v>
      </c>
      <c r="I3025" t="str">
        <f t="shared" si="49"/>
        <v>No</v>
      </c>
    </row>
    <row r="3026" spans="1:9" hidden="1" x14ac:dyDescent="0.25">
      <c r="A3026" s="53">
        <v>42767</v>
      </c>
      <c r="B3026" t="s">
        <v>52</v>
      </c>
      <c r="C3026" t="s">
        <v>138</v>
      </c>
      <c r="D3026">
        <v>6</v>
      </c>
      <c r="E3026" s="4">
        <v>36.65</v>
      </c>
      <c r="F3026" s="4" t="str">
        <f>VLOOKUP(C3026,[5]Lookup!A:C,3,FALSE)</f>
        <v>Local Authority</v>
      </c>
      <c r="G3026" t="str">
        <f>IF(F3026="NHS England", "NHS England", IFERROR(VLOOKUP(B3026,[5]Lookup!E:F,2,FALSE),"Requires a Council Assigning"))</f>
        <v>North Yorkshire County Council</v>
      </c>
      <c r="H3026" t="str">
        <f>IFERROR(VLOOKUP(C3026,[5]Lookup!A:B,2,FALSE),"Requires Category")</f>
        <v>Opioid Dependence</v>
      </c>
      <c r="I3026" t="str">
        <f t="shared" si="49"/>
        <v>Yes</v>
      </c>
    </row>
    <row r="3027" spans="1:9" hidden="1" x14ac:dyDescent="0.25">
      <c r="A3027" s="53">
        <v>42767</v>
      </c>
      <c r="B3027" t="s">
        <v>52</v>
      </c>
      <c r="C3027" t="s">
        <v>128</v>
      </c>
      <c r="D3027">
        <v>1</v>
      </c>
      <c r="E3027" s="4">
        <v>81.55</v>
      </c>
      <c r="F3027" s="4" t="str">
        <f>VLOOKUP(C3027,[5]Lookup!A:C,3,FALSE)</f>
        <v>Local Authority</v>
      </c>
      <c r="G3027" t="str">
        <f>IF(F3027="NHS England", "NHS England", IFERROR(VLOOKUP(B3027,[5]Lookup!E:F,2,FALSE),"Requires a Council Assigning"))</f>
        <v>North Yorkshire County Council</v>
      </c>
      <c r="H3027" t="str">
        <f>IFERROR(VLOOKUP(C3027,[5]Lookup!A:B,2,FALSE),"Requires Category")</f>
        <v>IUD Progestogen-only Device</v>
      </c>
      <c r="I3027" t="str">
        <f t="shared" si="49"/>
        <v>Yes</v>
      </c>
    </row>
    <row r="3028" spans="1:9" hidden="1" x14ac:dyDescent="0.25">
      <c r="A3028" s="53">
        <v>42767</v>
      </c>
      <c r="B3028" t="s">
        <v>52</v>
      </c>
      <c r="C3028" t="s">
        <v>129</v>
      </c>
      <c r="D3028">
        <v>2</v>
      </c>
      <c r="E3028" s="4">
        <v>154.63999999999999</v>
      </c>
      <c r="F3028" s="4" t="str">
        <f>VLOOKUP(C3028,[5]Lookup!A:C,3,FALSE)</f>
        <v>Local Authority</v>
      </c>
      <c r="G3028" t="str">
        <f>IF(F3028="NHS England", "NHS England", IFERROR(VLOOKUP(B3028,[5]Lookup!E:F,2,FALSE),"Requires a Council Assigning"))</f>
        <v>North Yorkshire County Council</v>
      </c>
      <c r="H3028" t="str">
        <f>IFERROR(VLOOKUP(C3028,[5]Lookup!A:B,2,FALSE),"Requires Category")</f>
        <v>Etonogestrel</v>
      </c>
      <c r="I3028" t="str">
        <f t="shared" si="49"/>
        <v>Yes</v>
      </c>
    </row>
    <row r="3029" spans="1:9" hidden="1" x14ac:dyDescent="0.25">
      <c r="A3029" s="53">
        <v>42767</v>
      </c>
      <c r="B3029" t="s">
        <v>52</v>
      </c>
      <c r="C3029" t="s">
        <v>163</v>
      </c>
      <c r="D3029">
        <v>1</v>
      </c>
      <c r="E3029" s="4">
        <v>66.81</v>
      </c>
      <c r="F3029" s="4" t="str">
        <f>VLOOKUP(C3029,[5]Lookup!A:C,3,FALSE)</f>
        <v>Local Authority</v>
      </c>
      <c r="G3029" t="str">
        <f>IF(F3029="NHS England", "NHS England", IFERROR(VLOOKUP(B3029,[5]Lookup!E:F,2,FALSE),"Requires a Council Assigning"))</f>
        <v>North Yorkshire County Council</v>
      </c>
      <c r="H3029" t="str">
        <f>IFERROR(VLOOKUP(C3029,[5]Lookup!A:B,2,FALSE),"Requires Category")</f>
        <v>Nicotine Dependence</v>
      </c>
      <c r="I3029" t="str">
        <f t="shared" si="49"/>
        <v>Yes</v>
      </c>
    </row>
    <row r="3030" spans="1:9" hidden="1" x14ac:dyDescent="0.25">
      <c r="A3030" s="53">
        <v>42767</v>
      </c>
      <c r="B3030" t="s">
        <v>52</v>
      </c>
      <c r="C3030" t="s">
        <v>184</v>
      </c>
      <c r="D3030">
        <v>1</v>
      </c>
      <c r="E3030" s="4">
        <v>6.05</v>
      </c>
      <c r="F3030" s="4" t="str">
        <f>VLOOKUP(C3030,[5]Lookup!A:C,3,FALSE)</f>
        <v>Local Authority</v>
      </c>
      <c r="G3030" t="str">
        <f>IF(F3030="NHS England", "NHS England", IFERROR(VLOOKUP(B3030,[5]Lookup!E:F,2,FALSE),"Requires a Council Assigning"))</f>
        <v>North Yorkshire County Council</v>
      </c>
      <c r="H3030" t="str">
        <f>IFERROR(VLOOKUP(C3030,[5]Lookup!A:B,2,FALSE),"Requires Category")</f>
        <v>Nicotine Dependence</v>
      </c>
      <c r="I3030" t="str">
        <f t="shared" si="49"/>
        <v>Yes</v>
      </c>
    </row>
    <row r="3031" spans="1:9" hidden="1" x14ac:dyDescent="0.25">
      <c r="A3031" s="53">
        <v>42767</v>
      </c>
      <c r="B3031" t="s">
        <v>52</v>
      </c>
      <c r="C3031" t="s">
        <v>167</v>
      </c>
      <c r="D3031">
        <v>2</v>
      </c>
      <c r="E3031" s="4">
        <v>36.979999999999997</v>
      </c>
      <c r="F3031" s="4" t="str">
        <f>VLOOKUP(C3031,[5]Lookup!A:C,3,FALSE)</f>
        <v>Local Authority</v>
      </c>
      <c r="G3031" t="str">
        <f>IF(F3031="NHS England", "NHS England", IFERROR(VLOOKUP(B3031,[5]Lookup!E:F,2,FALSE),"Requires a Council Assigning"))</f>
        <v>North Yorkshire County Council</v>
      </c>
      <c r="H3031" t="str">
        <f>IFERROR(VLOOKUP(C3031,[5]Lookup!A:B,2,FALSE),"Requires Category")</f>
        <v>Nicotine Dependence</v>
      </c>
      <c r="I3031" t="str">
        <f t="shared" si="49"/>
        <v>Yes</v>
      </c>
    </row>
    <row r="3032" spans="1:9" hidden="1" x14ac:dyDescent="0.25">
      <c r="A3032" s="53">
        <v>42767</v>
      </c>
      <c r="B3032" t="s">
        <v>52</v>
      </c>
      <c r="C3032" t="s">
        <v>152</v>
      </c>
      <c r="D3032">
        <v>15</v>
      </c>
      <c r="E3032" s="4">
        <v>115.66</v>
      </c>
      <c r="F3032" s="4" t="str">
        <f>VLOOKUP(C3032,[5]Lookup!A:C,3,FALSE)</f>
        <v>NHS England</v>
      </c>
      <c r="G3032" t="str">
        <f>IF(F3032="NHS England", "NHS England", IFERROR(VLOOKUP(B3032,[5]Lookup!E:F,2,FALSE),"Requires a Council Assigning"))</f>
        <v>NHS England</v>
      </c>
      <c r="H3032" t="str">
        <f>IFERROR(VLOOKUP(C3032,[5]Lookup!A:B,2,FALSE),"Requires Category")</f>
        <v>Pneumococcal</v>
      </c>
      <c r="I3032" t="str">
        <f t="shared" si="49"/>
        <v>Yes</v>
      </c>
    </row>
    <row r="3033" spans="1:9" hidden="1" x14ac:dyDescent="0.25">
      <c r="A3033" s="53">
        <v>42767</v>
      </c>
      <c r="B3033" t="s">
        <v>52</v>
      </c>
      <c r="C3033" t="s">
        <v>155</v>
      </c>
      <c r="D3033">
        <v>1</v>
      </c>
      <c r="E3033" s="4">
        <v>11.77</v>
      </c>
      <c r="F3033" s="4" t="str">
        <f>VLOOKUP(C3033,[5]Lookup!A:C,3,FALSE)</f>
        <v>Local Authority</v>
      </c>
      <c r="G3033" t="str">
        <f>IF(F3033="NHS England", "NHS England", IFERROR(VLOOKUP(B3033,[5]Lookup!E:F,2,FALSE),"Requires a Council Assigning"))</f>
        <v>North Yorkshire County Council</v>
      </c>
      <c r="H3033" t="str">
        <f>IFERROR(VLOOKUP(C3033,[5]Lookup!A:B,2,FALSE),"Requires Category")</f>
        <v>Opioid Dependence</v>
      </c>
      <c r="I3033" t="str">
        <f t="shared" si="49"/>
        <v>Yes</v>
      </c>
    </row>
    <row r="3034" spans="1:9" hidden="1" x14ac:dyDescent="0.25">
      <c r="A3034" s="53">
        <v>42767</v>
      </c>
      <c r="B3034" t="s">
        <v>52</v>
      </c>
      <c r="C3034" t="s">
        <v>145</v>
      </c>
      <c r="D3034">
        <v>5</v>
      </c>
      <c r="E3034" s="4">
        <v>126.57</v>
      </c>
      <c r="F3034" s="4" t="str">
        <f>VLOOKUP(C3034,[5]Lookup!A:C,3,FALSE)</f>
        <v>Local Authority</v>
      </c>
      <c r="G3034" t="str">
        <f>IF(F3034="NHS England", "NHS England", IFERROR(VLOOKUP(B3034,[5]Lookup!E:F,2,FALSE),"Requires a Council Assigning"))</f>
        <v>North Yorkshire County Council</v>
      </c>
      <c r="H3034" t="str">
        <f>IFERROR(VLOOKUP(C3034,[5]Lookup!A:B,2,FALSE),"Requires Category")</f>
        <v>Nicotine Dependence</v>
      </c>
      <c r="I3034" t="str">
        <f t="shared" si="49"/>
        <v>Yes</v>
      </c>
    </row>
    <row r="3035" spans="1:9" hidden="1" x14ac:dyDescent="0.25">
      <c r="A3035" s="53">
        <v>42767</v>
      </c>
      <c r="B3035" t="s">
        <v>52</v>
      </c>
      <c r="C3035" t="s">
        <v>146</v>
      </c>
      <c r="D3035">
        <v>7</v>
      </c>
      <c r="E3035" s="4">
        <v>328.97</v>
      </c>
      <c r="F3035" s="4" t="str">
        <f>VLOOKUP(C3035,[5]Lookup!A:C,3,FALSE)</f>
        <v>Local Authority</v>
      </c>
      <c r="G3035" t="str">
        <f>IF(F3035="NHS England", "NHS England", IFERROR(VLOOKUP(B3035,[5]Lookup!E:F,2,FALSE),"Requires a Council Assigning"))</f>
        <v>North Yorkshire County Council</v>
      </c>
      <c r="H3035" t="str">
        <f>IFERROR(VLOOKUP(C3035,[5]Lookup!A:B,2,FALSE),"Requires Category")</f>
        <v>Nicotine Dependence</v>
      </c>
      <c r="I3035" t="str">
        <f t="shared" si="49"/>
        <v>Yes</v>
      </c>
    </row>
    <row r="3036" spans="1:9" hidden="1" x14ac:dyDescent="0.25">
      <c r="A3036" s="53">
        <v>42767</v>
      </c>
      <c r="B3036" t="s">
        <v>60</v>
      </c>
      <c r="C3036" t="s">
        <v>166</v>
      </c>
      <c r="D3036">
        <v>1</v>
      </c>
      <c r="E3036" s="4">
        <v>31.22</v>
      </c>
      <c r="F3036" s="4" t="str">
        <f>VLOOKUP(C3036,[5]Lookup!A:C,3,FALSE)</f>
        <v>Local Authority</v>
      </c>
      <c r="G3036" t="str">
        <f>IF(F3036="NHS England", "NHS England", IFERROR(VLOOKUP(B3036,[5]Lookup!E:F,2,FALSE),"Requires a Council Assigning"))</f>
        <v>East Riding of Yorkshire Council</v>
      </c>
      <c r="H3036" t="str">
        <f>IFERROR(VLOOKUP(C3036,[5]Lookup!A:B,2,FALSE),"Requires Category")</f>
        <v>Alcohol dependence</v>
      </c>
      <c r="I3036" t="str">
        <f t="shared" si="49"/>
        <v>No</v>
      </c>
    </row>
    <row r="3037" spans="1:9" hidden="1" x14ac:dyDescent="0.25">
      <c r="A3037" s="53">
        <v>42767</v>
      </c>
      <c r="B3037" t="s">
        <v>60</v>
      </c>
      <c r="C3037" t="s">
        <v>159</v>
      </c>
      <c r="D3037">
        <v>3</v>
      </c>
      <c r="E3037" s="4">
        <v>14.46</v>
      </c>
      <c r="F3037" s="4" t="str">
        <f>VLOOKUP(C3037,[5]Lookup!A:C,3,FALSE)</f>
        <v>Local Authority</v>
      </c>
      <c r="G3037" t="str">
        <f>IF(F3037="NHS England", "NHS England", IFERROR(VLOOKUP(B3037,[5]Lookup!E:F,2,FALSE),"Requires a Council Assigning"))</f>
        <v>East Riding of Yorkshire Council</v>
      </c>
      <c r="H3037" t="str">
        <f>IFERROR(VLOOKUP(C3037,[5]Lookup!A:B,2,FALSE),"Requires Category")</f>
        <v>Emergency Contraception</v>
      </c>
      <c r="I3037" t="str">
        <f t="shared" si="49"/>
        <v>No</v>
      </c>
    </row>
    <row r="3038" spans="1:9" hidden="1" x14ac:dyDescent="0.25">
      <c r="A3038" s="53">
        <v>42767</v>
      </c>
      <c r="B3038" t="s">
        <v>60</v>
      </c>
      <c r="C3038" t="s">
        <v>138</v>
      </c>
      <c r="D3038">
        <v>2</v>
      </c>
      <c r="E3038" s="4">
        <v>8.6</v>
      </c>
      <c r="F3038" s="4" t="str">
        <f>VLOOKUP(C3038,[5]Lookup!A:C,3,FALSE)</f>
        <v>Local Authority</v>
      </c>
      <c r="G3038" t="str">
        <f>IF(F3038="NHS England", "NHS England", IFERROR(VLOOKUP(B3038,[5]Lookup!E:F,2,FALSE),"Requires a Council Assigning"))</f>
        <v>East Riding of Yorkshire Council</v>
      </c>
      <c r="H3038" t="str">
        <f>IFERROR(VLOOKUP(C3038,[5]Lookup!A:B,2,FALSE),"Requires Category")</f>
        <v>Opioid Dependence</v>
      </c>
      <c r="I3038" t="str">
        <f t="shared" si="49"/>
        <v>Yes</v>
      </c>
    </row>
    <row r="3039" spans="1:9" hidden="1" x14ac:dyDescent="0.25">
      <c r="A3039" s="53">
        <v>42767</v>
      </c>
      <c r="B3039" t="s">
        <v>60</v>
      </c>
      <c r="C3039" t="s">
        <v>128</v>
      </c>
      <c r="D3039">
        <v>1</v>
      </c>
      <c r="E3039" s="4">
        <v>81.55</v>
      </c>
      <c r="F3039" s="4" t="str">
        <f>VLOOKUP(C3039,[5]Lookup!A:C,3,FALSE)</f>
        <v>Local Authority</v>
      </c>
      <c r="G3039" t="str">
        <f>IF(F3039="NHS England", "NHS England", IFERROR(VLOOKUP(B3039,[5]Lookup!E:F,2,FALSE),"Requires a Council Assigning"))</f>
        <v>East Riding of Yorkshire Council</v>
      </c>
      <c r="H3039" t="str">
        <f>IFERROR(VLOOKUP(C3039,[5]Lookup!A:B,2,FALSE),"Requires Category")</f>
        <v>IUD Progestogen-only Device</v>
      </c>
      <c r="I3039" t="str">
        <f t="shared" si="49"/>
        <v>Yes</v>
      </c>
    </row>
    <row r="3040" spans="1:9" hidden="1" x14ac:dyDescent="0.25">
      <c r="A3040" s="53">
        <v>42767</v>
      </c>
      <c r="B3040" t="s">
        <v>60</v>
      </c>
      <c r="C3040" t="s">
        <v>129</v>
      </c>
      <c r="D3040">
        <v>5</v>
      </c>
      <c r="E3040" s="4">
        <v>386.59</v>
      </c>
      <c r="F3040" s="4" t="str">
        <f>VLOOKUP(C3040,[5]Lookup!A:C,3,FALSE)</f>
        <v>Local Authority</v>
      </c>
      <c r="G3040" t="str">
        <f>IF(F3040="NHS England", "NHS England", IFERROR(VLOOKUP(B3040,[5]Lookup!E:F,2,FALSE),"Requires a Council Assigning"))</f>
        <v>East Riding of Yorkshire Council</v>
      </c>
      <c r="H3040" t="str">
        <f>IFERROR(VLOOKUP(C3040,[5]Lookup!A:B,2,FALSE),"Requires Category")</f>
        <v>Etonogestrel</v>
      </c>
      <c r="I3040" t="str">
        <f t="shared" si="49"/>
        <v>Yes</v>
      </c>
    </row>
    <row r="3041" spans="1:9" hidden="1" x14ac:dyDescent="0.25">
      <c r="A3041" s="53">
        <v>42767</v>
      </c>
      <c r="B3041" t="s">
        <v>60</v>
      </c>
      <c r="C3041" t="s">
        <v>194</v>
      </c>
      <c r="D3041">
        <v>5</v>
      </c>
      <c r="E3041" s="4">
        <v>166.32</v>
      </c>
      <c r="F3041" s="4" t="str">
        <f>VLOOKUP(C3041,[5]Lookup!A:C,3,FALSE)</f>
        <v>Local Authority</v>
      </c>
      <c r="G3041" t="str">
        <f>IF(F3041="NHS England", "NHS England", IFERROR(VLOOKUP(B3041,[5]Lookup!E:F,2,FALSE),"Requires a Council Assigning"))</f>
        <v>East Riding of Yorkshire Council</v>
      </c>
      <c r="H3041" t="str">
        <f>IFERROR(VLOOKUP(C3041,[5]Lookup!A:B,2,FALSE),"Requires Category")</f>
        <v>Nicotine Dependence</v>
      </c>
      <c r="I3041" t="str">
        <f t="shared" si="49"/>
        <v>No</v>
      </c>
    </row>
    <row r="3042" spans="1:9" hidden="1" x14ac:dyDescent="0.25">
      <c r="A3042" s="53">
        <v>42767</v>
      </c>
      <c r="B3042" t="s">
        <v>60</v>
      </c>
      <c r="C3042" t="s">
        <v>167</v>
      </c>
      <c r="D3042">
        <v>1</v>
      </c>
      <c r="E3042" s="4">
        <v>36.97</v>
      </c>
      <c r="F3042" s="4" t="str">
        <f>VLOOKUP(C3042,[5]Lookup!A:C,3,FALSE)</f>
        <v>Local Authority</v>
      </c>
      <c r="G3042" t="str">
        <f>IF(F3042="NHS England", "NHS England", IFERROR(VLOOKUP(B3042,[5]Lookup!E:F,2,FALSE),"Requires a Council Assigning"))</f>
        <v>East Riding of Yorkshire Council</v>
      </c>
      <c r="H3042" t="str">
        <f>IFERROR(VLOOKUP(C3042,[5]Lookup!A:B,2,FALSE),"Requires Category")</f>
        <v>Nicotine Dependence</v>
      </c>
      <c r="I3042" t="str">
        <f t="shared" si="49"/>
        <v>No</v>
      </c>
    </row>
    <row r="3043" spans="1:9" hidden="1" x14ac:dyDescent="0.25">
      <c r="A3043" s="53">
        <v>42767</v>
      </c>
      <c r="B3043" t="s">
        <v>60</v>
      </c>
      <c r="C3043" t="s">
        <v>145</v>
      </c>
      <c r="D3043">
        <v>1</v>
      </c>
      <c r="E3043" s="4">
        <v>25.3</v>
      </c>
      <c r="F3043" s="4" t="str">
        <f>VLOOKUP(C3043,[5]Lookup!A:C,3,FALSE)</f>
        <v>Local Authority</v>
      </c>
      <c r="G3043" t="str">
        <f>IF(F3043="NHS England", "NHS England", IFERROR(VLOOKUP(B3043,[5]Lookup!E:F,2,FALSE),"Requires a Council Assigning"))</f>
        <v>East Riding of Yorkshire Council</v>
      </c>
      <c r="H3043" t="str">
        <f>IFERROR(VLOOKUP(C3043,[5]Lookup!A:B,2,FALSE),"Requires Category")</f>
        <v>Nicotine Dependence</v>
      </c>
      <c r="I3043" t="str">
        <f t="shared" si="49"/>
        <v>No</v>
      </c>
    </row>
    <row r="3044" spans="1:9" hidden="1" x14ac:dyDescent="0.25">
      <c r="A3044" s="53">
        <v>42767</v>
      </c>
      <c r="B3044" t="s">
        <v>60</v>
      </c>
      <c r="C3044" t="s">
        <v>202</v>
      </c>
      <c r="D3044">
        <v>1</v>
      </c>
      <c r="E3044" s="4">
        <v>50.61</v>
      </c>
      <c r="F3044" s="4" t="str">
        <f>VLOOKUP(C3044,[5]Lookup!A:C,3,FALSE)</f>
        <v>Local Authority</v>
      </c>
      <c r="G3044" t="str">
        <f>IF(F3044="NHS England", "NHS England", IFERROR(VLOOKUP(B3044,[5]Lookup!E:F,2,FALSE),"Requires a Council Assigning"))</f>
        <v>East Riding of Yorkshire Council</v>
      </c>
      <c r="H3044" t="str">
        <f>IFERROR(VLOOKUP(C3044,[5]Lookup!A:B,2,FALSE),"Requires Category")</f>
        <v>Nicotine Dependence</v>
      </c>
      <c r="I3044" t="str">
        <f t="shared" si="49"/>
        <v>No</v>
      </c>
    </row>
    <row r="3045" spans="1:9" hidden="1" x14ac:dyDescent="0.25">
      <c r="A3045" s="53">
        <v>42767</v>
      </c>
      <c r="B3045" t="s">
        <v>60</v>
      </c>
      <c r="C3045" t="s">
        <v>146</v>
      </c>
      <c r="D3045">
        <v>1</v>
      </c>
      <c r="E3045" s="4">
        <v>50.6</v>
      </c>
      <c r="F3045" s="4" t="str">
        <f>VLOOKUP(C3045,[5]Lookup!A:C,3,FALSE)</f>
        <v>Local Authority</v>
      </c>
      <c r="G3045" t="str">
        <f>IF(F3045="NHS England", "NHS England", IFERROR(VLOOKUP(B3045,[5]Lookup!E:F,2,FALSE),"Requires a Council Assigning"))</f>
        <v>East Riding of Yorkshire Council</v>
      </c>
      <c r="H3045" t="str">
        <f>IFERROR(VLOOKUP(C3045,[5]Lookup!A:B,2,FALSE),"Requires Category")</f>
        <v>Nicotine Dependence</v>
      </c>
      <c r="I3045" t="str">
        <f t="shared" si="49"/>
        <v>No</v>
      </c>
    </row>
    <row r="3046" spans="1:9" hidden="1" x14ac:dyDescent="0.25">
      <c r="A3046" s="53">
        <v>42767</v>
      </c>
      <c r="B3046" t="s">
        <v>56</v>
      </c>
      <c r="C3046" t="s">
        <v>133</v>
      </c>
      <c r="D3046">
        <v>2</v>
      </c>
      <c r="E3046" s="4">
        <v>14.84</v>
      </c>
      <c r="F3046" s="4" t="str">
        <f>VLOOKUP(C3046,[5]Lookup!A:C,3,FALSE)</f>
        <v>Local Authority</v>
      </c>
      <c r="G3046" t="str">
        <f>IF(F3046="NHS England", "NHS England", IFERROR(VLOOKUP(B3046,[5]Lookup!E:F,2,FALSE),"Requires a Council Assigning"))</f>
        <v>North Yorkshire County Council</v>
      </c>
      <c r="H3046" t="str">
        <f>IFERROR(VLOOKUP(C3046,[5]Lookup!A:B,2,FALSE),"Requires Category")</f>
        <v>Opioid Dependence</v>
      </c>
      <c r="I3046" t="str">
        <f t="shared" si="49"/>
        <v>Yes</v>
      </c>
    </row>
    <row r="3047" spans="1:9" hidden="1" x14ac:dyDescent="0.25">
      <c r="A3047" s="53">
        <v>42767</v>
      </c>
      <c r="B3047" t="s">
        <v>56</v>
      </c>
      <c r="C3047" t="s">
        <v>182</v>
      </c>
      <c r="D3047">
        <v>2</v>
      </c>
      <c r="E3047" s="4">
        <v>11.91</v>
      </c>
      <c r="F3047" s="4" t="str">
        <f>VLOOKUP(C3047,[5]Lookup!A:C,3,FALSE)</f>
        <v>Local Authority</v>
      </c>
      <c r="G3047" t="str">
        <f>IF(F3047="NHS England", "NHS England", IFERROR(VLOOKUP(B3047,[5]Lookup!E:F,2,FALSE),"Requires a Council Assigning"))</f>
        <v>North Yorkshire County Council</v>
      </c>
      <c r="H3047" t="str">
        <f>IFERROR(VLOOKUP(C3047,[5]Lookup!A:B,2,FALSE),"Requires Category")</f>
        <v>Opioid Dependence</v>
      </c>
      <c r="I3047" t="str">
        <f t="shared" si="49"/>
        <v>Yes</v>
      </c>
    </row>
    <row r="3048" spans="1:9" hidden="1" x14ac:dyDescent="0.25">
      <c r="A3048" s="53">
        <v>42767</v>
      </c>
      <c r="B3048" t="s">
        <v>56</v>
      </c>
      <c r="C3048" t="s">
        <v>137</v>
      </c>
      <c r="D3048">
        <v>18</v>
      </c>
      <c r="E3048" s="4">
        <v>87.08</v>
      </c>
      <c r="F3048" s="4" t="str">
        <f>VLOOKUP(C3048,[5]Lookup!A:C,3,FALSE)</f>
        <v>NHS England</v>
      </c>
      <c r="G3048" t="str">
        <f>IF(F3048="NHS England", "NHS England", IFERROR(VLOOKUP(B3048,[5]Lookup!E:F,2,FALSE),"Requires a Council Assigning"))</f>
        <v>NHS England</v>
      </c>
      <c r="H3048" t="str">
        <f>IFERROR(VLOOKUP(C3048,[5]Lookup!A:B,2,FALSE),"Requires Category")</f>
        <v>Influenza</v>
      </c>
      <c r="I3048" t="str">
        <f t="shared" si="49"/>
        <v>Yes</v>
      </c>
    </row>
    <row r="3049" spans="1:9" hidden="1" x14ac:dyDescent="0.25">
      <c r="A3049" s="53">
        <v>42767</v>
      </c>
      <c r="B3049" t="s">
        <v>56</v>
      </c>
      <c r="C3049" t="s">
        <v>207</v>
      </c>
      <c r="D3049">
        <v>1</v>
      </c>
      <c r="E3049" s="4">
        <v>64.150000000000006</v>
      </c>
      <c r="F3049" s="4" t="str">
        <f>VLOOKUP(C3049,[5]Lookup!A:C,3,FALSE)</f>
        <v>Local Authority</v>
      </c>
      <c r="G3049" t="str">
        <f>IF(F3049="NHS England", "NHS England", IFERROR(VLOOKUP(B3049,[5]Lookup!E:F,2,FALSE),"Requires a Council Assigning"))</f>
        <v>North Yorkshire County Council</v>
      </c>
      <c r="H3049" t="str">
        <f>IFERROR(VLOOKUP(C3049,[5]Lookup!A:B,2,FALSE),"Requires Category")</f>
        <v>IUD Progestogen-only Device</v>
      </c>
      <c r="I3049" t="str">
        <f t="shared" si="49"/>
        <v>Yes</v>
      </c>
    </row>
    <row r="3050" spans="1:9" hidden="1" x14ac:dyDescent="0.25">
      <c r="A3050" s="53">
        <v>42767</v>
      </c>
      <c r="B3050" t="s">
        <v>56</v>
      </c>
      <c r="C3050" t="s">
        <v>164</v>
      </c>
      <c r="D3050">
        <v>1</v>
      </c>
      <c r="E3050" s="4">
        <v>4.83</v>
      </c>
      <c r="F3050" s="4" t="str">
        <f>VLOOKUP(C3050,[5]Lookup!A:C,3,FALSE)</f>
        <v>Local Authority</v>
      </c>
      <c r="G3050" t="str">
        <f>IF(F3050="NHS England", "NHS England", IFERROR(VLOOKUP(B3050,[5]Lookup!E:F,2,FALSE),"Requires a Council Assigning"))</f>
        <v>North Yorkshire County Council</v>
      </c>
      <c r="H3050" t="str">
        <f>IFERROR(VLOOKUP(C3050,[5]Lookup!A:B,2,FALSE),"Requires Category")</f>
        <v>Emergency Contraception</v>
      </c>
      <c r="I3050" t="str">
        <f t="shared" si="49"/>
        <v>No</v>
      </c>
    </row>
    <row r="3051" spans="1:9" hidden="1" x14ac:dyDescent="0.25">
      <c r="A3051" s="53">
        <v>42767</v>
      </c>
      <c r="B3051" t="s">
        <v>56</v>
      </c>
      <c r="C3051" t="s">
        <v>138</v>
      </c>
      <c r="D3051">
        <v>14</v>
      </c>
      <c r="E3051" s="4">
        <v>111.43</v>
      </c>
      <c r="F3051" s="4" t="str">
        <f>VLOOKUP(C3051,[5]Lookup!A:C,3,FALSE)</f>
        <v>Local Authority</v>
      </c>
      <c r="G3051" t="str">
        <f>IF(F3051="NHS England", "NHS England", IFERROR(VLOOKUP(B3051,[5]Lookup!E:F,2,FALSE),"Requires a Council Assigning"))</f>
        <v>North Yorkshire County Council</v>
      </c>
      <c r="H3051" t="str">
        <f>IFERROR(VLOOKUP(C3051,[5]Lookup!A:B,2,FALSE),"Requires Category")</f>
        <v>Opioid Dependence</v>
      </c>
      <c r="I3051" t="str">
        <f t="shared" ref="I3051:I3114" si="50">INDEX($R$7:$AB$11,MATCH(G3051,$Q$7:$Q$11,0),MATCH(H3051,$R$6:$AB$6,0))</f>
        <v>Yes</v>
      </c>
    </row>
    <row r="3052" spans="1:9" hidden="1" x14ac:dyDescent="0.25">
      <c r="A3052" s="53">
        <v>42767</v>
      </c>
      <c r="B3052" t="s">
        <v>56</v>
      </c>
      <c r="C3052" t="s">
        <v>128</v>
      </c>
      <c r="D3052">
        <v>5</v>
      </c>
      <c r="E3052" s="4">
        <v>489.32</v>
      </c>
      <c r="F3052" s="4" t="str">
        <f>VLOOKUP(C3052,[5]Lookup!A:C,3,FALSE)</f>
        <v>Local Authority</v>
      </c>
      <c r="G3052" t="str">
        <f>IF(F3052="NHS England", "NHS England", IFERROR(VLOOKUP(B3052,[5]Lookup!E:F,2,FALSE),"Requires a Council Assigning"))</f>
        <v>North Yorkshire County Council</v>
      </c>
      <c r="H3052" t="str">
        <f>IFERROR(VLOOKUP(C3052,[5]Lookup!A:B,2,FALSE),"Requires Category")</f>
        <v>IUD Progestogen-only Device</v>
      </c>
      <c r="I3052" t="str">
        <f t="shared" si="50"/>
        <v>Yes</v>
      </c>
    </row>
    <row r="3053" spans="1:9" hidden="1" x14ac:dyDescent="0.25">
      <c r="A3053" s="53">
        <v>42767</v>
      </c>
      <c r="B3053" t="s">
        <v>56</v>
      </c>
      <c r="C3053" t="s">
        <v>198</v>
      </c>
      <c r="D3053">
        <v>1</v>
      </c>
      <c r="E3053" s="4">
        <v>20.72</v>
      </c>
      <c r="F3053" s="4" t="str">
        <f>VLOOKUP(C3053,[5]Lookup!A:C,3,FALSE)</f>
        <v>Local Authority</v>
      </c>
      <c r="G3053" t="str">
        <f>IF(F3053="NHS England", "NHS England", IFERROR(VLOOKUP(B3053,[5]Lookup!E:F,2,FALSE),"Requires a Council Assigning"))</f>
        <v>North Yorkshire County Council</v>
      </c>
      <c r="H3053" t="str">
        <f>IFERROR(VLOOKUP(C3053,[5]Lookup!A:B,2,FALSE),"Requires Category")</f>
        <v>Alcohol dependence</v>
      </c>
      <c r="I3053" t="str">
        <f t="shared" si="50"/>
        <v>Yes</v>
      </c>
    </row>
    <row r="3054" spans="1:9" hidden="1" x14ac:dyDescent="0.25">
      <c r="A3054" s="53">
        <v>42767</v>
      </c>
      <c r="B3054" t="s">
        <v>56</v>
      </c>
      <c r="C3054" t="s">
        <v>129</v>
      </c>
      <c r="D3054">
        <v>11</v>
      </c>
      <c r="E3054" s="4">
        <v>850.49</v>
      </c>
      <c r="F3054" s="4" t="str">
        <f>VLOOKUP(C3054,[5]Lookup!A:C,3,FALSE)</f>
        <v>Local Authority</v>
      </c>
      <c r="G3054" t="str">
        <f>IF(F3054="NHS England", "NHS England", IFERROR(VLOOKUP(B3054,[5]Lookup!E:F,2,FALSE),"Requires a Council Assigning"))</f>
        <v>North Yorkshire County Council</v>
      </c>
      <c r="H3054" t="str">
        <f>IFERROR(VLOOKUP(C3054,[5]Lookup!A:B,2,FALSE),"Requires Category")</f>
        <v>Etonogestrel</v>
      </c>
      <c r="I3054" t="str">
        <f t="shared" si="50"/>
        <v>Yes</v>
      </c>
    </row>
    <row r="3055" spans="1:9" hidden="1" x14ac:dyDescent="0.25">
      <c r="A3055" s="53">
        <v>42767</v>
      </c>
      <c r="B3055" t="s">
        <v>56</v>
      </c>
      <c r="C3055" t="s">
        <v>152</v>
      </c>
      <c r="D3055">
        <v>6</v>
      </c>
      <c r="E3055" s="4">
        <v>46.26</v>
      </c>
      <c r="F3055" s="4" t="str">
        <f>VLOOKUP(C3055,[5]Lookup!A:C,3,FALSE)</f>
        <v>NHS England</v>
      </c>
      <c r="G3055" t="str">
        <f>IF(F3055="NHS England", "NHS England", IFERROR(VLOOKUP(B3055,[5]Lookup!E:F,2,FALSE),"Requires a Council Assigning"))</f>
        <v>NHS England</v>
      </c>
      <c r="H3055" t="str">
        <f>IFERROR(VLOOKUP(C3055,[5]Lookup!A:B,2,FALSE),"Requires Category")</f>
        <v>Pneumococcal</v>
      </c>
      <c r="I3055" t="str">
        <f t="shared" si="50"/>
        <v>Yes</v>
      </c>
    </row>
    <row r="3056" spans="1:9" hidden="1" x14ac:dyDescent="0.25">
      <c r="A3056" s="53">
        <v>42767</v>
      </c>
      <c r="B3056" t="s">
        <v>56</v>
      </c>
      <c r="C3056" t="s">
        <v>144</v>
      </c>
      <c r="D3056">
        <v>1</v>
      </c>
      <c r="E3056" s="4">
        <v>13.03</v>
      </c>
      <c r="F3056" s="4" t="str">
        <f>VLOOKUP(C3056,[5]Lookup!A:C,3,FALSE)</f>
        <v>Local Authority</v>
      </c>
      <c r="G3056" t="str">
        <f>IF(F3056="NHS England", "NHS England", IFERROR(VLOOKUP(B3056,[5]Lookup!E:F,2,FALSE),"Requires a Council Assigning"))</f>
        <v>North Yorkshire County Council</v>
      </c>
      <c r="H3056" t="str">
        <f>IFERROR(VLOOKUP(C3056,[5]Lookup!A:B,2,FALSE),"Requires Category")</f>
        <v>Emergency Contraception</v>
      </c>
      <c r="I3056" t="str">
        <f t="shared" si="50"/>
        <v>No</v>
      </c>
    </row>
    <row r="3057" spans="1:9" hidden="1" x14ac:dyDescent="0.25">
      <c r="A3057" s="53">
        <v>42767</v>
      </c>
      <c r="B3057" t="s">
        <v>56</v>
      </c>
      <c r="C3057" t="s">
        <v>145</v>
      </c>
      <c r="D3057">
        <v>7</v>
      </c>
      <c r="E3057" s="4">
        <v>177.27</v>
      </c>
      <c r="F3057" s="4" t="str">
        <f>VLOOKUP(C3057,[5]Lookup!A:C,3,FALSE)</f>
        <v>Local Authority</v>
      </c>
      <c r="G3057" t="str">
        <f>IF(F3057="NHS England", "NHS England", IFERROR(VLOOKUP(B3057,[5]Lookup!E:F,2,FALSE),"Requires a Council Assigning"))</f>
        <v>North Yorkshire County Council</v>
      </c>
      <c r="H3057" t="str">
        <f>IFERROR(VLOOKUP(C3057,[5]Lookup!A:B,2,FALSE),"Requires Category")</f>
        <v>Nicotine Dependence</v>
      </c>
      <c r="I3057" t="str">
        <f t="shared" si="50"/>
        <v>Yes</v>
      </c>
    </row>
    <row r="3058" spans="1:9" hidden="1" x14ac:dyDescent="0.25">
      <c r="A3058" s="53">
        <v>42767</v>
      </c>
      <c r="B3058" t="s">
        <v>56</v>
      </c>
      <c r="C3058" t="s">
        <v>202</v>
      </c>
      <c r="D3058">
        <v>1</v>
      </c>
      <c r="E3058" s="4">
        <v>50.61</v>
      </c>
      <c r="F3058" s="4" t="str">
        <f>VLOOKUP(C3058,[5]Lookup!A:C,3,FALSE)</f>
        <v>Local Authority</v>
      </c>
      <c r="G3058" t="str">
        <f>IF(F3058="NHS England", "NHS England", IFERROR(VLOOKUP(B3058,[5]Lookup!E:F,2,FALSE),"Requires a Council Assigning"))</f>
        <v>North Yorkshire County Council</v>
      </c>
      <c r="H3058" t="str">
        <f>IFERROR(VLOOKUP(C3058,[5]Lookup!A:B,2,FALSE),"Requires Category")</f>
        <v>Nicotine Dependence</v>
      </c>
      <c r="I3058" t="str">
        <f t="shared" si="50"/>
        <v>Yes</v>
      </c>
    </row>
    <row r="3059" spans="1:9" hidden="1" x14ac:dyDescent="0.25">
      <c r="A3059" s="53">
        <v>42767</v>
      </c>
      <c r="B3059" t="s">
        <v>56</v>
      </c>
      <c r="C3059" t="s">
        <v>146</v>
      </c>
      <c r="D3059">
        <v>5</v>
      </c>
      <c r="E3059" s="4">
        <v>177.16</v>
      </c>
      <c r="F3059" s="4" t="str">
        <f>VLOOKUP(C3059,[5]Lookup!A:C,3,FALSE)</f>
        <v>Local Authority</v>
      </c>
      <c r="G3059" t="str">
        <f>IF(F3059="NHS England", "NHS England", IFERROR(VLOOKUP(B3059,[5]Lookup!E:F,2,FALSE),"Requires a Council Assigning"))</f>
        <v>North Yorkshire County Council</v>
      </c>
      <c r="H3059" t="str">
        <f>IFERROR(VLOOKUP(C3059,[5]Lookup!A:B,2,FALSE),"Requires Category")</f>
        <v>Nicotine Dependence</v>
      </c>
      <c r="I3059" t="str">
        <f t="shared" si="50"/>
        <v>Yes</v>
      </c>
    </row>
    <row r="3060" spans="1:9" hidden="1" x14ac:dyDescent="0.25">
      <c r="A3060" s="53">
        <v>42767</v>
      </c>
      <c r="B3060" t="s">
        <v>66</v>
      </c>
      <c r="C3060" t="s">
        <v>166</v>
      </c>
      <c r="D3060">
        <v>4</v>
      </c>
      <c r="E3060" s="4">
        <v>124.9</v>
      </c>
      <c r="F3060" s="4" t="str">
        <f>VLOOKUP(C3060,[5]Lookup!A:C,3,FALSE)</f>
        <v>Local Authority</v>
      </c>
      <c r="G3060" t="str">
        <f>IF(F3060="NHS England", "NHS England", IFERROR(VLOOKUP(B3060,[5]Lookup!E:F,2,FALSE),"Requires a Council Assigning"))</f>
        <v>City of York</v>
      </c>
      <c r="H3060" t="str">
        <f>IFERROR(VLOOKUP(C3060,[5]Lookup!A:B,2,FALSE),"Requires Category")</f>
        <v>Alcohol dependence</v>
      </c>
      <c r="I3060" t="str">
        <f t="shared" si="50"/>
        <v>No</v>
      </c>
    </row>
    <row r="3061" spans="1:9" hidden="1" x14ac:dyDescent="0.25">
      <c r="A3061" s="53">
        <v>42767</v>
      </c>
      <c r="B3061" t="s">
        <v>66</v>
      </c>
      <c r="C3061" t="s">
        <v>133</v>
      </c>
      <c r="D3061">
        <v>3</v>
      </c>
      <c r="E3061" s="4">
        <v>6.65</v>
      </c>
      <c r="F3061" s="4" t="str">
        <f>VLOOKUP(C3061,[5]Lookup!A:C,3,FALSE)</f>
        <v>Local Authority</v>
      </c>
      <c r="G3061" t="str">
        <f>IF(F3061="NHS England", "NHS England", IFERROR(VLOOKUP(B3061,[5]Lookup!E:F,2,FALSE),"Requires a Council Assigning"))</f>
        <v>City of York</v>
      </c>
      <c r="H3061" t="str">
        <f>IFERROR(VLOOKUP(C3061,[5]Lookup!A:B,2,FALSE),"Requires Category")</f>
        <v>Opioid Dependence</v>
      </c>
      <c r="I3061" t="str">
        <f t="shared" si="50"/>
        <v>Yes</v>
      </c>
    </row>
    <row r="3062" spans="1:9" hidden="1" x14ac:dyDescent="0.25">
      <c r="A3062" s="53">
        <v>42767</v>
      </c>
      <c r="B3062" t="s">
        <v>66</v>
      </c>
      <c r="C3062" t="s">
        <v>182</v>
      </c>
      <c r="D3062">
        <v>5</v>
      </c>
      <c r="E3062" s="4">
        <v>59.37</v>
      </c>
      <c r="F3062" s="4" t="str">
        <f>VLOOKUP(C3062,[5]Lookup!A:C,3,FALSE)</f>
        <v>Local Authority</v>
      </c>
      <c r="G3062" t="str">
        <f>IF(F3062="NHS England", "NHS England", IFERROR(VLOOKUP(B3062,[5]Lookup!E:F,2,FALSE),"Requires a Council Assigning"))</f>
        <v>City of York</v>
      </c>
      <c r="H3062" t="str">
        <f>IFERROR(VLOOKUP(C3062,[5]Lookup!A:B,2,FALSE),"Requires Category")</f>
        <v>Opioid Dependence</v>
      </c>
      <c r="I3062" t="str">
        <f t="shared" si="50"/>
        <v>Yes</v>
      </c>
    </row>
    <row r="3063" spans="1:9" hidden="1" x14ac:dyDescent="0.25">
      <c r="A3063" s="53">
        <v>42767</v>
      </c>
      <c r="B3063" t="s">
        <v>66</v>
      </c>
      <c r="C3063" t="s">
        <v>130</v>
      </c>
      <c r="D3063">
        <v>1</v>
      </c>
      <c r="E3063" s="4">
        <v>38.71</v>
      </c>
      <c r="F3063" s="4" t="str">
        <f>VLOOKUP(C3063,[5]Lookup!A:C,3,FALSE)</f>
        <v>Local Authority</v>
      </c>
      <c r="G3063" t="str">
        <f>IF(F3063="NHS England", "NHS England", IFERROR(VLOOKUP(B3063,[5]Lookup!E:F,2,FALSE),"Requires a Council Assigning"))</f>
        <v>City of York</v>
      </c>
      <c r="H3063" t="str">
        <f>IFERROR(VLOOKUP(C3063,[5]Lookup!A:B,2,FALSE),"Requires Category")</f>
        <v>Nicotine Dependence</v>
      </c>
      <c r="I3063" t="str">
        <f t="shared" si="50"/>
        <v>No</v>
      </c>
    </row>
    <row r="3064" spans="1:9" hidden="1" x14ac:dyDescent="0.25">
      <c r="A3064" s="53">
        <v>42767</v>
      </c>
      <c r="B3064" t="s">
        <v>66</v>
      </c>
      <c r="C3064" t="s">
        <v>135</v>
      </c>
      <c r="D3064">
        <v>8</v>
      </c>
      <c r="E3064" s="4">
        <v>240.52</v>
      </c>
      <c r="F3064" s="4" t="str">
        <f>VLOOKUP(C3064,[5]Lookup!A:C,3,FALSE)</f>
        <v>Local Authority</v>
      </c>
      <c r="G3064" t="str">
        <f>IF(F3064="NHS England", "NHS England", IFERROR(VLOOKUP(B3064,[5]Lookup!E:F,2,FALSE),"Requires a Council Assigning"))</f>
        <v>City of York</v>
      </c>
      <c r="H3064" t="str">
        <f>IFERROR(VLOOKUP(C3064,[5]Lookup!A:B,2,FALSE),"Requires Category")</f>
        <v>Alcohol dependence</v>
      </c>
      <c r="I3064" t="str">
        <f t="shared" si="50"/>
        <v>No</v>
      </c>
    </row>
    <row r="3065" spans="1:9" hidden="1" x14ac:dyDescent="0.25">
      <c r="A3065" s="53">
        <v>42767</v>
      </c>
      <c r="B3065" t="s">
        <v>66</v>
      </c>
      <c r="C3065" t="s">
        <v>127</v>
      </c>
      <c r="D3065">
        <v>1</v>
      </c>
      <c r="E3065" s="4">
        <v>13.03</v>
      </c>
      <c r="F3065" s="4" t="str">
        <f>VLOOKUP(C3065,[5]Lookup!A:C,3,FALSE)</f>
        <v>Local Authority</v>
      </c>
      <c r="G3065" t="str">
        <f>IF(F3065="NHS England", "NHS England", IFERROR(VLOOKUP(B3065,[5]Lookup!E:F,2,FALSE),"Requires a Council Assigning"))</f>
        <v>City of York</v>
      </c>
      <c r="H3065" t="str">
        <f>IFERROR(VLOOKUP(C3065,[5]Lookup!A:B,2,FALSE),"Requires Category")</f>
        <v>Emergency Contraception</v>
      </c>
      <c r="I3065" t="str">
        <f t="shared" si="50"/>
        <v>No</v>
      </c>
    </row>
    <row r="3066" spans="1:9" hidden="1" x14ac:dyDescent="0.25">
      <c r="A3066" s="53">
        <v>42767</v>
      </c>
      <c r="B3066" t="s">
        <v>66</v>
      </c>
      <c r="C3066" t="s">
        <v>196</v>
      </c>
      <c r="D3066">
        <v>79</v>
      </c>
      <c r="E3066" s="4">
        <v>384.36</v>
      </c>
      <c r="F3066" s="4" t="str">
        <f>VLOOKUP(C3066,[5]Lookup!A:C,3,FALSE)</f>
        <v>NHS England</v>
      </c>
      <c r="G3066" t="str">
        <f>IF(F3066="NHS England", "NHS England", IFERROR(VLOOKUP(B3066,[5]Lookup!E:F,2,FALSE),"Requires a Council Assigning"))</f>
        <v>NHS England</v>
      </c>
      <c r="H3066" t="str">
        <f>IFERROR(VLOOKUP(C3066,[5]Lookup!A:B,2,FALSE),"Requires Category")</f>
        <v>Influenza</v>
      </c>
      <c r="I3066" t="str">
        <f t="shared" si="50"/>
        <v>Yes</v>
      </c>
    </row>
    <row r="3067" spans="1:9" hidden="1" x14ac:dyDescent="0.25">
      <c r="A3067" s="53">
        <v>42767</v>
      </c>
      <c r="B3067" t="s">
        <v>66</v>
      </c>
      <c r="C3067" t="s">
        <v>136</v>
      </c>
      <c r="D3067">
        <v>17</v>
      </c>
      <c r="E3067" s="4">
        <v>1314.61</v>
      </c>
      <c r="F3067" s="4" t="str">
        <f>VLOOKUP(C3067,[5]Lookup!A:C,3,FALSE)</f>
        <v>Local Authority</v>
      </c>
      <c r="G3067" t="str">
        <f>IF(F3067="NHS England", "NHS England", IFERROR(VLOOKUP(B3067,[5]Lookup!E:F,2,FALSE),"Requires a Council Assigning"))</f>
        <v>City of York</v>
      </c>
      <c r="H3067" t="str">
        <f>IFERROR(VLOOKUP(C3067,[5]Lookup!A:B,2,FALSE),"Requires Category")</f>
        <v>Etonogestrel</v>
      </c>
      <c r="I3067" t="str">
        <f t="shared" si="50"/>
        <v>No</v>
      </c>
    </row>
    <row r="3068" spans="1:9" hidden="1" x14ac:dyDescent="0.25">
      <c r="A3068" s="53">
        <v>42767</v>
      </c>
      <c r="B3068" t="s">
        <v>66</v>
      </c>
      <c r="C3068" t="s">
        <v>239</v>
      </c>
      <c r="D3068">
        <v>1</v>
      </c>
      <c r="E3068" s="4">
        <v>9.2100000000000009</v>
      </c>
      <c r="F3068" s="4" t="str">
        <f>VLOOKUP(C3068,[5]Lookup!A:C,3,FALSE)</f>
        <v>NHS England</v>
      </c>
      <c r="G3068" t="str">
        <f>IF(F3068="NHS England", "NHS England", IFERROR(VLOOKUP(B3068,[5]Lookup!E:F,2,FALSE),"Requires a Council Assigning"))</f>
        <v>NHS England</v>
      </c>
      <c r="H3068" t="str">
        <f>IFERROR(VLOOKUP(C3068,[5]Lookup!A:B,2,FALSE),"Requires Category")</f>
        <v>Influenza</v>
      </c>
      <c r="I3068" t="str">
        <f t="shared" si="50"/>
        <v>Yes</v>
      </c>
    </row>
    <row r="3069" spans="1:9" hidden="1" x14ac:dyDescent="0.25">
      <c r="A3069" s="53">
        <v>42767</v>
      </c>
      <c r="B3069" t="s">
        <v>66</v>
      </c>
      <c r="C3069" t="s">
        <v>154</v>
      </c>
      <c r="D3069">
        <v>47</v>
      </c>
      <c r="E3069" s="4">
        <v>287.04000000000002</v>
      </c>
      <c r="F3069" s="4" t="str">
        <f>VLOOKUP(C3069,[5]Lookup!A:C,3,FALSE)</f>
        <v>NHS England</v>
      </c>
      <c r="G3069" t="str">
        <f>IF(F3069="NHS England", "NHS England", IFERROR(VLOOKUP(B3069,[5]Lookup!E:F,2,FALSE),"Requires a Council Assigning"))</f>
        <v>NHS England</v>
      </c>
      <c r="H3069" t="str">
        <f>IFERROR(VLOOKUP(C3069,[5]Lookup!A:B,2,FALSE),"Requires Category")</f>
        <v>Influenza</v>
      </c>
      <c r="I3069" t="str">
        <f t="shared" si="50"/>
        <v>Yes</v>
      </c>
    </row>
    <row r="3070" spans="1:9" hidden="1" x14ac:dyDescent="0.25">
      <c r="A3070" s="53">
        <v>42767</v>
      </c>
      <c r="B3070" t="s">
        <v>66</v>
      </c>
      <c r="C3070" t="s">
        <v>159</v>
      </c>
      <c r="D3070">
        <v>7</v>
      </c>
      <c r="E3070" s="4">
        <v>33.82</v>
      </c>
      <c r="F3070" s="4" t="str">
        <f>VLOOKUP(C3070,[5]Lookup!A:C,3,FALSE)</f>
        <v>Local Authority</v>
      </c>
      <c r="G3070" t="str">
        <f>IF(F3070="NHS England", "NHS England", IFERROR(VLOOKUP(B3070,[5]Lookup!E:F,2,FALSE),"Requires a Council Assigning"))</f>
        <v>City of York</v>
      </c>
      <c r="H3070" t="str">
        <f>IFERROR(VLOOKUP(C3070,[5]Lookup!A:B,2,FALSE),"Requires Category")</f>
        <v>Emergency Contraception</v>
      </c>
      <c r="I3070" t="str">
        <f t="shared" si="50"/>
        <v>No</v>
      </c>
    </row>
    <row r="3071" spans="1:9" hidden="1" x14ac:dyDescent="0.25">
      <c r="A3071" s="53">
        <v>42767</v>
      </c>
      <c r="B3071" t="s">
        <v>66</v>
      </c>
      <c r="C3071" t="s">
        <v>138</v>
      </c>
      <c r="D3071">
        <v>30</v>
      </c>
      <c r="E3071" s="4">
        <v>163.77000000000001</v>
      </c>
      <c r="F3071" s="4" t="str">
        <f>VLOOKUP(C3071,[5]Lookup!A:C,3,FALSE)</f>
        <v>Local Authority</v>
      </c>
      <c r="G3071" t="str">
        <f>IF(F3071="NHS England", "NHS England", IFERROR(VLOOKUP(B3071,[5]Lookup!E:F,2,FALSE),"Requires a Council Assigning"))</f>
        <v>City of York</v>
      </c>
      <c r="H3071" t="str">
        <f>IFERROR(VLOOKUP(C3071,[5]Lookup!A:B,2,FALSE),"Requires Category")</f>
        <v>Opioid Dependence</v>
      </c>
      <c r="I3071" t="str">
        <f t="shared" si="50"/>
        <v>Yes</v>
      </c>
    </row>
    <row r="3072" spans="1:9" hidden="1" x14ac:dyDescent="0.25">
      <c r="A3072" s="53">
        <v>42767</v>
      </c>
      <c r="B3072" t="s">
        <v>66</v>
      </c>
      <c r="C3072" t="s">
        <v>197</v>
      </c>
      <c r="D3072">
        <v>2</v>
      </c>
      <c r="E3072" s="4">
        <v>17.079999999999998</v>
      </c>
      <c r="F3072" s="4" t="str">
        <f>VLOOKUP(C3072,[5]Lookup!A:C,3,FALSE)</f>
        <v>Local Authority</v>
      </c>
      <c r="G3072" t="str">
        <f>IF(F3072="NHS England", "NHS England", IFERROR(VLOOKUP(B3072,[5]Lookup!E:F,2,FALSE),"Requires a Council Assigning"))</f>
        <v>City of York</v>
      </c>
      <c r="H3072" t="str">
        <f>IFERROR(VLOOKUP(C3072,[5]Lookup!A:B,2,FALSE),"Requires Category")</f>
        <v>Opioid Dependence</v>
      </c>
      <c r="I3072" t="str">
        <f t="shared" si="50"/>
        <v>Yes</v>
      </c>
    </row>
    <row r="3073" spans="1:9" hidden="1" x14ac:dyDescent="0.25">
      <c r="A3073" s="53">
        <v>42767</v>
      </c>
      <c r="B3073" t="s">
        <v>66</v>
      </c>
      <c r="C3073" t="s">
        <v>128</v>
      </c>
      <c r="D3073">
        <v>13</v>
      </c>
      <c r="E3073" s="4">
        <v>1060.19</v>
      </c>
      <c r="F3073" s="4" t="str">
        <f>VLOOKUP(C3073,[5]Lookup!A:C,3,FALSE)</f>
        <v>Local Authority</v>
      </c>
      <c r="G3073" t="str">
        <f>IF(F3073="NHS England", "NHS England", IFERROR(VLOOKUP(B3073,[5]Lookup!E:F,2,FALSE),"Requires a Council Assigning"))</f>
        <v>City of York</v>
      </c>
      <c r="H3073" t="str">
        <f>IFERROR(VLOOKUP(C3073,[5]Lookup!A:B,2,FALSE),"Requires Category")</f>
        <v>IUD Progestogen-only Device</v>
      </c>
      <c r="I3073" t="str">
        <f t="shared" si="50"/>
        <v>No</v>
      </c>
    </row>
    <row r="3074" spans="1:9" hidden="1" x14ac:dyDescent="0.25">
      <c r="A3074" s="53">
        <v>42767</v>
      </c>
      <c r="B3074" t="s">
        <v>66</v>
      </c>
      <c r="C3074" t="s">
        <v>198</v>
      </c>
      <c r="D3074">
        <v>1</v>
      </c>
      <c r="E3074" s="4">
        <v>20.72</v>
      </c>
      <c r="F3074" s="4" t="str">
        <f>VLOOKUP(C3074,[5]Lookup!A:C,3,FALSE)</f>
        <v>Local Authority</v>
      </c>
      <c r="G3074" t="str">
        <f>IF(F3074="NHS England", "NHS England", IFERROR(VLOOKUP(B3074,[5]Lookup!E:F,2,FALSE),"Requires a Council Assigning"))</f>
        <v>City of York</v>
      </c>
      <c r="H3074" t="str">
        <f>IFERROR(VLOOKUP(C3074,[5]Lookup!A:B,2,FALSE),"Requires Category")</f>
        <v>Alcohol dependence</v>
      </c>
      <c r="I3074" t="str">
        <f t="shared" si="50"/>
        <v>No</v>
      </c>
    </row>
    <row r="3075" spans="1:9" hidden="1" x14ac:dyDescent="0.25">
      <c r="A3075" s="53">
        <v>42767</v>
      </c>
      <c r="B3075" t="s">
        <v>66</v>
      </c>
      <c r="C3075" t="s">
        <v>161</v>
      </c>
      <c r="D3075">
        <v>1</v>
      </c>
      <c r="E3075" s="4">
        <v>67.400000000000006</v>
      </c>
      <c r="F3075" s="4" t="str">
        <f>VLOOKUP(C3075,[5]Lookup!A:C,3,FALSE)</f>
        <v>Local Authority</v>
      </c>
      <c r="G3075" t="str">
        <f>IF(F3075="NHS England", "NHS England", IFERROR(VLOOKUP(B3075,[5]Lookup!E:F,2,FALSE),"Requires a Council Assigning"))</f>
        <v>City of York</v>
      </c>
      <c r="H3075" t="str">
        <f>IFERROR(VLOOKUP(C3075,[5]Lookup!A:B,2,FALSE),"Requires Category")</f>
        <v>Nicotine Dependence</v>
      </c>
      <c r="I3075" t="str">
        <f t="shared" si="50"/>
        <v>No</v>
      </c>
    </row>
    <row r="3076" spans="1:9" hidden="1" x14ac:dyDescent="0.25">
      <c r="A3076" s="53">
        <v>42767</v>
      </c>
      <c r="B3076" t="s">
        <v>66</v>
      </c>
      <c r="C3076" t="s">
        <v>168</v>
      </c>
      <c r="D3076">
        <v>1</v>
      </c>
      <c r="E3076" s="4">
        <v>19.23</v>
      </c>
      <c r="F3076" s="4" t="str">
        <f>VLOOKUP(C3076,[5]Lookup!A:C,3,FALSE)</f>
        <v>Local Authority</v>
      </c>
      <c r="G3076" t="str">
        <f>IF(F3076="NHS England", "NHS England", IFERROR(VLOOKUP(B3076,[5]Lookup!E:F,2,FALSE),"Requires a Council Assigning"))</f>
        <v>City of York</v>
      </c>
      <c r="H3076" t="str">
        <f>IFERROR(VLOOKUP(C3076,[5]Lookup!A:B,2,FALSE),"Requires Category")</f>
        <v>Nicotine Dependence</v>
      </c>
      <c r="I3076" t="str">
        <f t="shared" si="50"/>
        <v>No</v>
      </c>
    </row>
    <row r="3077" spans="1:9" hidden="1" x14ac:dyDescent="0.25">
      <c r="A3077" s="53">
        <v>42767</v>
      </c>
      <c r="B3077" t="s">
        <v>66</v>
      </c>
      <c r="C3077" t="s">
        <v>152</v>
      </c>
      <c r="D3077">
        <v>4</v>
      </c>
      <c r="E3077" s="4">
        <v>30.84</v>
      </c>
      <c r="F3077" s="4" t="str">
        <f>VLOOKUP(C3077,[5]Lookup!A:C,3,FALSE)</f>
        <v>NHS England</v>
      </c>
      <c r="G3077" t="str">
        <f>IF(F3077="NHS England", "NHS England", IFERROR(VLOOKUP(B3077,[5]Lookup!E:F,2,FALSE),"Requires a Council Assigning"))</f>
        <v>NHS England</v>
      </c>
      <c r="H3077" t="str">
        <f>IFERROR(VLOOKUP(C3077,[5]Lookup!A:B,2,FALSE),"Requires Category")</f>
        <v>Pneumococcal</v>
      </c>
      <c r="I3077" t="str">
        <f t="shared" si="50"/>
        <v>Yes</v>
      </c>
    </row>
    <row r="3078" spans="1:9" hidden="1" x14ac:dyDescent="0.25">
      <c r="A3078" s="53">
        <v>42767</v>
      </c>
      <c r="B3078" t="s">
        <v>66</v>
      </c>
      <c r="C3078" t="s">
        <v>144</v>
      </c>
      <c r="D3078">
        <v>2</v>
      </c>
      <c r="E3078" s="4">
        <v>26.07</v>
      </c>
      <c r="F3078" s="4" t="str">
        <f>VLOOKUP(C3078,[5]Lookup!A:C,3,FALSE)</f>
        <v>Local Authority</v>
      </c>
      <c r="G3078" t="str">
        <f>IF(F3078="NHS England", "NHS England", IFERROR(VLOOKUP(B3078,[5]Lookup!E:F,2,FALSE),"Requires a Council Assigning"))</f>
        <v>City of York</v>
      </c>
      <c r="H3078" t="str">
        <f>IFERROR(VLOOKUP(C3078,[5]Lookup!A:B,2,FALSE),"Requires Category")</f>
        <v>Emergency Contraception</v>
      </c>
      <c r="I3078" t="str">
        <f t="shared" si="50"/>
        <v>No</v>
      </c>
    </row>
    <row r="3079" spans="1:9" hidden="1" x14ac:dyDescent="0.25">
      <c r="A3079" s="53">
        <v>42767</v>
      </c>
      <c r="B3079" t="s">
        <v>46</v>
      </c>
      <c r="C3079" t="s">
        <v>130</v>
      </c>
      <c r="D3079">
        <v>1</v>
      </c>
      <c r="E3079" s="4">
        <v>38.71</v>
      </c>
      <c r="F3079" s="4" t="str">
        <f>VLOOKUP(C3079,[5]Lookup!A:C,3,FALSE)</f>
        <v>Local Authority</v>
      </c>
      <c r="G3079" t="str">
        <f>IF(F3079="NHS England", "NHS England", IFERROR(VLOOKUP(B3079,[5]Lookup!E:F,2,FALSE),"Requires a Council Assigning"))</f>
        <v>North Yorkshire County Council</v>
      </c>
      <c r="H3079" t="str">
        <f>IFERROR(VLOOKUP(C3079,[5]Lookup!A:B,2,FALSE),"Requires Category")</f>
        <v>Nicotine Dependence</v>
      </c>
      <c r="I3079" t="str">
        <f t="shared" si="50"/>
        <v>Yes</v>
      </c>
    </row>
    <row r="3080" spans="1:9" hidden="1" x14ac:dyDescent="0.25">
      <c r="A3080" s="53">
        <v>42767</v>
      </c>
      <c r="B3080" t="s">
        <v>46</v>
      </c>
      <c r="C3080" t="s">
        <v>247</v>
      </c>
      <c r="D3080">
        <v>1</v>
      </c>
      <c r="E3080" s="4">
        <v>50.62</v>
      </c>
      <c r="F3080" s="4" t="str">
        <f>VLOOKUP(C3080,[5]Lookup!A:C,3,FALSE)</f>
        <v>Local Authority</v>
      </c>
      <c r="G3080" t="str">
        <f>IF(F3080="NHS England", "NHS England", IFERROR(VLOOKUP(B3080,[5]Lookup!E:F,2,FALSE),"Requires a Council Assigning"))</f>
        <v>North Yorkshire County Council</v>
      </c>
      <c r="H3080" t="str">
        <f>IFERROR(VLOOKUP(C3080,[5]Lookup!A:B,2,FALSE),"Requires Category")</f>
        <v>Nicotine Dependence</v>
      </c>
      <c r="I3080" t="str">
        <f t="shared" si="50"/>
        <v>Yes</v>
      </c>
    </row>
    <row r="3081" spans="1:9" hidden="1" x14ac:dyDescent="0.25">
      <c r="A3081" s="53">
        <v>42767</v>
      </c>
      <c r="B3081" t="s">
        <v>46</v>
      </c>
      <c r="C3081" t="s">
        <v>136</v>
      </c>
      <c r="D3081">
        <v>3</v>
      </c>
      <c r="E3081" s="4">
        <v>231.99</v>
      </c>
      <c r="F3081" s="4" t="str">
        <f>VLOOKUP(C3081,[5]Lookup!A:C,3,FALSE)</f>
        <v>Local Authority</v>
      </c>
      <c r="G3081" t="str">
        <f>IF(F3081="NHS England", "NHS England", IFERROR(VLOOKUP(B3081,[5]Lookup!E:F,2,FALSE),"Requires a Council Assigning"))</f>
        <v>North Yorkshire County Council</v>
      </c>
      <c r="H3081" t="str">
        <f>IFERROR(VLOOKUP(C3081,[5]Lookup!A:B,2,FALSE),"Requires Category")</f>
        <v>Etonogestrel</v>
      </c>
      <c r="I3081" t="str">
        <f t="shared" si="50"/>
        <v>Yes</v>
      </c>
    </row>
    <row r="3082" spans="1:9" hidden="1" x14ac:dyDescent="0.25">
      <c r="A3082" s="53">
        <v>42767</v>
      </c>
      <c r="B3082" t="s">
        <v>46</v>
      </c>
      <c r="C3082" t="s">
        <v>137</v>
      </c>
      <c r="D3082">
        <v>35</v>
      </c>
      <c r="E3082" s="4">
        <v>169.31</v>
      </c>
      <c r="F3082" s="4" t="str">
        <f>VLOOKUP(C3082,[5]Lookup!A:C,3,FALSE)</f>
        <v>NHS England</v>
      </c>
      <c r="G3082" t="str">
        <f>IF(F3082="NHS England", "NHS England", IFERROR(VLOOKUP(B3082,[5]Lookup!E:F,2,FALSE),"Requires a Council Assigning"))</f>
        <v>NHS England</v>
      </c>
      <c r="H3082" t="str">
        <f>IFERROR(VLOOKUP(C3082,[5]Lookup!A:B,2,FALSE),"Requires Category")</f>
        <v>Influenza</v>
      </c>
      <c r="I3082" t="str">
        <f t="shared" si="50"/>
        <v>Yes</v>
      </c>
    </row>
    <row r="3083" spans="1:9" hidden="1" x14ac:dyDescent="0.25">
      <c r="A3083" s="53">
        <v>42767</v>
      </c>
      <c r="B3083" t="s">
        <v>46</v>
      </c>
      <c r="C3083" t="s">
        <v>164</v>
      </c>
      <c r="D3083">
        <v>1</v>
      </c>
      <c r="E3083" s="4">
        <v>4.83</v>
      </c>
      <c r="F3083" s="4" t="str">
        <f>VLOOKUP(C3083,[5]Lookup!A:C,3,FALSE)</f>
        <v>Local Authority</v>
      </c>
      <c r="G3083" t="str">
        <f>IF(F3083="NHS England", "NHS England", IFERROR(VLOOKUP(B3083,[5]Lookup!E:F,2,FALSE),"Requires a Council Assigning"))</f>
        <v>North Yorkshire County Council</v>
      </c>
      <c r="H3083" t="str">
        <f>IFERROR(VLOOKUP(C3083,[5]Lookup!A:B,2,FALSE),"Requires Category")</f>
        <v>Emergency Contraception</v>
      </c>
      <c r="I3083" t="str">
        <f t="shared" si="50"/>
        <v>No</v>
      </c>
    </row>
    <row r="3084" spans="1:9" hidden="1" x14ac:dyDescent="0.25">
      <c r="A3084" s="53">
        <v>42767</v>
      </c>
      <c r="B3084" t="s">
        <v>46</v>
      </c>
      <c r="C3084" t="s">
        <v>159</v>
      </c>
      <c r="D3084">
        <v>1</v>
      </c>
      <c r="E3084" s="4">
        <v>4.83</v>
      </c>
      <c r="F3084" s="4" t="str">
        <f>VLOOKUP(C3084,[5]Lookup!A:C,3,FALSE)</f>
        <v>Local Authority</v>
      </c>
      <c r="G3084" t="str">
        <f>IF(F3084="NHS England", "NHS England", IFERROR(VLOOKUP(B3084,[5]Lookup!E:F,2,FALSE),"Requires a Council Assigning"))</f>
        <v>North Yorkshire County Council</v>
      </c>
      <c r="H3084" t="str">
        <f>IFERROR(VLOOKUP(C3084,[5]Lookup!A:B,2,FALSE),"Requires Category")</f>
        <v>Emergency Contraception</v>
      </c>
      <c r="I3084" t="str">
        <f t="shared" si="50"/>
        <v>No</v>
      </c>
    </row>
    <row r="3085" spans="1:9" hidden="1" x14ac:dyDescent="0.25">
      <c r="A3085" s="53">
        <v>42767</v>
      </c>
      <c r="B3085" t="s">
        <v>46</v>
      </c>
      <c r="C3085" t="s">
        <v>128</v>
      </c>
      <c r="D3085">
        <v>2</v>
      </c>
      <c r="E3085" s="4">
        <v>163.11000000000001</v>
      </c>
      <c r="F3085" s="4" t="str">
        <f>VLOOKUP(C3085,[5]Lookup!A:C,3,FALSE)</f>
        <v>Local Authority</v>
      </c>
      <c r="G3085" t="str">
        <f>IF(F3085="NHS England", "NHS England", IFERROR(VLOOKUP(B3085,[5]Lookup!E:F,2,FALSE),"Requires a Council Assigning"))</f>
        <v>North Yorkshire County Council</v>
      </c>
      <c r="H3085" t="str">
        <f>IFERROR(VLOOKUP(C3085,[5]Lookup!A:B,2,FALSE),"Requires Category")</f>
        <v>IUD Progestogen-only Device</v>
      </c>
      <c r="I3085" t="str">
        <f t="shared" si="50"/>
        <v>Yes</v>
      </c>
    </row>
    <row r="3086" spans="1:9" hidden="1" x14ac:dyDescent="0.25">
      <c r="A3086" s="53">
        <v>42767</v>
      </c>
      <c r="B3086" t="s">
        <v>46</v>
      </c>
      <c r="C3086" t="s">
        <v>129</v>
      </c>
      <c r="D3086">
        <v>1</v>
      </c>
      <c r="E3086" s="4">
        <v>77.33</v>
      </c>
      <c r="F3086" s="4" t="str">
        <f>VLOOKUP(C3086,[5]Lookup!A:C,3,FALSE)</f>
        <v>Local Authority</v>
      </c>
      <c r="G3086" t="str">
        <f>IF(F3086="NHS England", "NHS England", IFERROR(VLOOKUP(B3086,[5]Lookup!E:F,2,FALSE),"Requires a Council Assigning"))</f>
        <v>North Yorkshire County Council</v>
      </c>
      <c r="H3086" t="str">
        <f>IFERROR(VLOOKUP(C3086,[5]Lookup!A:B,2,FALSE),"Requires Category")</f>
        <v>Etonogestrel</v>
      </c>
      <c r="I3086" t="str">
        <f t="shared" si="50"/>
        <v>Yes</v>
      </c>
    </row>
    <row r="3087" spans="1:9" hidden="1" x14ac:dyDescent="0.25">
      <c r="A3087" s="53">
        <v>42767</v>
      </c>
      <c r="B3087" t="s">
        <v>46</v>
      </c>
      <c r="C3087" t="s">
        <v>199</v>
      </c>
      <c r="D3087">
        <v>1</v>
      </c>
      <c r="E3087" s="4">
        <v>18.489999999999998</v>
      </c>
      <c r="F3087" s="4" t="str">
        <f>VLOOKUP(C3087,[5]Lookup!A:C,3,FALSE)</f>
        <v>Local Authority</v>
      </c>
      <c r="G3087" t="str">
        <f>IF(F3087="NHS England", "NHS England", IFERROR(VLOOKUP(B3087,[5]Lookup!E:F,2,FALSE),"Requires a Council Assigning"))</f>
        <v>North Yorkshire County Council</v>
      </c>
      <c r="H3087" t="str">
        <f>IFERROR(VLOOKUP(C3087,[5]Lookup!A:B,2,FALSE),"Requires Category")</f>
        <v>Nicotine Dependence</v>
      </c>
      <c r="I3087" t="str">
        <f t="shared" si="50"/>
        <v>Yes</v>
      </c>
    </row>
    <row r="3088" spans="1:9" hidden="1" x14ac:dyDescent="0.25">
      <c r="A3088" s="53">
        <v>42767</v>
      </c>
      <c r="B3088" t="s">
        <v>46</v>
      </c>
      <c r="C3088" t="s">
        <v>140</v>
      </c>
      <c r="D3088">
        <v>4</v>
      </c>
      <c r="E3088" s="4">
        <v>86.96</v>
      </c>
      <c r="F3088" s="4" t="str">
        <f>VLOOKUP(C3088,[5]Lookup!A:C,3,FALSE)</f>
        <v>Local Authority</v>
      </c>
      <c r="G3088" t="str">
        <f>IF(F3088="NHS England", "NHS England", IFERROR(VLOOKUP(B3088,[5]Lookup!E:F,2,FALSE),"Requires a Council Assigning"))</f>
        <v>North Yorkshire County Council</v>
      </c>
      <c r="H3088" t="str">
        <f>IFERROR(VLOOKUP(C3088,[5]Lookup!A:B,2,FALSE),"Requires Category")</f>
        <v>Nicotine Dependence</v>
      </c>
      <c r="I3088" t="str">
        <f t="shared" si="50"/>
        <v>Yes</v>
      </c>
    </row>
    <row r="3089" spans="1:9" hidden="1" x14ac:dyDescent="0.25">
      <c r="A3089" s="53">
        <v>42767</v>
      </c>
      <c r="B3089" t="s">
        <v>46</v>
      </c>
      <c r="C3089" t="s">
        <v>153</v>
      </c>
      <c r="D3089">
        <v>1</v>
      </c>
      <c r="E3089" s="4">
        <v>22.28</v>
      </c>
      <c r="F3089" s="4" t="str">
        <f>VLOOKUP(C3089,[5]Lookup!A:C,3,FALSE)</f>
        <v>Local Authority</v>
      </c>
      <c r="G3089" t="str">
        <f>IF(F3089="NHS England", "NHS England", IFERROR(VLOOKUP(B3089,[5]Lookup!E:F,2,FALSE),"Requires a Council Assigning"))</f>
        <v>North Yorkshire County Council</v>
      </c>
      <c r="H3089" t="str">
        <f>IFERROR(VLOOKUP(C3089,[5]Lookup!A:B,2,FALSE),"Requires Category")</f>
        <v>Nicotine Dependence</v>
      </c>
      <c r="I3089" t="str">
        <f t="shared" si="50"/>
        <v>Yes</v>
      </c>
    </row>
    <row r="3090" spans="1:9" hidden="1" x14ac:dyDescent="0.25">
      <c r="A3090" s="53">
        <v>42767</v>
      </c>
      <c r="B3090" t="s">
        <v>46</v>
      </c>
      <c r="C3090" t="s">
        <v>161</v>
      </c>
      <c r="D3090">
        <v>3</v>
      </c>
      <c r="E3090" s="4">
        <v>33.729999999999997</v>
      </c>
      <c r="F3090" s="4" t="str">
        <f>VLOOKUP(C3090,[5]Lookup!A:C,3,FALSE)</f>
        <v>Local Authority</v>
      </c>
      <c r="G3090" t="str">
        <f>IF(F3090="NHS England", "NHS England", IFERROR(VLOOKUP(B3090,[5]Lookup!E:F,2,FALSE),"Requires a Council Assigning"))</f>
        <v>North Yorkshire County Council</v>
      </c>
      <c r="H3090" t="str">
        <f>IFERROR(VLOOKUP(C3090,[5]Lookup!A:B,2,FALSE),"Requires Category")</f>
        <v>Nicotine Dependence</v>
      </c>
      <c r="I3090" t="str">
        <f t="shared" si="50"/>
        <v>Yes</v>
      </c>
    </row>
    <row r="3091" spans="1:9" hidden="1" x14ac:dyDescent="0.25">
      <c r="A3091" s="53">
        <v>42767</v>
      </c>
      <c r="B3091" t="s">
        <v>46</v>
      </c>
      <c r="C3091" t="s">
        <v>165</v>
      </c>
      <c r="D3091">
        <v>2</v>
      </c>
      <c r="E3091" s="4">
        <v>28.86</v>
      </c>
      <c r="F3091" s="4" t="str">
        <f>VLOOKUP(C3091,[5]Lookup!A:C,3,FALSE)</f>
        <v>Local Authority</v>
      </c>
      <c r="G3091" t="str">
        <f>IF(F3091="NHS England", "NHS England", IFERROR(VLOOKUP(B3091,[5]Lookup!E:F,2,FALSE),"Requires a Council Assigning"))</f>
        <v>North Yorkshire County Council</v>
      </c>
      <c r="H3091" t="str">
        <f>IFERROR(VLOOKUP(C3091,[5]Lookup!A:B,2,FALSE),"Requires Category")</f>
        <v>Nicotine Dependence</v>
      </c>
      <c r="I3091" t="str">
        <f t="shared" si="50"/>
        <v>Yes</v>
      </c>
    </row>
    <row r="3092" spans="1:9" hidden="1" x14ac:dyDescent="0.25">
      <c r="A3092" s="53">
        <v>42767</v>
      </c>
      <c r="B3092" t="s">
        <v>46</v>
      </c>
      <c r="C3092" t="s">
        <v>168</v>
      </c>
      <c r="D3092">
        <v>9</v>
      </c>
      <c r="E3092" s="4">
        <v>163.49</v>
      </c>
      <c r="F3092" s="4" t="str">
        <f>VLOOKUP(C3092,[5]Lookup!A:C,3,FALSE)</f>
        <v>Local Authority</v>
      </c>
      <c r="G3092" t="str">
        <f>IF(F3092="NHS England", "NHS England", IFERROR(VLOOKUP(B3092,[5]Lookup!E:F,2,FALSE),"Requires a Council Assigning"))</f>
        <v>North Yorkshire County Council</v>
      </c>
      <c r="H3092" t="str">
        <f>IFERROR(VLOOKUP(C3092,[5]Lookup!A:B,2,FALSE),"Requires Category")</f>
        <v>Nicotine Dependence</v>
      </c>
      <c r="I3092" t="str">
        <f t="shared" si="50"/>
        <v>Yes</v>
      </c>
    </row>
    <row r="3093" spans="1:9" hidden="1" x14ac:dyDescent="0.25">
      <c r="A3093" s="53">
        <v>42767</v>
      </c>
      <c r="B3093" t="s">
        <v>46</v>
      </c>
      <c r="C3093" t="s">
        <v>152</v>
      </c>
      <c r="D3093">
        <v>13</v>
      </c>
      <c r="E3093" s="4">
        <v>100.24</v>
      </c>
      <c r="F3093" s="4" t="str">
        <f>VLOOKUP(C3093,[5]Lookup!A:C,3,FALSE)</f>
        <v>NHS England</v>
      </c>
      <c r="G3093" t="str">
        <f>IF(F3093="NHS England", "NHS England", IFERROR(VLOOKUP(B3093,[5]Lookup!E:F,2,FALSE),"Requires a Council Assigning"))</f>
        <v>NHS England</v>
      </c>
      <c r="H3093" t="str">
        <f>IFERROR(VLOOKUP(C3093,[5]Lookup!A:B,2,FALSE),"Requires Category")</f>
        <v>Pneumococcal</v>
      </c>
      <c r="I3093" t="str">
        <f t="shared" si="50"/>
        <v>Yes</v>
      </c>
    </row>
    <row r="3094" spans="1:9" hidden="1" x14ac:dyDescent="0.25">
      <c r="A3094" s="53">
        <v>42767</v>
      </c>
      <c r="B3094" t="s">
        <v>46</v>
      </c>
      <c r="C3094" t="s">
        <v>145</v>
      </c>
      <c r="D3094">
        <v>4</v>
      </c>
      <c r="E3094" s="4">
        <v>101.3</v>
      </c>
      <c r="F3094" s="4" t="str">
        <f>VLOOKUP(C3094,[5]Lookup!A:C,3,FALSE)</f>
        <v>Local Authority</v>
      </c>
      <c r="G3094" t="str">
        <f>IF(F3094="NHS England", "NHS England", IFERROR(VLOOKUP(B3094,[5]Lookup!E:F,2,FALSE),"Requires a Council Assigning"))</f>
        <v>North Yorkshire County Council</v>
      </c>
      <c r="H3094" t="str">
        <f>IFERROR(VLOOKUP(C3094,[5]Lookup!A:B,2,FALSE),"Requires Category")</f>
        <v>Nicotine Dependence</v>
      </c>
      <c r="I3094" t="str">
        <f t="shared" si="50"/>
        <v>Yes</v>
      </c>
    </row>
    <row r="3095" spans="1:9" hidden="1" x14ac:dyDescent="0.25">
      <c r="A3095" s="53">
        <v>42767</v>
      </c>
      <c r="B3095" t="s">
        <v>46</v>
      </c>
      <c r="C3095" t="s">
        <v>146</v>
      </c>
      <c r="D3095">
        <v>8</v>
      </c>
      <c r="E3095" s="4">
        <v>202.5</v>
      </c>
      <c r="F3095" s="4" t="str">
        <f>VLOOKUP(C3095,[5]Lookup!A:C,3,FALSE)</f>
        <v>Local Authority</v>
      </c>
      <c r="G3095" t="str">
        <f>IF(F3095="NHS England", "NHS England", IFERROR(VLOOKUP(B3095,[5]Lookup!E:F,2,FALSE),"Requires a Council Assigning"))</f>
        <v>North Yorkshire County Council</v>
      </c>
      <c r="H3095" t="str">
        <f>IFERROR(VLOOKUP(C3095,[5]Lookup!A:B,2,FALSE),"Requires Category")</f>
        <v>Nicotine Dependence</v>
      </c>
      <c r="I3095" t="str">
        <f t="shared" si="50"/>
        <v>Yes</v>
      </c>
    </row>
    <row r="3096" spans="1:9" hidden="1" x14ac:dyDescent="0.25">
      <c r="A3096" s="53">
        <v>42767</v>
      </c>
      <c r="B3096" t="s">
        <v>42</v>
      </c>
      <c r="C3096" t="s">
        <v>137</v>
      </c>
      <c r="D3096">
        <v>1</v>
      </c>
      <c r="E3096" s="4">
        <v>4.84</v>
      </c>
      <c r="F3096" s="4" t="str">
        <f>VLOOKUP(C3096,[5]Lookup!A:C,3,FALSE)</f>
        <v>NHS England</v>
      </c>
      <c r="G3096" t="str">
        <f>IF(F3096="NHS England", "NHS England", IFERROR(VLOOKUP(B3096,[5]Lookup!E:F,2,FALSE),"Requires a Council Assigning"))</f>
        <v>NHS England</v>
      </c>
      <c r="H3096" t="str">
        <f>IFERROR(VLOOKUP(C3096,[5]Lookup!A:B,2,FALSE),"Requires Category")</f>
        <v>Influenza</v>
      </c>
      <c r="I3096" t="str">
        <f t="shared" si="50"/>
        <v>Yes</v>
      </c>
    </row>
    <row r="3097" spans="1:9" hidden="1" x14ac:dyDescent="0.25">
      <c r="A3097" s="53">
        <v>42767</v>
      </c>
      <c r="B3097" t="s">
        <v>42</v>
      </c>
      <c r="C3097" t="s">
        <v>164</v>
      </c>
      <c r="D3097">
        <v>1</v>
      </c>
      <c r="E3097" s="4">
        <v>4.82</v>
      </c>
      <c r="F3097" s="4" t="str">
        <f>VLOOKUP(C3097,[5]Lookup!A:C,3,FALSE)</f>
        <v>Local Authority</v>
      </c>
      <c r="G3097" t="str">
        <f>IF(F3097="NHS England", "NHS England", IFERROR(VLOOKUP(B3097,[5]Lookup!E:F,2,FALSE),"Requires a Council Assigning"))</f>
        <v>North Yorkshire County Council</v>
      </c>
      <c r="H3097" t="str">
        <f>IFERROR(VLOOKUP(C3097,[5]Lookup!A:B,2,FALSE),"Requires Category")</f>
        <v>Emergency Contraception</v>
      </c>
      <c r="I3097" t="str">
        <f t="shared" si="50"/>
        <v>No</v>
      </c>
    </row>
    <row r="3098" spans="1:9" hidden="1" x14ac:dyDescent="0.25">
      <c r="A3098" s="53">
        <v>42767</v>
      </c>
      <c r="B3098" t="s">
        <v>42</v>
      </c>
      <c r="C3098" t="s">
        <v>128</v>
      </c>
      <c r="D3098">
        <v>4</v>
      </c>
      <c r="E3098" s="4">
        <v>326.20999999999998</v>
      </c>
      <c r="F3098" s="4" t="str">
        <f>VLOOKUP(C3098,[5]Lookup!A:C,3,FALSE)</f>
        <v>Local Authority</v>
      </c>
      <c r="G3098" t="str">
        <f>IF(F3098="NHS England", "NHS England", IFERROR(VLOOKUP(B3098,[5]Lookup!E:F,2,FALSE),"Requires a Council Assigning"))</f>
        <v>North Yorkshire County Council</v>
      </c>
      <c r="H3098" t="str">
        <f>IFERROR(VLOOKUP(C3098,[5]Lookup!A:B,2,FALSE),"Requires Category")</f>
        <v>IUD Progestogen-only Device</v>
      </c>
      <c r="I3098" t="str">
        <f t="shared" si="50"/>
        <v>Yes</v>
      </c>
    </row>
    <row r="3099" spans="1:9" hidden="1" x14ac:dyDescent="0.25">
      <c r="A3099" s="53">
        <v>42767</v>
      </c>
      <c r="B3099" t="s">
        <v>42</v>
      </c>
      <c r="C3099" t="s">
        <v>129</v>
      </c>
      <c r="D3099">
        <v>5</v>
      </c>
      <c r="E3099" s="4">
        <v>386.59</v>
      </c>
      <c r="F3099" s="4" t="str">
        <f>VLOOKUP(C3099,[5]Lookup!A:C,3,FALSE)</f>
        <v>Local Authority</v>
      </c>
      <c r="G3099" t="str">
        <f>IF(F3099="NHS England", "NHS England", IFERROR(VLOOKUP(B3099,[5]Lookup!E:F,2,FALSE),"Requires a Council Assigning"))</f>
        <v>North Yorkshire County Council</v>
      </c>
      <c r="H3099" t="str">
        <f>IFERROR(VLOOKUP(C3099,[5]Lookup!A:B,2,FALSE),"Requires Category")</f>
        <v>Etonogestrel</v>
      </c>
      <c r="I3099" t="str">
        <f t="shared" si="50"/>
        <v>Yes</v>
      </c>
    </row>
    <row r="3100" spans="1:9" hidden="1" x14ac:dyDescent="0.25">
      <c r="A3100" s="53">
        <v>42767</v>
      </c>
      <c r="B3100" t="s">
        <v>42</v>
      </c>
      <c r="C3100" t="s">
        <v>139</v>
      </c>
      <c r="D3100">
        <v>1</v>
      </c>
      <c r="E3100" s="4">
        <v>12.8</v>
      </c>
      <c r="F3100" s="4" t="str">
        <f>VLOOKUP(C3100,[5]Lookup!A:C,3,FALSE)</f>
        <v>Local Authority</v>
      </c>
      <c r="G3100" t="str">
        <f>IF(F3100="NHS England", "NHS England", IFERROR(VLOOKUP(B3100,[5]Lookup!E:F,2,FALSE),"Requires a Council Assigning"))</f>
        <v>North Yorkshire County Council</v>
      </c>
      <c r="H3100" t="str">
        <f>IFERROR(VLOOKUP(C3100,[5]Lookup!A:B,2,FALSE),"Requires Category")</f>
        <v>Nicotine Dependence</v>
      </c>
      <c r="I3100" t="str">
        <f t="shared" si="50"/>
        <v>Yes</v>
      </c>
    </row>
    <row r="3101" spans="1:9" hidden="1" x14ac:dyDescent="0.25">
      <c r="A3101" s="53">
        <v>42767</v>
      </c>
      <c r="B3101" t="s">
        <v>42</v>
      </c>
      <c r="C3101" t="s">
        <v>157</v>
      </c>
      <c r="D3101">
        <v>1</v>
      </c>
      <c r="E3101" s="4">
        <v>9.25</v>
      </c>
      <c r="F3101" s="4" t="str">
        <f>VLOOKUP(C3101,[5]Lookup!A:C,3,FALSE)</f>
        <v>Local Authority</v>
      </c>
      <c r="G3101" t="str">
        <f>IF(F3101="NHS England", "NHS England", IFERROR(VLOOKUP(B3101,[5]Lookup!E:F,2,FALSE),"Requires a Council Assigning"))</f>
        <v>North Yorkshire County Council</v>
      </c>
      <c r="H3101" t="str">
        <f>IFERROR(VLOOKUP(C3101,[5]Lookup!A:B,2,FALSE),"Requires Category")</f>
        <v>Nicotine Dependence</v>
      </c>
      <c r="I3101" t="str">
        <f t="shared" si="50"/>
        <v>Yes</v>
      </c>
    </row>
    <row r="3102" spans="1:9" hidden="1" x14ac:dyDescent="0.25">
      <c r="A3102" s="53">
        <v>42767</v>
      </c>
      <c r="B3102" t="s">
        <v>42</v>
      </c>
      <c r="C3102" t="s">
        <v>152</v>
      </c>
      <c r="D3102">
        <v>4</v>
      </c>
      <c r="E3102" s="4">
        <v>30.84</v>
      </c>
      <c r="F3102" s="4" t="str">
        <f>VLOOKUP(C3102,[5]Lookup!A:C,3,FALSE)</f>
        <v>NHS England</v>
      </c>
      <c r="G3102" t="str">
        <f>IF(F3102="NHS England", "NHS England", IFERROR(VLOOKUP(B3102,[5]Lookup!E:F,2,FALSE),"Requires a Council Assigning"))</f>
        <v>NHS England</v>
      </c>
      <c r="H3102" t="str">
        <f>IFERROR(VLOOKUP(C3102,[5]Lookup!A:B,2,FALSE),"Requires Category")</f>
        <v>Pneumococcal</v>
      </c>
      <c r="I3102" t="str">
        <f t="shared" si="50"/>
        <v>Yes</v>
      </c>
    </row>
    <row r="3103" spans="1:9" hidden="1" x14ac:dyDescent="0.25">
      <c r="A3103" s="53">
        <v>42767</v>
      </c>
      <c r="B3103" t="s">
        <v>42</v>
      </c>
      <c r="C3103" t="s">
        <v>144</v>
      </c>
      <c r="D3103">
        <v>1</v>
      </c>
      <c r="E3103" s="4">
        <v>13.02</v>
      </c>
      <c r="F3103" s="4" t="str">
        <f>VLOOKUP(C3103,[5]Lookup!A:C,3,FALSE)</f>
        <v>Local Authority</v>
      </c>
      <c r="G3103" t="str">
        <f>IF(F3103="NHS England", "NHS England", IFERROR(VLOOKUP(B3103,[5]Lookup!E:F,2,FALSE),"Requires a Council Assigning"))</f>
        <v>North Yorkshire County Council</v>
      </c>
      <c r="H3103" t="str">
        <f>IFERROR(VLOOKUP(C3103,[5]Lookup!A:B,2,FALSE),"Requires Category")</f>
        <v>Emergency Contraception</v>
      </c>
      <c r="I3103" t="str">
        <f t="shared" si="50"/>
        <v>No</v>
      </c>
    </row>
    <row r="3104" spans="1:9" hidden="1" x14ac:dyDescent="0.25">
      <c r="A3104" s="53">
        <v>42767</v>
      </c>
      <c r="B3104" t="s">
        <v>42</v>
      </c>
      <c r="C3104" t="s">
        <v>146</v>
      </c>
      <c r="D3104">
        <v>5</v>
      </c>
      <c r="E3104" s="4">
        <v>126.56</v>
      </c>
      <c r="F3104" s="4" t="str">
        <f>VLOOKUP(C3104,[5]Lookup!A:C,3,FALSE)</f>
        <v>Local Authority</v>
      </c>
      <c r="G3104" t="str">
        <f>IF(F3104="NHS England", "NHS England", IFERROR(VLOOKUP(B3104,[5]Lookup!E:F,2,FALSE),"Requires a Council Assigning"))</f>
        <v>North Yorkshire County Council</v>
      </c>
      <c r="H3104" t="str">
        <f>IFERROR(VLOOKUP(C3104,[5]Lookup!A:B,2,FALSE),"Requires Category")</f>
        <v>Nicotine Dependence</v>
      </c>
      <c r="I3104" t="str">
        <f t="shared" si="50"/>
        <v>Yes</v>
      </c>
    </row>
    <row r="3105" spans="1:9" hidden="1" x14ac:dyDescent="0.25">
      <c r="A3105" s="53">
        <v>42767</v>
      </c>
      <c r="B3105" t="s">
        <v>48</v>
      </c>
      <c r="C3105" t="s">
        <v>166</v>
      </c>
      <c r="D3105">
        <v>1</v>
      </c>
      <c r="E3105" s="4">
        <v>15.72</v>
      </c>
      <c r="F3105" s="4" t="str">
        <f>VLOOKUP(C3105,[5]Lookup!A:C,3,FALSE)</f>
        <v>Local Authority</v>
      </c>
      <c r="G3105" t="str">
        <f>IF(F3105="NHS England", "NHS England", IFERROR(VLOOKUP(B3105,[5]Lookup!E:F,2,FALSE),"Requires a Council Assigning"))</f>
        <v>North Yorkshire County Council</v>
      </c>
      <c r="H3105" t="str">
        <f>IFERROR(VLOOKUP(C3105,[5]Lookup!A:B,2,FALSE),"Requires Category")</f>
        <v>Alcohol dependence</v>
      </c>
      <c r="I3105" t="str">
        <f t="shared" si="50"/>
        <v>Yes</v>
      </c>
    </row>
    <row r="3106" spans="1:9" hidden="1" x14ac:dyDescent="0.25">
      <c r="A3106" s="53">
        <v>42767</v>
      </c>
      <c r="B3106" t="s">
        <v>48</v>
      </c>
      <c r="C3106" t="s">
        <v>133</v>
      </c>
      <c r="D3106">
        <v>1</v>
      </c>
      <c r="E3106" s="4">
        <v>14.8</v>
      </c>
      <c r="F3106" s="4" t="str">
        <f>VLOOKUP(C3106,[5]Lookup!A:C,3,FALSE)</f>
        <v>Local Authority</v>
      </c>
      <c r="G3106" t="str">
        <f>IF(F3106="NHS England", "NHS England", IFERROR(VLOOKUP(B3106,[5]Lookup!E:F,2,FALSE),"Requires a Council Assigning"))</f>
        <v>North Yorkshire County Council</v>
      </c>
      <c r="H3106" t="str">
        <f>IFERROR(VLOOKUP(C3106,[5]Lookup!A:B,2,FALSE),"Requires Category")</f>
        <v>Opioid Dependence</v>
      </c>
      <c r="I3106" t="str">
        <f t="shared" si="50"/>
        <v>Yes</v>
      </c>
    </row>
    <row r="3107" spans="1:9" hidden="1" x14ac:dyDescent="0.25">
      <c r="A3107" s="53">
        <v>42767</v>
      </c>
      <c r="B3107" t="s">
        <v>48</v>
      </c>
      <c r="C3107" t="s">
        <v>182</v>
      </c>
      <c r="D3107">
        <v>1</v>
      </c>
      <c r="E3107" s="4">
        <v>11.87</v>
      </c>
      <c r="F3107" s="4" t="str">
        <f>VLOOKUP(C3107,[5]Lookup!A:C,3,FALSE)</f>
        <v>Local Authority</v>
      </c>
      <c r="G3107" t="str">
        <f>IF(F3107="NHS England", "NHS England", IFERROR(VLOOKUP(B3107,[5]Lookup!E:F,2,FALSE),"Requires a Council Assigning"))</f>
        <v>North Yorkshire County Council</v>
      </c>
      <c r="H3107" t="str">
        <f>IFERROR(VLOOKUP(C3107,[5]Lookup!A:B,2,FALSE),"Requires Category")</f>
        <v>Opioid Dependence</v>
      </c>
      <c r="I3107" t="str">
        <f t="shared" si="50"/>
        <v>Yes</v>
      </c>
    </row>
    <row r="3108" spans="1:9" hidden="1" x14ac:dyDescent="0.25">
      <c r="A3108" s="53">
        <v>42767</v>
      </c>
      <c r="B3108" t="s">
        <v>48</v>
      </c>
      <c r="C3108" t="s">
        <v>130</v>
      </c>
      <c r="D3108">
        <v>1</v>
      </c>
      <c r="E3108" s="4">
        <v>38.71</v>
      </c>
      <c r="F3108" s="4" t="str">
        <f>VLOOKUP(C3108,[5]Lookup!A:C,3,FALSE)</f>
        <v>Local Authority</v>
      </c>
      <c r="G3108" t="str">
        <f>IF(F3108="NHS England", "NHS England", IFERROR(VLOOKUP(B3108,[5]Lookup!E:F,2,FALSE),"Requires a Council Assigning"))</f>
        <v>North Yorkshire County Council</v>
      </c>
      <c r="H3108" t="str">
        <f>IFERROR(VLOOKUP(C3108,[5]Lookup!A:B,2,FALSE),"Requires Category")</f>
        <v>Nicotine Dependence</v>
      </c>
      <c r="I3108" t="str">
        <f t="shared" si="50"/>
        <v>Yes</v>
      </c>
    </row>
    <row r="3109" spans="1:9" hidden="1" x14ac:dyDescent="0.25">
      <c r="A3109" s="53">
        <v>42767</v>
      </c>
      <c r="B3109" t="s">
        <v>48</v>
      </c>
      <c r="C3109" t="s">
        <v>154</v>
      </c>
      <c r="D3109">
        <v>2</v>
      </c>
      <c r="E3109" s="4">
        <v>12.21</v>
      </c>
      <c r="F3109" s="4" t="str">
        <f>VLOOKUP(C3109,[5]Lookup!A:C,3,FALSE)</f>
        <v>NHS England</v>
      </c>
      <c r="G3109" t="str">
        <f>IF(F3109="NHS England", "NHS England", IFERROR(VLOOKUP(B3109,[5]Lookup!E:F,2,FALSE),"Requires a Council Assigning"))</f>
        <v>NHS England</v>
      </c>
      <c r="H3109" t="str">
        <f>IFERROR(VLOOKUP(C3109,[5]Lookup!A:B,2,FALSE),"Requires Category")</f>
        <v>Influenza</v>
      </c>
      <c r="I3109" t="str">
        <f t="shared" si="50"/>
        <v>Yes</v>
      </c>
    </row>
    <row r="3110" spans="1:9" hidden="1" x14ac:dyDescent="0.25">
      <c r="A3110" s="53">
        <v>42767</v>
      </c>
      <c r="B3110" t="s">
        <v>48</v>
      </c>
      <c r="C3110" t="s">
        <v>137</v>
      </c>
      <c r="D3110">
        <v>26</v>
      </c>
      <c r="E3110" s="4">
        <v>125.78</v>
      </c>
      <c r="F3110" s="4" t="str">
        <f>VLOOKUP(C3110,[5]Lookup!A:C,3,FALSE)</f>
        <v>NHS England</v>
      </c>
      <c r="G3110" t="str">
        <f>IF(F3110="NHS England", "NHS England", IFERROR(VLOOKUP(B3110,[5]Lookup!E:F,2,FALSE),"Requires a Council Assigning"))</f>
        <v>NHS England</v>
      </c>
      <c r="H3110" t="str">
        <f>IFERROR(VLOOKUP(C3110,[5]Lookup!A:B,2,FALSE),"Requires Category")</f>
        <v>Influenza</v>
      </c>
      <c r="I3110" t="str">
        <f t="shared" si="50"/>
        <v>Yes</v>
      </c>
    </row>
    <row r="3111" spans="1:9" hidden="1" x14ac:dyDescent="0.25">
      <c r="A3111" s="53">
        <v>42767</v>
      </c>
      <c r="B3111" t="s">
        <v>48</v>
      </c>
      <c r="C3111" t="s">
        <v>159</v>
      </c>
      <c r="D3111">
        <v>1</v>
      </c>
      <c r="E3111" s="4">
        <v>4.82</v>
      </c>
      <c r="F3111" s="4" t="str">
        <f>VLOOKUP(C3111,[5]Lookup!A:C,3,FALSE)</f>
        <v>Local Authority</v>
      </c>
      <c r="G3111" t="str">
        <f>IF(F3111="NHS England", "NHS England", IFERROR(VLOOKUP(B3111,[5]Lookup!E:F,2,FALSE),"Requires a Council Assigning"))</f>
        <v>North Yorkshire County Council</v>
      </c>
      <c r="H3111" t="str">
        <f>IFERROR(VLOOKUP(C3111,[5]Lookup!A:B,2,FALSE),"Requires Category")</f>
        <v>Emergency Contraception</v>
      </c>
      <c r="I3111" t="str">
        <f t="shared" si="50"/>
        <v>No</v>
      </c>
    </row>
    <row r="3112" spans="1:9" hidden="1" x14ac:dyDescent="0.25">
      <c r="A3112" s="53">
        <v>42767</v>
      </c>
      <c r="B3112" t="s">
        <v>48</v>
      </c>
      <c r="C3112" t="s">
        <v>189</v>
      </c>
      <c r="D3112">
        <v>2</v>
      </c>
      <c r="E3112" s="4">
        <v>6.48</v>
      </c>
      <c r="F3112" s="4" t="str">
        <f>VLOOKUP(C3112,[5]Lookup!A:C,3,FALSE)</f>
        <v>Local Authority</v>
      </c>
      <c r="G3112" t="str">
        <f>IF(F3112="NHS England", "NHS England", IFERROR(VLOOKUP(B3112,[5]Lookup!E:F,2,FALSE),"Requires a Council Assigning"))</f>
        <v>North Yorkshire County Council</v>
      </c>
      <c r="H3112" t="str">
        <f>IFERROR(VLOOKUP(C3112,[5]Lookup!A:B,2,FALSE),"Requires Category")</f>
        <v>Opioid Dependence</v>
      </c>
      <c r="I3112" t="str">
        <f t="shared" si="50"/>
        <v>Yes</v>
      </c>
    </row>
    <row r="3113" spans="1:9" hidden="1" x14ac:dyDescent="0.25">
      <c r="A3113" s="53">
        <v>42767</v>
      </c>
      <c r="B3113" t="s">
        <v>48</v>
      </c>
      <c r="C3113" t="s">
        <v>138</v>
      </c>
      <c r="D3113">
        <v>10</v>
      </c>
      <c r="E3113" s="4">
        <v>59.69</v>
      </c>
      <c r="F3113" s="4" t="str">
        <f>VLOOKUP(C3113,[5]Lookup!A:C,3,FALSE)</f>
        <v>Local Authority</v>
      </c>
      <c r="G3113" t="str">
        <f>IF(F3113="NHS England", "NHS England", IFERROR(VLOOKUP(B3113,[5]Lookup!E:F,2,FALSE),"Requires a Council Assigning"))</f>
        <v>North Yorkshire County Council</v>
      </c>
      <c r="H3113" t="str">
        <f>IFERROR(VLOOKUP(C3113,[5]Lookup!A:B,2,FALSE),"Requires Category")</f>
        <v>Opioid Dependence</v>
      </c>
      <c r="I3113" t="str">
        <f t="shared" si="50"/>
        <v>Yes</v>
      </c>
    </row>
    <row r="3114" spans="1:9" hidden="1" x14ac:dyDescent="0.25">
      <c r="A3114" s="53">
        <v>42767</v>
      </c>
      <c r="B3114" t="s">
        <v>48</v>
      </c>
      <c r="C3114" t="s">
        <v>128</v>
      </c>
      <c r="D3114">
        <v>4</v>
      </c>
      <c r="E3114" s="4">
        <v>326.20999999999998</v>
      </c>
      <c r="F3114" s="4" t="str">
        <f>VLOOKUP(C3114,[5]Lookup!A:C,3,FALSE)</f>
        <v>Local Authority</v>
      </c>
      <c r="G3114" t="str">
        <f>IF(F3114="NHS England", "NHS England", IFERROR(VLOOKUP(B3114,[5]Lookup!E:F,2,FALSE),"Requires a Council Assigning"))</f>
        <v>North Yorkshire County Council</v>
      </c>
      <c r="H3114" t="str">
        <f>IFERROR(VLOOKUP(C3114,[5]Lookup!A:B,2,FALSE),"Requires Category")</f>
        <v>IUD Progestogen-only Device</v>
      </c>
      <c r="I3114" t="str">
        <f t="shared" si="50"/>
        <v>Yes</v>
      </c>
    </row>
    <row r="3115" spans="1:9" hidden="1" x14ac:dyDescent="0.25">
      <c r="A3115" s="53">
        <v>42767</v>
      </c>
      <c r="B3115" t="s">
        <v>48</v>
      </c>
      <c r="C3115" t="s">
        <v>129</v>
      </c>
      <c r="D3115">
        <v>1</v>
      </c>
      <c r="E3115" s="4">
        <v>77.319999999999993</v>
      </c>
      <c r="F3115" s="4" t="str">
        <f>VLOOKUP(C3115,[5]Lookup!A:C,3,FALSE)</f>
        <v>Local Authority</v>
      </c>
      <c r="G3115" t="str">
        <f>IF(F3115="NHS England", "NHS England", IFERROR(VLOOKUP(B3115,[5]Lookup!E:F,2,FALSE),"Requires a Council Assigning"))</f>
        <v>North Yorkshire County Council</v>
      </c>
      <c r="H3115" t="str">
        <f>IFERROR(VLOOKUP(C3115,[5]Lookup!A:B,2,FALSE),"Requires Category")</f>
        <v>Etonogestrel</v>
      </c>
      <c r="I3115" t="str">
        <f t="shared" ref="I3115:I3178" si="51">INDEX($R$7:$AB$11,MATCH(G3115,$Q$7:$Q$11,0),MATCH(H3115,$R$6:$AB$6,0))</f>
        <v>Yes</v>
      </c>
    </row>
    <row r="3116" spans="1:9" hidden="1" x14ac:dyDescent="0.25">
      <c r="A3116" s="53">
        <v>42767</v>
      </c>
      <c r="B3116" t="s">
        <v>48</v>
      </c>
      <c r="C3116" t="s">
        <v>200</v>
      </c>
      <c r="D3116">
        <v>1</v>
      </c>
      <c r="E3116" s="4">
        <v>36.97</v>
      </c>
      <c r="F3116" s="4" t="str">
        <f>VLOOKUP(C3116,[5]Lookup!A:C,3,FALSE)</f>
        <v>Local Authority</v>
      </c>
      <c r="G3116" t="str">
        <f>IF(F3116="NHS England", "NHS England", IFERROR(VLOOKUP(B3116,[5]Lookup!E:F,2,FALSE),"Requires a Council Assigning"))</f>
        <v>North Yorkshire County Council</v>
      </c>
      <c r="H3116" t="str">
        <f>IFERROR(VLOOKUP(C3116,[5]Lookup!A:B,2,FALSE),"Requires Category")</f>
        <v>Nicotine Dependence</v>
      </c>
      <c r="I3116" t="str">
        <f t="shared" si="51"/>
        <v>Yes</v>
      </c>
    </row>
    <row r="3117" spans="1:9" hidden="1" x14ac:dyDescent="0.25">
      <c r="A3117" s="53">
        <v>42767</v>
      </c>
      <c r="B3117" t="s">
        <v>48</v>
      </c>
      <c r="C3117" t="s">
        <v>181</v>
      </c>
      <c r="D3117">
        <v>1</v>
      </c>
      <c r="E3117" s="4">
        <v>36.97</v>
      </c>
      <c r="F3117" s="4" t="str">
        <f>VLOOKUP(C3117,[5]Lookup!A:C,3,FALSE)</f>
        <v>Local Authority</v>
      </c>
      <c r="G3117" t="str">
        <f>IF(F3117="NHS England", "NHS England", IFERROR(VLOOKUP(B3117,[5]Lookup!E:F,2,FALSE),"Requires a Council Assigning"))</f>
        <v>North Yorkshire County Council</v>
      </c>
      <c r="H3117" t="str">
        <f>IFERROR(VLOOKUP(C3117,[5]Lookup!A:B,2,FALSE),"Requires Category")</f>
        <v>Nicotine Dependence</v>
      </c>
      <c r="I3117" t="str">
        <f t="shared" si="51"/>
        <v>Yes</v>
      </c>
    </row>
    <row r="3118" spans="1:9" hidden="1" x14ac:dyDescent="0.25">
      <c r="A3118" s="53">
        <v>42767</v>
      </c>
      <c r="B3118" t="s">
        <v>48</v>
      </c>
      <c r="C3118" t="s">
        <v>184</v>
      </c>
      <c r="D3118">
        <v>1</v>
      </c>
      <c r="E3118" s="4">
        <v>9.52</v>
      </c>
      <c r="F3118" s="4" t="str">
        <f>VLOOKUP(C3118,[5]Lookup!A:C,3,FALSE)</f>
        <v>Local Authority</v>
      </c>
      <c r="G3118" t="str">
        <f>IF(F3118="NHS England", "NHS England", IFERROR(VLOOKUP(B3118,[5]Lookup!E:F,2,FALSE),"Requires a Council Assigning"))</f>
        <v>North Yorkshire County Council</v>
      </c>
      <c r="H3118" t="str">
        <f>IFERROR(VLOOKUP(C3118,[5]Lookup!A:B,2,FALSE),"Requires Category")</f>
        <v>Nicotine Dependence</v>
      </c>
      <c r="I3118" t="str">
        <f t="shared" si="51"/>
        <v>Yes</v>
      </c>
    </row>
    <row r="3119" spans="1:9" hidden="1" x14ac:dyDescent="0.25">
      <c r="A3119" s="53">
        <v>42767</v>
      </c>
      <c r="B3119" t="s">
        <v>48</v>
      </c>
      <c r="C3119" t="s">
        <v>168</v>
      </c>
      <c r="D3119">
        <v>1</v>
      </c>
      <c r="E3119" s="4">
        <v>9.6199999999999992</v>
      </c>
      <c r="F3119" s="4" t="str">
        <f>VLOOKUP(C3119,[5]Lookup!A:C,3,FALSE)</f>
        <v>Local Authority</v>
      </c>
      <c r="G3119" t="str">
        <f>IF(F3119="NHS England", "NHS England", IFERROR(VLOOKUP(B3119,[5]Lookup!E:F,2,FALSE),"Requires a Council Assigning"))</f>
        <v>North Yorkshire County Council</v>
      </c>
      <c r="H3119" t="str">
        <f>IFERROR(VLOOKUP(C3119,[5]Lookup!A:B,2,FALSE),"Requires Category")</f>
        <v>Nicotine Dependence</v>
      </c>
      <c r="I3119" t="str">
        <f t="shared" si="51"/>
        <v>Yes</v>
      </c>
    </row>
    <row r="3120" spans="1:9" hidden="1" x14ac:dyDescent="0.25">
      <c r="A3120" s="53">
        <v>42767</v>
      </c>
      <c r="B3120" t="s">
        <v>48</v>
      </c>
      <c r="C3120" t="s">
        <v>152</v>
      </c>
      <c r="D3120">
        <v>6</v>
      </c>
      <c r="E3120" s="4">
        <v>46.26</v>
      </c>
      <c r="F3120" s="4" t="str">
        <f>VLOOKUP(C3120,[5]Lookup!A:C,3,FALSE)</f>
        <v>NHS England</v>
      </c>
      <c r="G3120" t="str">
        <f>IF(F3120="NHS England", "NHS England", IFERROR(VLOOKUP(B3120,[5]Lookup!E:F,2,FALSE),"Requires a Council Assigning"))</f>
        <v>NHS England</v>
      </c>
      <c r="H3120" t="str">
        <f>IFERROR(VLOOKUP(C3120,[5]Lookup!A:B,2,FALSE),"Requires Category")</f>
        <v>Pneumococcal</v>
      </c>
      <c r="I3120" t="str">
        <f t="shared" si="51"/>
        <v>Yes</v>
      </c>
    </row>
    <row r="3121" spans="1:9" hidden="1" x14ac:dyDescent="0.25">
      <c r="A3121" s="53">
        <v>42767</v>
      </c>
      <c r="B3121" t="s">
        <v>48</v>
      </c>
      <c r="C3121" t="s">
        <v>146</v>
      </c>
      <c r="D3121">
        <v>4</v>
      </c>
      <c r="E3121" s="4">
        <v>101.25</v>
      </c>
      <c r="F3121" s="4" t="str">
        <f>VLOOKUP(C3121,[5]Lookup!A:C,3,FALSE)</f>
        <v>Local Authority</v>
      </c>
      <c r="G3121" t="str">
        <f>IF(F3121="NHS England", "NHS England", IFERROR(VLOOKUP(B3121,[5]Lookup!E:F,2,FALSE),"Requires a Council Assigning"))</f>
        <v>North Yorkshire County Council</v>
      </c>
      <c r="H3121" t="str">
        <f>IFERROR(VLOOKUP(C3121,[5]Lookup!A:B,2,FALSE),"Requires Category")</f>
        <v>Nicotine Dependence</v>
      </c>
      <c r="I3121" t="str">
        <f t="shared" si="51"/>
        <v>Yes</v>
      </c>
    </row>
    <row r="3122" spans="1:9" hidden="1" x14ac:dyDescent="0.25">
      <c r="A3122" s="53">
        <v>42767</v>
      </c>
      <c r="B3122" t="s">
        <v>14</v>
      </c>
      <c r="C3122" t="s">
        <v>154</v>
      </c>
      <c r="D3122">
        <v>1</v>
      </c>
      <c r="E3122" s="4">
        <v>6.11</v>
      </c>
      <c r="F3122" s="4" t="str">
        <f>VLOOKUP(C3122,[5]Lookup!A:C,3,FALSE)</f>
        <v>NHS England</v>
      </c>
      <c r="G3122" t="str">
        <f>IF(F3122="NHS England", "NHS England", IFERROR(VLOOKUP(B3122,[5]Lookup!E:F,2,FALSE),"Requires a Council Assigning"))</f>
        <v>NHS England</v>
      </c>
      <c r="H3122" t="str">
        <f>IFERROR(VLOOKUP(C3122,[5]Lookup!A:B,2,FALSE),"Requires Category")</f>
        <v>Influenza</v>
      </c>
      <c r="I3122" t="str">
        <f t="shared" si="51"/>
        <v>Yes</v>
      </c>
    </row>
    <row r="3123" spans="1:9" hidden="1" x14ac:dyDescent="0.25">
      <c r="A3123" s="53">
        <v>42767</v>
      </c>
      <c r="B3123" t="s">
        <v>14</v>
      </c>
      <c r="C3123" t="s">
        <v>128</v>
      </c>
      <c r="D3123">
        <v>1</v>
      </c>
      <c r="E3123" s="4">
        <v>81.55</v>
      </c>
      <c r="F3123" s="4" t="str">
        <f>VLOOKUP(C3123,[5]Lookup!A:C,3,FALSE)</f>
        <v>Local Authority</v>
      </c>
      <c r="G3123" t="str">
        <f>IF(F3123="NHS England", "NHS England", IFERROR(VLOOKUP(B3123,[5]Lookup!E:F,2,FALSE),"Requires a Council Assigning"))</f>
        <v>North Yorkshire County Council</v>
      </c>
      <c r="H3123" t="str">
        <f>IFERROR(VLOOKUP(C3123,[5]Lookup!A:B,2,FALSE),"Requires Category")</f>
        <v>IUD Progestogen-only Device</v>
      </c>
      <c r="I3123" t="str">
        <f t="shared" si="51"/>
        <v>Yes</v>
      </c>
    </row>
    <row r="3124" spans="1:9" hidden="1" x14ac:dyDescent="0.25">
      <c r="A3124" s="53">
        <v>42767</v>
      </c>
      <c r="B3124" t="s">
        <v>14</v>
      </c>
      <c r="C3124" t="s">
        <v>198</v>
      </c>
      <c r="D3124">
        <v>1</v>
      </c>
      <c r="E3124" s="4">
        <v>20.7</v>
      </c>
      <c r="F3124" s="4" t="str">
        <f>VLOOKUP(C3124,[5]Lookup!A:C,3,FALSE)</f>
        <v>Local Authority</v>
      </c>
      <c r="G3124" t="str">
        <f>IF(F3124="NHS England", "NHS England", IFERROR(VLOOKUP(B3124,[5]Lookup!E:F,2,FALSE),"Requires a Council Assigning"))</f>
        <v>North Yorkshire County Council</v>
      </c>
      <c r="H3124" t="str">
        <f>IFERROR(VLOOKUP(C3124,[5]Lookup!A:B,2,FALSE),"Requires Category")</f>
        <v>Alcohol dependence</v>
      </c>
      <c r="I3124" t="str">
        <f t="shared" si="51"/>
        <v>Yes</v>
      </c>
    </row>
    <row r="3125" spans="1:9" hidden="1" x14ac:dyDescent="0.25">
      <c r="A3125" s="53">
        <v>42767</v>
      </c>
      <c r="B3125" t="s">
        <v>14</v>
      </c>
      <c r="C3125" t="s">
        <v>161</v>
      </c>
      <c r="D3125">
        <v>2</v>
      </c>
      <c r="E3125" s="4">
        <v>22.46</v>
      </c>
      <c r="F3125" s="4" t="str">
        <f>VLOOKUP(C3125,[5]Lookup!A:C,3,FALSE)</f>
        <v>Local Authority</v>
      </c>
      <c r="G3125" t="str">
        <f>IF(F3125="NHS England", "NHS England", IFERROR(VLOOKUP(B3125,[5]Lookup!E:F,2,FALSE),"Requires a Council Assigning"))</f>
        <v>North Yorkshire County Council</v>
      </c>
      <c r="H3125" t="str">
        <f>IFERROR(VLOOKUP(C3125,[5]Lookup!A:B,2,FALSE),"Requires Category")</f>
        <v>Nicotine Dependence</v>
      </c>
      <c r="I3125" t="str">
        <f t="shared" si="51"/>
        <v>Yes</v>
      </c>
    </row>
    <row r="3126" spans="1:9" hidden="1" x14ac:dyDescent="0.25">
      <c r="A3126" s="53">
        <v>42767</v>
      </c>
      <c r="B3126" t="s">
        <v>14</v>
      </c>
      <c r="C3126" t="s">
        <v>167</v>
      </c>
      <c r="D3126">
        <v>1</v>
      </c>
      <c r="E3126" s="4">
        <v>18.48</v>
      </c>
      <c r="F3126" s="4" t="str">
        <f>VLOOKUP(C3126,[5]Lookup!A:C,3,FALSE)</f>
        <v>Local Authority</v>
      </c>
      <c r="G3126" t="str">
        <f>IF(F3126="NHS England", "NHS England", IFERROR(VLOOKUP(B3126,[5]Lookup!E:F,2,FALSE),"Requires a Council Assigning"))</f>
        <v>North Yorkshire County Council</v>
      </c>
      <c r="H3126" t="str">
        <f>IFERROR(VLOOKUP(C3126,[5]Lookup!A:B,2,FALSE),"Requires Category")</f>
        <v>Nicotine Dependence</v>
      </c>
      <c r="I3126" t="str">
        <f t="shared" si="51"/>
        <v>Yes</v>
      </c>
    </row>
    <row r="3127" spans="1:9" hidden="1" x14ac:dyDescent="0.25">
      <c r="A3127" s="53">
        <v>42767</v>
      </c>
      <c r="B3127" t="s">
        <v>14</v>
      </c>
      <c r="C3127" t="s">
        <v>145</v>
      </c>
      <c r="D3127">
        <v>1</v>
      </c>
      <c r="E3127" s="4">
        <v>25.3</v>
      </c>
      <c r="F3127" s="4" t="str">
        <f>VLOOKUP(C3127,[5]Lookup!A:C,3,FALSE)</f>
        <v>Local Authority</v>
      </c>
      <c r="G3127" t="str">
        <f>IF(F3127="NHS England", "NHS England", IFERROR(VLOOKUP(B3127,[5]Lookup!E:F,2,FALSE),"Requires a Council Assigning"))</f>
        <v>North Yorkshire County Council</v>
      </c>
      <c r="H3127" t="str">
        <f>IFERROR(VLOOKUP(C3127,[5]Lookup!A:B,2,FALSE),"Requires Category")</f>
        <v>Nicotine Dependence</v>
      </c>
      <c r="I3127" t="str">
        <f t="shared" si="51"/>
        <v>Yes</v>
      </c>
    </row>
    <row r="3128" spans="1:9" hidden="1" x14ac:dyDescent="0.25">
      <c r="A3128" s="53">
        <v>42767</v>
      </c>
      <c r="B3128" t="s">
        <v>14</v>
      </c>
      <c r="C3128" t="s">
        <v>146</v>
      </c>
      <c r="D3128">
        <v>1</v>
      </c>
      <c r="E3128" s="4">
        <v>25.3</v>
      </c>
      <c r="F3128" s="4" t="str">
        <f>VLOOKUP(C3128,[5]Lookup!A:C,3,FALSE)</f>
        <v>Local Authority</v>
      </c>
      <c r="G3128" t="str">
        <f>IF(F3128="NHS England", "NHS England", IFERROR(VLOOKUP(B3128,[5]Lookup!E:F,2,FALSE),"Requires a Council Assigning"))</f>
        <v>North Yorkshire County Council</v>
      </c>
      <c r="H3128" t="str">
        <f>IFERROR(VLOOKUP(C3128,[5]Lookup!A:B,2,FALSE),"Requires Category")</f>
        <v>Nicotine Dependence</v>
      </c>
      <c r="I3128" t="str">
        <f t="shared" si="51"/>
        <v>Yes</v>
      </c>
    </row>
    <row r="3129" spans="1:9" hidden="1" x14ac:dyDescent="0.25">
      <c r="A3129" s="53">
        <v>42767</v>
      </c>
      <c r="B3129" t="s">
        <v>44</v>
      </c>
      <c r="C3129" t="s">
        <v>166</v>
      </c>
      <c r="D3129">
        <v>1</v>
      </c>
      <c r="E3129" s="4">
        <v>31.22</v>
      </c>
      <c r="F3129" s="4" t="str">
        <f>VLOOKUP(C3129,[5]Lookup!A:C,3,FALSE)</f>
        <v>Local Authority</v>
      </c>
      <c r="G3129" t="str">
        <f>IF(F3129="NHS England", "NHS England", IFERROR(VLOOKUP(B3129,[5]Lookup!E:F,2,FALSE),"Requires a Council Assigning"))</f>
        <v>North Yorkshire County Council</v>
      </c>
      <c r="H3129" t="str">
        <f>IFERROR(VLOOKUP(C3129,[5]Lookup!A:B,2,FALSE),"Requires Category")</f>
        <v>Alcohol dependence</v>
      </c>
      <c r="I3129" t="str">
        <f t="shared" si="51"/>
        <v>Yes</v>
      </c>
    </row>
    <row r="3130" spans="1:9" hidden="1" x14ac:dyDescent="0.25">
      <c r="A3130" s="53">
        <v>42767</v>
      </c>
      <c r="B3130" t="s">
        <v>44</v>
      </c>
      <c r="C3130" t="s">
        <v>134</v>
      </c>
      <c r="D3130">
        <v>1</v>
      </c>
      <c r="E3130" s="4">
        <v>4.49</v>
      </c>
      <c r="F3130" s="4" t="str">
        <f>VLOOKUP(C3130,[5]Lookup!A:C,3,FALSE)</f>
        <v>Local Authority</v>
      </c>
      <c r="G3130" t="str">
        <f>IF(F3130="NHS England", "NHS England", IFERROR(VLOOKUP(B3130,[5]Lookup!E:F,2,FALSE),"Requires a Council Assigning"))</f>
        <v>North Yorkshire County Council</v>
      </c>
      <c r="H3130" t="str">
        <f>IFERROR(VLOOKUP(C3130,[5]Lookup!A:B,2,FALSE),"Requires Category")</f>
        <v>Opioid Dependence</v>
      </c>
      <c r="I3130" t="str">
        <f t="shared" si="51"/>
        <v>Yes</v>
      </c>
    </row>
    <row r="3131" spans="1:9" hidden="1" x14ac:dyDescent="0.25">
      <c r="A3131" s="53">
        <v>42767</v>
      </c>
      <c r="B3131" t="s">
        <v>44</v>
      </c>
      <c r="C3131" t="s">
        <v>135</v>
      </c>
      <c r="D3131">
        <v>1</v>
      </c>
      <c r="E3131" s="4">
        <v>85.02</v>
      </c>
      <c r="F3131" s="4" t="str">
        <f>VLOOKUP(C3131,[5]Lookup!A:C,3,FALSE)</f>
        <v>Local Authority</v>
      </c>
      <c r="G3131" t="str">
        <f>IF(F3131="NHS England", "NHS England", IFERROR(VLOOKUP(B3131,[5]Lookup!E:F,2,FALSE),"Requires a Council Assigning"))</f>
        <v>North Yorkshire County Council</v>
      </c>
      <c r="H3131" t="str">
        <f>IFERROR(VLOOKUP(C3131,[5]Lookup!A:B,2,FALSE),"Requires Category")</f>
        <v>Alcohol dependence</v>
      </c>
      <c r="I3131" t="str">
        <f t="shared" si="51"/>
        <v>Yes</v>
      </c>
    </row>
    <row r="3132" spans="1:9" hidden="1" x14ac:dyDescent="0.25">
      <c r="A3132" s="53">
        <v>42767</v>
      </c>
      <c r="B3132" t="s">
        <v>44</v>
      </c>
      <c r="C3132" t="s">
        <v>127</v>
      </c>
      <c r="D3132">
        <v>1</v>
      </c>
      <c r="E3132" s="4">
        <v>13.03</v>
      </c>
      <c r="F3132" s="4" t="str">
        <f>VLOOKUP(C3132,[5]Lookup!A:C,3,FALSE)</f>
        <v>Local Authority</v>
      </c>
      <c r="G3132" t="str">
        <f>IF(F3132="NHS England", "NHS England", IFERROR(VLOOKUP(B3132,[5]Lookup!E:F,2,FALSE),"Requires a Council Assigning"))</f>
        <v>North Yorkshire County Council</v>
      </c>
      <c r="H3132" t="str">
        <f>IFERROR(VLOOKUP(C3132,[5]Lookup!A:B,2,FALSE),"Requires Category")</f>
        <v>Emergency Contraception</v>
      </c>
      <c r="I3132" t="str">
        <f t="shared" si="51"/>
        <v>No</v>
      </c>
    </row>
    <row r="3133" spans="1:9" hidden="1" x14ac:dyDescent="0.25">
      <c r="A3133" s="53">
        <v>42767</v>
      </c>
      <c r="B3133" t="s">
        <v>44</v>
      </c>
      <c r="C3133" t="s">
        <v>204</v>
      </c>
      <c r="D3133">
        <v>3</v>
      </c>
      <c r="E3133" s="4">
        <v>18.32</v>
      </c>
      <c r="F3133" s="4" t="str">
        <f>VLOOKUP(C3133,[5]Lookup!A:C,3,FALSE)</f>
        <v>NHS England</v>
      </c>
      <c r="G3133" t="str">
        <f>IF(F3133="NHS England", "NHS England", IFERROR(VLOOKUP(B3133,[5]Lookup!E:F,2,FALSE),"Requires a Council Assigning"))</f>
        <v>NHS England</v>
      </c>
      <c r="H3133" t="str">
        <f>IFERROR(VLOOKUP(C3133,[5]Lookup!A:B,2,FALSE),"Requires Category")</f>
        <v>Influenza</v>
      </c>
      <c r="I3133" t="str">
        <f t="shared" si="51"/>
        <v>Yes</v>
      </c>
    </row>
    <row r="3134" spans="1:9" hidden="1" x14ac:dyDescent="0.25">
      <c r="A3134" s="53">
        <v>42767</v>
      </c>
      <c r="B3134" t="s">
        <v>44</v>
      </c>
      <c r="C3134" t="s">
        <v>137</v>
      </c>
      <c r="D3134">
        <v>3</v>
      </c>
      <c r="E3134" s="4">
        <v>14.51</v>
      </c>
      <c r="F3134" s="4" t="str">
        <f>VLOOKUP(C3134,[5]Lookup!A:C,3,FALSE)</f>
        <v>NHS England</v>
      </c>
      <c r="G3134" t="str">
        <f>IF(F3134="NHS England", "NHS England", IFERROR(VLOOKUP(B3134,[5]Lookup!E:F,2,FALSE),"Requires a Council Assigning"))</f>
        <v>NHS England</v>
      </c>
      <c r="H3134" t="str">
        <f>IFERROR(VLOOKUP(C3134,[5]Lookup!A:B,2,FALSE),"Requires Category")</f>
        <v>Influenza</v>
      </c>
      <c r="I3134" t="str">
        <f t="shared" si="51"/>
        <v>Yes</v>
      </c>
    </row>
    <row r="3135" spans="1:9" hidden="1" x14ac:dyDescent="0.25">
      <c r="A3135" s="53">
        <v>42767</v>
      </c>
      <c r="B3135" t="s">
        <v>44</v>
      </c>
      <c r="C3135" t="s">
        <v>159</v>
      </c>
      <c r="D3135">
        <v>1</v>
      </c>
      <c r="E3135" s="4">
        <v>4.82</v>
      </c>
      <c r="F3135" s="4" t="str">
        <f>VLOOKUP(C3135,[5]Lookup!A:C,3,FALSE)</f>
        <v>Local Authority</v>
      </c>
      <c r="G3135" t="str">
        <f>IF(F3135="NHS England", "NHS England", IFERROR(VLOOKUP(B3135,[5]Lookup!E:F,2,FALSE),"Requires a Council Assigning"))</f>
        <v>North Yorkshire County Council</v>
      </c>
      <c r="H3135" t="str">
        <f>IFERROR(VLOOKUP(C3135,[5]Lookup!A:B,2,FALSE),"Requires Category")</f>
        <v>Emergency Contraception</v>
      </c>
      <c r="I3135" t="str">
        <f t="shared" si="51"/>
        <v>No</v>
      </c>
    </row>
    <row r="3136" spans="1:9" hidden="1" x14ac:dyDescent="0.25">
      <c r="A3136" s="53">
        <v>42767</v>
      </c>
      <c r="B3136" t="s">
        <v>44</v>
      </c>
      <c r="C3136" t="s">
        <v>138</v>
      </c>
      <c r="D3136">
        <v>10</v>
      </c>
      <c r="E3136" s="4">
        <v>69.31</v>
      </c>
      <c r="F3136" s="4" t="str">
        <f>VLOOKUP(C3136,[5]Lookup!A:C,3,FALSE)</f>
        <v>Local Authority</v>
      </c>
      <c r="G3136" t="str">
        <f>IF(F3136="NHS England", "NHS England", IFERROR(VLOOKUP(B3136,[5]Lookup!E:F,2,FALSE),"Requires a Council Assigning"))</f>
        <v>North Yorkshire County Council</v>
      </c>
      <c r="H3136" t="str">
        <f>IFERROR(VLOOKUP(C3136,[5]Lookup!A:B,2,FALSE),"Requires Category")</f>
        <v>Opioid Dependence</v>
      </c>
      <c r="I3136" t="str">
        <f t="shared" si="51"/>
        <v>Yes</v>
      </c>
    </row>
    <row r="3137" spans="1:9" hidden="1" x14ac:dyDescent="0.25">
      <c r="A3137" s="53">
        <v>42767</v>
      </c>
      <c r="B3137" t="s">
        <v>44</v>
      </c>
      <c r="C3137" t="s">
        <v>128</v>
      </c>
      <c r="D3137">
        <v>8</v>
      </c>
      <c r="E3137" s="4">
        <v>652.41999999999996</v>
      </c>
      <c r="F3137" s="4" t="str">
        <f>VLOOKUP(C3137,[5]Lookup!A:C,3,FALSE)</f>
        <v>Local Authority</v>
      </c>
      <c r="G3137" t="str">
        <f>IF(F3137="NHS England", "NHS England", IFERROR(VLOOKUP(B3137,[5]Lookup!E:F,2,FALSE),"Requires a Council Assigning"))</f>
        <v>North Yorkshire County Council</v>
      </c>
      <c r="H3137" t="str">
        <f>IFERROR(VLOOKUP(C3137,[5]Lookup!A:B,2,FALSE),"Requires Category")</f>
        <v>IUD Progestogen-only Device</v>
      </c>
      <c r="I3137" t="str">
        <f t="shared" si="51"/>
        <v>Yes</v>
      </c>
    </row>
    <row r="3138" spans="1:9" hidden="1" x14ac:dyDescent="0.25">
      <c r="A3138" s="53">
        <v>42767</v>
      </c>
      <c r="B3138" t="s">
        <v>44</v>
      </c>
      <c r="C3138" t="s">
        <v>199</v>
      </c>
      <c r="D3138">
        <v>1</v>
      </c>
      <c r="E3138" s="4">
        <v>18.489999999999998</v>
      </c>
      <c r="F3138" s="4" t="str">
        <f>VLOOKUP(C3138,[5]Lookup!A:C,3,FALSE)</f>
        <v>Local Authority</v>
      </c>
      <c r="G3138" t="str">
        <f>IF(F3138="NHS England", "NHS England", IFERROR(VLOOKUP(B3138,[5]Lookup!E:F,2,FALSE),"Requires a Council Assigning"))</f>
        <v>North Yorkshire County Council</v>
      </c>
      <c r="H3138" t="str">
        <f>IFERROR(VLOOKUP(C3138,[5]Lookup!A:B,2,FALSE),"Requires Category")</f>
        <v>Nicotine Dependence</v>
      </c>
      <c r="I3138" t="str">
        <f t="shared" si="51"/>
        <v>Yes</v>
      </c>
    </row>
    <row r="3139" spans="1:9" hidden="1" x14ac:dyDescent="0.25">
      <c r="A3139" s="53">
        <v>42767</v>
      </c>
      <c r="B3139" t="s">
        <v>44</v>
      </c>
      <c r="C3139" t="s">
        <v>153</v>
      </c>
      <c r="D3139">
        <v>2</v>
      </c>
      <c r="E3139" s="4">
        <v>66.83</v>
      </c>
      <c r="F3139" s="4" t="str">
        <f>VLOOKUP(C3139,[5]Lookup!A:C,3,FALSE)</f>
        <v>Local Authority</v>
      </c>
      <c r="G3139" t="str">
        <f>IF(F3139="NHS England", "NHS England", IFERROR(VLOOKUP(B3139,[5]Lookup!E:F,2,FALSE),"Requires a Council Assigning"))</f>
        <v>North Yorkshire County Council</v>
      </c>
      <c r="H3139" t="str">
        <f>IFERROR(VLOOKUP(C3139,[5]Lookup!A:B,2,FALSE),"Requires Category")</f>
        <v>Nicotine Dependence</v>
      </c>
      <c r="I3139" t="str">
        <f t="shared" si="51"/>
        <v>Yes</v>
      </c>
    </row>
    <row r="3140" spans="1:9" hidden="1" x14ac:dyDescent="0.25">
      <c r="A3140" s="53">
        <v>42767</v>
      </c>
      <c r="B3140" t="s">
        <v>44</v>
      </c>
      <c r="C3140" t="s">
        <v>141</v>
      </c>
      <c r="D3140">
        <v>1</v>
      </c>
      <c r="E3140" s="4">
        <v>16.920000000000002</v>
      </c>
      <c r="F3140" s="4" t="str">
        <f>VLOOKUP(C3140,[5]Lookup!A:C,3,FALSE)</f>
        <v>Local Authority</v>
      </c>
      <c r="G3140" t="str">
        <f>IF(F3140="NHS England", "NHS England", IFERROR(VLOOKUP(B3140,[5]Lookup!E:F,2,FALSE),"Requires a Council Assigning"))</f>
        <v>North Yorkshire County Council</v>
      </c>
      <c r="H3140" t="str">
        <f>IFERROR(VLOOKUP(C3140,[5]Lookup!A:B,2,FALSE),"Requires Category")</f>
        <v>Nicotine Dependence</v>
      </c>
      <c r="I3140" t="str">
        <f t="shared" si="51"/>
        <v>Yes</v>
      </c>
    </row>
    <row r="3141" spans="1:9" hidden="1" x14ac:dyDescent="0.25">
      <c r="A3141" s="53">
        <v>42767</v>
      </c>
      <c r="B3141" t="s">
        <v>44</v>
      </c>
      <c r="C3141" t="s">
        <v>155</v>
      </c>
      <c r="D3141">
        <v>1</v>
      </c>
      <c r="E3141" s="4">
        <v>11.82</v>
      </c>
      <c r="F3141" s="4" t="str">
        <f>VLOOKUP(C3141,[5]Lookup!A:C,3,FALSE)</f>
        <v>Local Authority</v>
      </c>
      <c r="G3141" t="str">
        <f>IF(F3141="NHS England", "NHS England", IFERROR(VLOOKUP(B3141,[5]Lookup!E:F,2,FALSE),"Requires a Council Assigning"))</f>
        <v>North Yorkshire County Council</v>
      </c>
      <c r="H3141" t="str">
        <f>IFERROR(VLOOKUP(C3141,[5]Lookup!A:B,2,FALSE),"Requires Category")</f>
        <v>Opioid Dependence</v>
      </c>
      <c r="I3141" t="str">
        <f t="shared" si="51"/>
        <v>Yes</v>
      </c>
    </row>
    <row r="3142" spans="1:9" hidden="1" x14ac:dyDescent="0.25">
      <c r="A3142" s="53">
        <v>42767</v>
      </c>
      <c r="B3142" t="s">
        <v>44</v>
      </c>
      <c r="C3142" t="s">
        <v>174</v>
      </c>
      <c r="D3142">
        <v>3</v>
      </c>
      <c r="E3142" s="4">
        <v>211.93</v>
      </c>
      <c r="F3142" s="4" t="str">
        <f>VLOOKUP(C3142,[5]Lookup!A:C,3,FALSE)</f>
        <v>Local Authority</v>
      </c>
      <c r="G3142" t="str">
        <f>IF(F3142="NHS England", "NHS England", IFERROR(VLOOKUP(B3142,[5]Lookup!E:F,2,FALSE),"Requires a Council Assigning"))</f>
        <v>North Yorkshire County Council</v>
      </c>
      <c r="H3142" t="str">
        <f>IFERROR(VLOOKUP(C3142,[5]Lookup!A:B,2,FALSE),"Requires Category")</f>
        <v>Opioid Dependence</v>
      </c>
      <c r="I3142" t="str">
        <f t="shared" si="51"/>
        <v>Yes</v>
      </c>
    </row>
    <row r="3143" spans="1:9" hidden="1" x14ac:dyDescent="0.25">
      <c r="A3143" s="53">
        <v>42767</v>
      </c>
      <c r="B3143" t="s">
        <v>44</v>
      </c>
      <c r="C3143" t="s">
        <v>145</v>
      </c>
      <c r="D3143">
        <v>2</v>
      </c>
      <c r="E3143" s="4">
        <v>50.65</v>
      </c>
      <c r="F3143" s="4" t="str">
        <f>VLOOKUP(C3143,[5]Lookup!A:C,3,FALSE)</f>
        <v>Local Authority</v>
      </c>
      <c r="G3143" t="str">
        <f>IF(F3143="NHS England", "NHS England", IFERROR(VLOOKUP(B3143,[5]Lookup!E:F,2,FALSE),"Requires a Council Assigning"))</f>
        <v>North Yorkshire County Council</v>
      </c>
      <c r="H3143" t="str">
        <f>IFERROR(VLOOKUP(C3143,[5]Lookup!A:B,2,FALSE),"Requires Category")</f>
        <v>Nicotine Dependence</v>
      </c>
      <c r="I3143" t="str">
        <f t="shared" si="51"/>
        <v>Yes</v>
      </c>
    </row>
    <row r="3144" spans="1:9" hidden="1" x14ac:dyDescent="0.25">
      <c r="A3144" s="53">
        <v>42767</v>
      </c>
      <c r="B3144" t="s">
        <v>44</v>
      </c>
      <c r="C3144" t="s">
        <v>146</v>
      </c>
      <c r="D3144">
        <v>2</v>
      </c>
      <c r="E3144" s="4">
        <v>50.62</v>
      </c>
      <c r="F3144" s="4" t="str">
        <f>VLOOKUP(C3144,[5]Lookup!A:C,3,FALSE)</f>
        <v>Local Authority</v>
      </c>
      <c r="G3144" t="str">
        <f>IF(F3144="NHS England", "NHS England", IFERROR(VLOOKUP(B3144,[5]Lookup!E:F,2,FALSE),"Requires a Council Assigning"))</f>
        <v>North Yorkshire County Council</v>
      </c>
      <c r="H3144" t="str">
        <f>IFERROR(VLOOKUP(C3144,[5]Lookup!A:B,2,FALSE),"Requires Category")</f>
        <v>Nicotine Dependence</v>
      </c>
      <c r="I3144" t="str">
        <f t="shared" si="51"/>
        <v>Yes</v>
      </c>
    </row>
    <row r="3145" spans="1:9" hidden="1" x14ac:dyDescent="0.25">
      <c r="A3145" s="53">
        <v>42767</v>
      </c>
      <c r="B3145" t="s">
        <v>30</v>
      </c>
      <c r="C3145" t="s">
        <v>136</v>
      </c>
      <c r="D3145">
        <v>4</v>
      </c>
      <c r="E3145" s="4">
        <v>309.31</v>
      </c>
      <c r="F3145" s="4" t="str">
        <f>VLOOKUP(C3145,[5]Lookup!A:C,3,FALSE)</f>
        <v>Local Authority</v>
      </c>
      <c r="G3145" t="str">
        <f>IF(F3145="NHS England", "NHS England", IFERROR(VLOOKUP(B3145,[5]Lookup!E:F,2,FALSE),"Requires a Council Assigning"))</f>
        <v>City of York</v>
      </c>
      <c r="H3145" t="str">
        <f>IFERROR(VLOOKUP(C3145,[5]Lookup!A:B,2,FALSE),"Requires Category")</f>
        <v>Etonogestrel</v>
      </c>
      <c r="I3145" t="str">
        <f t="shared" si="51"/>
        <v>No</v>
      </c>
    </row>
    <row r="3146" spans="1:9" hidden="1" x14ac:dyDescent="0.25">
      <c r="A3146" s="53">
        <v>42767</v>
      </c>
      <c r="B3146" t="s">
        <v>30</v>
      </c>
      <c r="C3146" t="s">
        <v>154</v>
      </c>
      <c r="D3146">
        <v>3</v>
      </c>
      <c r="E3146" s="4">
        <v>18.32</v>
      </c>
      <c r="F3146" s="4" t="str">
        <f>VLOOKUP(C3146,[5]Lookup!A:C,3,FALSE)</f>
        <v>NHS England</v>
      </c>
      <c r="G3146" t="str">
        <f>IF(F3146="NHS England", "NHS England", IFERROR(VLOOKUP(B3146,[5]Lookup!E:F,2,FALSE),"Requires a Council Assigning"))</f>
        <v>NHS England</v>
      </c>
      <c r="H3146" t="str">
        <f>IFERROR(VLOOKUP(C3146,[5]Lookup!A:B,2,FALSE),"Requires Category")</f>
        <v>Influenza</v>
      </c>
      <c r="I3146" t="str">
        <f t="shared" si="51"/>
        <v>Yes</v>
      </c>
    </row>
    <row r="3147" spans="1:9" hidden="1" x14ac:dyDescent="0.25">
      <c r="A3147" s="53">
        <v>42767</v>
      </c>
      <c r="B3147" t="s">
        <v>30</v>
      </c>
      <c r="C3147" t="s">
        <v>128</v>
      </c>
      <c r="D3147">
        <v>1</v>
      </c>
      <c r="E3147" s="4">
        <v>81.55</v>
      </c>
      <c r="F3147" s="4" t="str">
        <f>VLOOKUP(C3147,[5]Lookup!A:C,3,FALSE)</f>
        <v>Local Authority</v>
      </c>
      <c r="G3147" t="str">
        <f>IF(F3147="NHS England", "NHS England", IFERROR(VLOOKUP(B3147,[5]Lookup!E:F,2,FALSE),"Requires a Council Assigning"))</f>
        <v>City of York</v>
      </c>
      <c r="H3147" t="str">
        <f>IFERROR(VLOOKUP(C3147,[5]Lookup!A:B,2,FALSE),"Requires Category")</f>
        <v>IUD Progestogen-only Device</v>
      </c>
      <c r="I3147" t="str">
        <f t="shared" si="51"/>
        <v>No</v>
      </c>
    </row>
    <row r="3148" spans="1:9" hidden="1" x14ac:dyDescent="0.25">
      <c r="A3148" s="53">
        <v>42767</v>
      </c>
      <c r="B3148" t="s">
        <v>30</v>
      </c>
      <c r="C3148" t="s">
        <v>129</v>
      </c>
      <c r="D3148">
        <v>1</v>
      </c>
      <c r="E3148" s="4">
        <v>77.319999999999993</v>
      </c>
      <c r="F3148" s="4" t="str">
        <f>VLOOKUP(C3148,[5]Lookup!A:C,3,FALSE)</f>
        <v>Local Authority</v>
      </c>
      <c r="G3148" t="str">
        <f>IF(F3148="NHS England", "NHS England", IFERROR(VLOOKUP(B3148,[5]Lookup!E:F,2,FALSE),"Requires a Council Assigning"))</f>
        <v>City of York</v>
      </c>
      <c r="H3148" t="str">
        <f>IFERROR(VLOOKUP(C3148,[5]Lookup!A:B,2,FALSE),"Requires Category")</f>
        <v>Etonogestrel</v>
      </c>
      <c r="I3148" t="str">
        <f t="shared" si="51"/>
        <v>No</v>
      </c>
    </row>
    <row r="3149" spans="1:9" hidden="1" x14ac:dyDescent="0.25">
      <c r="A3149" s="53">
        <v>42767</v>
      </c>
      <c r="B3149" t="s">
        <v>30</v>
      </c>
      <c r="C3149" t="s">
        <v>152</v>
      </c>
      <c r="D3149">
        <v>1</v>
      </c>
      <c r="E3149" s="4">
        <v>7.71</v>
      </c>
      <c r="F3149" s="4" t="str">
        <f>VLOOKUP(C3149,[5]Lookup!A:C,3,FALSE)</f>
        <v>NHS England</v>
      </c>
      <c r="G3149" t="str">
        <f>IF(F3149="NHS England", "NHS England", IFERROR(VLOOKUP(B3149,[5]Lookup!E:F,2,FALSE),"Requires a Council Assigning"))</f>
        <v>NHS England</v>
      </c>
      <c r="H3149" t="str">
        <f>IFERROR(VLOOKUP(C3149,[5]Lookup!A:B,2,FALSE),"Requires Category")</f>
        <v>Pneumococcal</v>
      </c>
      <c r="I3149" t="str">
        <f t="shared" si="51"/>
        <v>Yes</v>
      </c>
    </row>
    <row r="3150" spans="1:9" hidden="1" x14ac:dyDescent="0.25">
      <c r="A3150" s="53">
        <v>42767</v>
      </c>
      <c r="B3150" t="s">
        <v>30</v>
      </c>
      <c r="C3150" t="s">
        <v>146</v>
      </c>
      <c r="D3150">
        <v>2</v>
      </c>
      <c r="E3150" s="4">
        <v>50.6</v>
      </c>
      <c r="F3150" s="4" t="str">
        <f>VLOOKUP(C3150,[5]Lookup!A:C,3,FALSE)</f>
        <v>Local Authority</v>
      </c>
      <c r="G3150" t="str">
        <f>IF(F3150="NHS England", "NHS England", IFERROR(VLOOKUP(B3150,[5]Lookup!E:F,2,FALSE),"Requires a Council Assigning"))</f>
        <v>City of York</v>
      </c>
      <c r="H3150" t="str">
        <f>IFERROR(VLOOKUP(C3150,[5]Lookup!A:B,2,FALSE),"Requires Category")</f>
        <v>Nicotine Dependence</v>
      </c>
      <c r="I3150" t="str">
        <f t="shared" si="51"/>
        <v>No</v>
      </c>
    </row>
    <row r="3151" spans="1:9" hidden="1" x14ac:dyDescent="0.25">
      <c r="A3151" s="53">
        <v>42767</v>
      </c>
      <c r="B3151" t="s">
        <v>18</v>
      </c>
      <c r="C3151" t="s">
        <v>166</v>
      </c>
      <c r="D3151">
        <v>1</v>
      </c>
      <c r="E3151" s="4">
        <v>31.22</v>
      </c>
      <c r="F3151" s="4" t="str">
        <f>VLOOKUP(C3151,[5]Lookup!A:C,3,FALSE)</f>
        <v>Local Authority</v>
      </c>
      <c r="G3151" t="str">
        <f>IF(F3151="NHS England", "NHS England", IFERROR(VLOOKUP(B3151,[5]Lookup!E:F,2,FALSE),"Requires a Council Assigning"))</f>
        <v>North Yorkshire County Council</v>
      </c>
      <c r="H3151" t="str">
        <f>IFERROR(VLOOKUP(C3151,[5]Lookup!A:B,2,FALSE),"Requires Category")</f>
        <v>Alcohol dependence</v>
      </c>
      <c r="I3151" t="str">
        <f t="shared" si="51"/>
        <v>Yes</v>
      </c>
    </row>
    <row r="3152" spans="1:9" hidden="1" x14ac:dyDescent="0.25">
      <c r="A3152" s="53">
        <v>42767</v>
      </c>
      <c r="B3152" t="s">
        <v>18</v>
      </c>
      <c r="C3152" t="s">
        <v>239</v>
      </c>
      <c r="D3152">
        <v>3</v>
      </c>
      <c r="E3152" s="4">
        <v>27.64</v>
      </c>
      <c r="F3152" s="4" t="str">
        <f>VLOOKUP(C3152,[5]Lookup!A:C,3,FALSE)</f>
        <v>NHS England</v>
      </c>
      <c r="G3152" t="str">
        <f>IF(F3152="NHS England", "NHS England", IFERROR(VLOOKUP(B3152,[5]Lookup!E:F,2,FALSE),"Requires a Council Assigning"))</f>
        <v>NHS England</v>
      </c>
      <c r="H3152" t="str">
        <f>IFERROR(VLOOKUP(C3152,[5]Lookup!A:B,2,FALSE),"Requires Category")</f>
        <v>Influenza</v>
      </c>
      <c r="I3152" t="str">
        <f t="shared" si="51"/>
        <v>Yes</v>
      </c>
    </row>
    <row r="3153" spans="1:9" hidden="1" x14ac:dyDescent="0.25">
      <c r="A3153" s="53">
        <v>42767</v>
      </c>
      <c r="B3153" t="s">
        <v>18</v>
      </c>
      <c r="C3153" t="s">
        <v>137</v>
      </c>
      <c r="D3153">
        <v>161</v>
      </c>
      <c r="E3153" s="4">
        <v>778.85</v>
      </c>
      <c r="F3153" s="4" t="str">
        <f>VLOOKUP(C3153,[5]Lookup!A:C,3,FALSE)</f>
        <v>NHS England</v>
      </c>
      <c r="G3153" t="str">
        <f>IF(F3153="NHS England", "NHS England", IFERROR(VLOOKUP(B3153,[5]Lookup!E:F,2,FALSE),"Requires a Council Assigning"))</f>
        <v>NHS England</v>
      </c>
      <c r="H3153" t="str">
        <f>IFERROR(VLOOKUP(C3153,[5]Lookup!A:B,2,FALSE),"Requires Category")</f>
        <v>Influenza</v>
      </c>
      <c r="I3153" t="str">
        <f t="shared" si="51"/>
        <v>Yes</v>
      </c>
    </row>
    <row r="3154" spans="1:9" hidden="1" x14ac:dyDescent="0.25">
      <c r="A3154" s="53">
        <v>42767</v>
      </c>
      <c r="B3154" t="s">
        <v>18</v>
      </c>
      <c r="C3154" t="s">
        <v>152</v>
      </c>
      <c r="D3154">
        <v>9</v>
      </c>
      <c r="E3154" s="4">
        <v>69.39</v>
      </c>
      <c r="F3154" s="4" t="str">
        <f>VLOOKUP(C3154,[5]Lookup!A:C,3,FALSE)</f>
        <v>NHS England</v>
      </c>
      <c r="G3154" t="str">
        <f>IF(F3154="NHS England", "NHS England", IFERROR(VLOOKUP(B3154,[5]Lookup!E:F,2,FALSE),"Requires a Council Assigning"))</f>
        <v>NHS England</v>
      </c>
      <c r="H3154" t="str">
        <f>IFERROR(VLOOKUP(C3154,[5]Lookup!A:B,2,FALSE),"Requires Category")</f>
        <v>Pneumococcal</v>
      </c>
      <c r="I3154" t="str">
        <f t="shared" si="51"/>
        <v>Yes</v>
      </c>
    </row>
    <row r="3155" spans="1:9" hidden="1" x14ac:dyDescent="0.25">
      <c r="A3155" s="53">
        <v>42767</v>
      </c>
      <c r="B3155" t="s">
        <v>18</v>
      </c>
      <c r="C3155" t="s">
        <v>203</v>
      </c>
      <c r="D3155">
        <v>1</v>
      </c>
      <c r="E3155" s="4">
        <v>3.48</v>
      </c>
      <c r="F3155" s="4" t="str">
        <f>VLOOKUP(C3155,[5]Lookup!A:C,3,FALSE)</f>
        <v>Local Authority</v>
      </c>
      <c r="G3155" t="str">
        <f>IF(F3155="NHS England", "NHS England", IFERROR(VLOOKUP(B3155,[5]Lookup!E:F,2,FALSE),"Requires a Council Assigning"))</f>
        <v>North Yorkshire County Council</v>
      </c>
      <c r="H3155" t="str">
        <f>IFERROR(VLOOKUP(C3155,[5]Lookup!A:B,2,FALSE),"Requires Category")</f>
        <v>Emergency Contraception</v>
      </c>
      <c r="I3155" t="str">
        <f t="shared" si="51"/>
        <v>No</v>
      </c>
    </row>
    <row r="3156" spans="1:9" hidden="1" x14ac:dyDescent="0.25">
      <c r="A3156" s="53">
        <v>42767</v>
      </c>
      <c r="B3156" t="s">
        <v>38</v>
      </c>
      <c r="C3156" t="s">
        <v>130</v>
      </c>
      <c r="D3156">
        <v>3</v>
      </c>
      <c r="E3156" s="4">
        <v>128.04</v>
      </c>
      <c r="F3156" s="4" t="str">
        <f>VLOOKUP(C3156,[5]Lookup!A:C,3,FALSE)</f>
        <v>Local Authority</v>
      </c>
      <c r="G3156" t="str">
        <f>IF(F3156="NHS England", "NHS England", IFERROR(VLOOKUP(B3156,[5]Lookup!E:F,2,FALSE),"Requires a Council Assigning"))</f>
        <v>City of York</v>
      </c>
      <c r="H3156" t="str">
        <f>IFERROR(VLOOKUP(C3156,[5]Lookup!A:B,2,FALSE),"Requires Category")</f>
        <v>Nicotine Dependence</v>
      </c>
      <c r="I3156" t="str">
        <f t="shared" si="51"/>
        <v>No</v>
      </c>
    </row>
    <row r="3157" spans="1:9" hidden="1" x14ac:dyDescent="0.25">
      <c r="A3157" s="53">
        <v>42767</v>
      </c>
      <c r="B3157" t="s">
        <v>38</v>
      </c>
      <c r="C3157" t="s">
        <v>136</v>
      </c>
      <c r="D3157">
        <v>6</v>
      </c>
      <c r="E3157" s="4">
        <v>463.98</v>
      </c>
      <c r="F3157" s="4" t="str">
        <f>VLOOKUP(C3157,[5]Lookup!A:C,3,FALSE)</f>
        <v>Local Authority</v>
      </c>
      <c r="G3157" t="str">
        <f>IF(F3157="NHS England", "NHS England", IFERROR(VLOOKUP(B3157,[5]Lookup!E:F,2,FALSE),"Requires a Council Assigning"))</f>
        <v>City of York</v>
      </c>
      <c r="H3157" t="str">
        <f>IFERROR(VLOOKUP(C3157,[5]Lookup!A:B,2,FALSE),"Requires Category")</f>
        <v>Etonogestrel</v>
      </c>
      <c r="I3157" t="str">
        <f t="shared" si="51"/>
        <v>No</v>
      </c>
    </row>
    <row r="3158" spans="1:9" hidden="1" x14ac:dyDescent="0.25">
      <c r="A3158" s="53">
        <v>42767</v>
      </c>
      <c r="B3158" t="s">
        <v>38</v>
      </c>
      <c r="C3158" t="s">
        <v>159</v>
      </c>
      <c r="D3158">
        <v>7</v>
      </c>
      <c r="E3158" s="4">
        <v>33.82</v>
      </c>
      <c r="F3158" s="4" t="str">
        <f>VLOOKUP(C3158,[5]Lookup!A:C,3,FALSE)</f>
        <v>Local Authority</v>
      </c>
      <c r="G3158" t="str">
        <f>IF(F3158="NHS England", "NHS England", IFERROR(VLOOKUP(B3158,[5]Lookup!E:F,2,FALSE),"Requires a Council Assigning"))</f>
        <v>City of York</v>
      </c>
      <c r="H3158" t="str">
        <f>IFERROR(VLOOKUP(C3158,[5]Lookup!A:B,2,FALSE),"Requires Category")</f>
        <v>Emergency Contraception</v>
      </c>
      <c r="I3158" t="str">
        <f t="shared" si="51"/>
        <v>No</v>
      </c>
    </row>
    <row r="3159" spans="1:9" hidden="1" x14ac:dyDescent="0.25">
      <c r="A3159" s="53">
        <v>42767</v>
      </c>
      <c r="B3159" t="s">
        <v>38</v>
      </c>
      <c r="C3159" t="s">
        <v>128</v>
      </c>
      <c r="D3159">
        <v>7</v>
      </c>
      <c r="E3159" s="4">
        <v>570.87</v>
      </c>
      <c r="F3159" s="4" t="str">
        <f>VLOOKUP(C3159,[5]Lookup!A:C,3,FALSE)</f>
        <v>Local Authority</v>
      </c>
      <c r="G3159" t="str">
        <f>IF(F3159="NHS England", "NHS England", IFERROR(VLOOKUP(B3159,[5]Lookup!E:F,2,FALSE),"Requires a Council Assigning"))</f>
        <v>City of York</v>
      </c>
      <c r="H3159" t="str">
        <f>IFERROR(VLOOKUP(C3159,[5]Lookup!A:B,2,FALSE),"Requires Category")</f>
        <v>IUD Progestogen-only Device</v>
      </c>
      <c r="I3159" t="str">
        <f t="shared" si="51"/>
        <v>No</v>
      </c>
    </row>
    <row r="3160" spans="1:9" hidden="1" x14ac:dyDescent="0.25">
      <c r="A3160" s="53">
        <v>42767</v>
      </c>
      <c r="B3160" t="s">
        <v>38</v>
      </c>
      <c r="C3160" t="s">
        <v>129</v>
      </c>
      <c r="D3160">
        <v>12</v>
      </c>
      <c r="E3160" s="4">
        <v>927.96</v>
      </c>
      <c r="F3160" s="4" t="str">
        <f>VLOOKUP(C3160,[5]Lookup!A:C,3,FALSE)</f>
        <v>Local Authority</v>
      </c>
      <c r="G3160" t="str">
        <f>IF(F3160="NHS England", "NHS England", IFERROR(VLOOKUP(B3160,[5]Lookup!E:F,2,FALSE),"Requires a Council Assigning"))</f>
        <v>City of York</v>
      </c>
      <c r="H3160" t="str">
        <f>IFERROR(VLOOKUP(C3160,[5]Lookup!A:B,2,FALSE),"Requires Category")</f>
        <v>Etonogestrel</v>
      </c>
      <c r="I3160" t="str">
        <f t="shared" si="51"/>
        <v>No</v>
      </c>
    </row>
    <row r="3161" spans="1:9" hidden="1" x14ac:dyDescent="0.25">
      <c r="A3161" s="53">
        <v>42767</v>
      </c>
      <c r="B3161" t="s">
        <v>38</v>
      </c>
      <c r="C3161" t="s">
        <v>167</v>
      </c>
      <c r="D3161">
        <v>1</v>
      </c>
      <c r="E3161" s="4">
        <v>36.97</v>
      </c>
      <c r="F3161" s="4" t="str">
        <f>VLOOKUP(C3161,[5]Lookup!A:C,3,FALSE)</f>
        <v>Local Authority</v>
      </c>
      <c r="G3161" t="str">
        <f>IF(F3161="NHS England", "NHS England", IFERROR(VLOOKUP(B3161,[5]Lookup!E:F,2,FALSE),"Requires a Council Assigning"))</f>
        <v>City of York</v>
      </c>
      <c r="H3161" t="str">
        <f>IFERROR(VLOOKUP(C3161,[5]Lookup!A:B,2,FALSE),"Requires Category")</f>
        <v>Nicotine Dependence</v>
      </c>
      <c r="I3161" t="str">
        <f t="shared" si="51"/>
        <v>No</v>
      </c>
    </row>
    <row r="3162" spans="1:9" hidden="1" x14ac:dyDescent="0.25">
      <c r="A3162" s="53">
        <v>42767</v>
      </c>
      <c r="B3162" t="s">
        <v>38</v>
      </c>
      <c r="C3162" t="s">
        <v>185</v>
      </c>
      <c r="D3162">
        <v>1</v>
      </c>
      <c r="E3162" s="4">
        <v>7.67</v>
      </c>
      <c r="F3162" s="4" t="str">
        <f>VLOOKUP(C3162,[5]Lookup!A:C,3,FALSE)</f>
        <v>Local Authority</v>
      </c>
      <c r="G3162" t="str">
        <f>IF(F3162="NHS England", "NHS England", IFERROR(VLOOKUP(B3162,[5]Lookup!E:F,2,FALSE),"Requires a Council Assigning"))</f>
        <v>City of York</v>
      </c>
      <c r="H3162" t="str">
        <f>IFERROR(VLOOKUP(C3162,[5]Lookup!A:B,2,FALSE),"Requires Category")</f>
        <v>Nicotine Dependence</v>
      </c>
      <c r="I3162" t="str">
        <f t="shared" si="51"/>
        <v>No</v>
      </c>
    </row>
    <row r="3163" spans="1:9" hidden="1" x14ac:dyDescent="0.25">
      <c r="A3163" s="53">
        <v>42767</v>
      </c>
      <c r="B3163" t="s">
        <v>38</v>
      </c>
      <c r="C3163" t="s">
        <v>152</v>
      </c>
      <c r="D3163">
        <v>1</v>
      </c>
      <c r="E3163" s="4">
        <v>7.71</v>
      </c>
      <c r="F3163" s="4" t="str">
        <f>VLOOKUP(C3163,[5]Lookup!A:C,3,FALSE)</f>
        <v>NHS England</v>
      </c>
      <c r="G3163" t="str">
        <f>IF(F3163="NHS England", "NHS England", IFERROR(VLOOKUP(B3163,[5]Lookup!E:F,2,FALSE),"Requires a Council Assigning"))</f>
        <v>NHS England</v>
      </c>
      <c r="H3163" t="str">
        <f>IFERROR(VLOOKUP(C3163,[5]Lookup!A:B,2,FALSE),"Requires Category")</f>
        <v>Pneumococcal</v>
      </c>
      <c r="I3163" t="str">
        <f t="shared" si="51"/>
        <v>Yes</v>
      </c>
    </row>
    <row r="3164" spans="1:9" hidden="1" x14ac:dyDescent="0.25">
      <c r="A3164" s="53">
        <v>42767</v>
      </c>
      <c r="B3164" t="s">
        <v>38</v>
      </c>
      <c r="C3164" t="s">
        <v>144</v>
      </c>
      <c r="D3164">
        <v>1</v>
      </c>
      <c r="E3164" s="4">
        <v>13.03</v>
      </c>
      <c r="F3164" s="4" t="str">
        <f>VLOOKUP(C3164,[5]Lookup!A:C,3,FALSE)</f>
        <v>Local Authority</v>
      </c>
      <c r="G3164" t="str">
        <f>IF(F3164="NHS England", "NHS England", IFERROR(VLOOKUP(B3164,[5]Lookup!E:F,2,FALSE),"Requires a Council Assigning"))</f>
        <v>City of York</v>
      </c>
      <c r="H3164" t="str">
        <f>IFERROR(VLOOKUP(C3164,[5]Lookup!A:B,2,FALSE),"Requires Category")</f>
        <v>Emergency Contraception</v>
      </c>
      <c r="I3164" t="str">
        <f t="shared" si="51"/>
        <v>No</v>
      </c>
    </row>
    <row r="3165" spans="1:9" hidden="1" x14ac:dyDescent="0.25">
      <c r="A3165" s="53">
        <v>42767</v>
      </c>
      <c r="B3165" t="s">
        <v>54</v>
      </c>
      <c r="C3165" t="s">
        <v>166</v>
      </c>
      <c r="D3165">
        <v>4</v>
      </c>
      <c r="E3165" s="4">
        <v>124.9</v>
      </c>
      <c r="F3165" s="4" t="str">
        <f>VLOOKUP(C3165,[5]Lookup!A:C,3,FALSE)</f>
        <v>Local Authority</v>
      </c>
      <c r="G3165" t="str">
        <f>IF(F3165="NHS England", "NHS England", IFERROR(VLOOKUP(B3165,[5]Lookup!E:F,2,FALSE),"Requires a Council Assigning"))</f>
        <v>City of York</v>
      </c>
      <c r="H3165" t="str">
        <f>IFERROR(VLOOKUP(C3165,[5]Lookup!A:B,2,FALSE),"Requires Category")</f>
        <v>Alcohol dependence</v>
      </c>
      <c r="I3165" t="str">
        <f t="shared" si="51"/>
        <v>No</v>
      </c>
    </row>
    <row r="3166" spans="1:9" hidden="1" x14ac:dyDescent="0.25">
      <c r="A3166" s="53">
        <v>42767</v>
      </c>
      <c r="B3166" t="s">
        <v>54</v>
      </c>
      <c r="C3166" t="s">
        <v>130</v>
      </c>
      <c r="D3166">
        <v>1</v>
      </c>
      <c r="E3166" s="4">
        <v>38.71</v>
      </c>
      <c r="F3166" s="4" t="str">
        <f>VLOOKUP(C3166,[5]Lookup!A:C,3,FALSE)</f>
        <v>Local Authority</v>
      </c>
      <c r="G3166" t="str">
        <f>IF(F3166="NHS England", "NHS England", IFERROR(VLOOKUP(B3166,[5]Lookup!E:F,2,FALSE),"Requires a Council Assigning"))</f>
        <v>City of York</v>
      </c>
      <c r="H3166" t="str">
        <f>IFERROR(VLOOKUP(C3166,[5]Lookup!A:B,2,FALSE),"Requires Category")</f>
        <v>Nicotine Dependence</v>
      </c>
      <c r="I3166" t="str">
        <f t="shared" si="51"/>
        <v>No</v>
      </c>
    </row>
    <row r="3167" spans="1:9" hidden="1" x14ac:dyDescent="0.25">
      <c r="A3167" s="53">
        <v>42767</v>
      </c>
      <c r="B3167" t="s">
        <v>54</v>
      </c>
      <c r="C3167" t="s">
        <v>135</v>
      </c>
      <c r="D3167">
        <v>2</v>
      </c>
      <c r="E3167" s="4">
        <v>132.74</v>
      </c>
      <c r="F3167" s="4" t="str">
        <f>VLOOKUP(C3167,[5]Lookup!A:C,3,FALSE)</f>
        <v>Local Authority</v>
      </c>
      <c r="G3167" t="str">
        <f>IF(F3167="NHS England", "NHS England", IFERROR(VLOOKUP(B3167,[5]Lookup!E:F,2,FALSE),"Requires a Council Assigning"))</f>
        <v>City of York</v>
      </c>
      <c r="H3167" t="str">
        <f>IFERROR(VLOOKUP(C3167,[5]Lookup!A:B,2,FALSE),"Requires Category")</f>
        <v>Alcohol dependence</v>
      </c>
      <c r="I3167" t="str">
        <f t="shared" si="51"/>
        <v>No</v>
      </c>
    </row>
    <row r="3168" spans="1:9" hidden="1" x14ac:dyDescent="0.25">
      <c r="A3168" s="53">
        <v>42767</v>
      </c>
      <c r="B3168" t="s">
        <v>54</v>
      </c>
      <c r="C3168" t="s">
        <v>136</v>
      </c>
      <c r="D3168">
        <v>3</v>
      </c>
      <c r="E3168" s="4">
        <v>231.99</v>
      </c>
      <c r="F3168" s="4" t="str">
        <f>VLOOKUP(C3168,[5]Lookup!A:C,3,FALSE)</f>
        <v>Local Authority</v>
      </c>
      <c r="G3168" t="str">
        <f>IF(F3168="NHS England", "NHS England", IFERROR(VLOOKUP(B3168,[5]Lookup!E:F,2,FALSE),"Requires a Council Assigning"))</f>
        <v>City of York</v>
      </c>
      <c r="H3168" t="str">
        <f>IFERROR(VLOOKUP(C3168,[5]Lookup!A:B,2,FALSE),"Requires Category")</f>
        <v>Etonogestrel</v>
      </c>
      <c r="I3168" t="str">
        <f t="shared" si="51"/>
        <v>No</v>
      </c>
    </row>
    <row r="3169" spans="1:9" hidden="1" x14ac:dyDescent="0.25">
      <c r="A3169" s="53">
        <v>42767</v>
      </c>
      <c r="B3169" t="s">
        <v>54</v>
      </c>
      <c r="C3169" t="s">
        <v>244</v>
      </c>
      <c r="D3169">
        <v>8</v>
      </c>
      <c r="E3169" s="4">
        <v>41.15</v>
      </c>
      <c r="F3169" s="4" t="str">
        <f>VLOOKUP(C3169,[5]Lookup!A:C,3,FALSE)</f>
        <v>NHS England</v>
      </c>
      <c r="G3169" t="str">
        <f>IF(F3169="NHS England", "NHS England", IFERROR(VLOOKUP(B3169,[5]Lookup!E:F,2,FALSE),"Requires a Council Assigning"))</f>
        <v>NHS England</v>
      </c>
      <c r="H3169" t="str">
        <f>IFERROR(VLOOKUP(C3169,[5]Lookup!A:B,2,FALSE),"Requires Category")</f>
        <v>Pneumococcal</v>
      </c>
      <c r="I3169" t="str">
        <f t="shared" si="51"/>
        <v>Yes</v>
      </c>
    </row>
    <row r="3170" spans="1:9" hidden="1" x14ac:dyDescent="0.25">
      <c r="A3170" s="53">
        <v>42767</v>
      </c>
      <c r="B3170" t="s">
        <v>54</v>
      </c>
      <c r="C3170" t="s">
        <v>154</v>
      </c>
      <c r="D3170">
        <v>35</v>
      </c>
      <c r="E3170" s="4">
        <v>213.75</v>
      </c>
      <c r="F3170" s="4" t="str">
        <f>VLOOKUP(C3170,[5]Lookup!A:C,3,FALSE)</f>
        <v>NHS England</v>
      </c>
      <c r="G3170" t="str">
        <f>IF(F3170="NHS England", "NHS England", IFERROR(VLOOKUP(B3170,[5]Lookup!E:F,2,FALSE),"Requires a Council Assigning"))</f>
        <v>NHS England</v>
      </c>
      <c r="H3170" t="str">
        <f>IFERROR(VLOOKUP(C3170,[5]Lookup!A:B,2,FALSE),"Requires Category")</f>
        <v>Influenza</v>
      </c>
      <c r="I3170" t="str">
        <f t="shared" si="51"/>
        <v>Yes</v>
      </c>
    </row>
    <row r="3171" spans="1:9" hidden="1" x14ac:dyDescent="0.25">
      <c r="A3171" s="53">
        <v>42767</v>
      </c>
      <c r="B3171" t="s">
        <v>54</v>
      </c>
      <c r="C3171" t="s">
        <v>137</v>
      </c>
      <c r="D3171">
        <v>15</v>
      </c>
      <c r="E3171" s="4">
        <v>72.56</v>
      </c>
      <c r="F3171" s="4" t="str">
        <f>VLOOKUP(C3171,[5]Lookup!A:C,3,FALSE)</f>
        <v>NHS England</v>
      </c>
      <c r="G3171" t="str">
        <f>IF(F3171="NHS England", "NHS England", IFERROR(VLOOKUP(B3171,[5]Lookup!E:F,2,FALSE),"Requires a Council Assigning"))</f>
        <v>NHS England</v>
      </c>
      <c r="H3171" t="str">
        <f>IFERROR(VLOOKUP(C3171,[5]Lookup!A:B,2,FALSE),"Requires Category")</f>
        <v>Influenza</v>
      </c>
      <c r="I3171" t="str">
        <f t="shared" si="51"/>
        <v>Yes</v>
      </c>
    </row>
    <row r="3172" spans="1:9" hidden="1" x14ac:dyDescent="0.25">
      <c r="A3172" s="53">
        <v>42767</v>
      </c>
      <c r="B3172" t="s">
        <v>54</v>
      </c>
      <c r="C3172" t="s">
        <v>159</v>
      </c>
      <c r="D3172">
        <v>5</v>
      </c>
      <c r="E3172" s="4">
        <v>24.16</v>
      </c>
      <c r="F3172" s="4" t="str">
        <f>VLOOKUP(C3172,[5]Lookup!A:C,3,FALSE)</f>
        <v>Local Authority</v>
      </c>
      <c r="G3172" t="str">
        <f>IF(F3172="NHS England", "NHS England", IFERROR(VLOOKUP(B3172,[5]Lookup!E:F,2,FALSE),"Requires a Council Assigning"))</f>
        <v>City of York</v>
      </c>
      <c r="H3172" t="str">
        <f>IFERROR(VLOOKUP(C3172,[5]Lookup!A:B,2,FALSE),"Requires Category")</f>
        <v>Emergency Contraception</v>
      </c>
      <c r="I3172" t="str">
        <f t="shared" si="51"/>
        <v>No</v>
      </c>
    </row>
    <row r="3173" spans="1:9" hidden="1" x14ac:dyDescent="0.25">
      <c r="A3173" s="53">
        <v>42767</v>
      </c>
      <c r="B3173" t="s">
        <v>54</v>
      </c>
      <c r="C3173" t="s">
        <v>138</v>
      </c>
      <c r="D3173">
        <v>6</v>
      </c>
      <c r="E3173" s="4">
        <v>38.799999999999997</v>
      </c>
      <c r="F3173" s="4" t="str">
        <f>VLOOKUP(C3173,[5]Lookup!A:C,3,FALSE)</f>
        <v>Local Authority</v>
      </c>
      <c r="G3173" t="str">
        <f>IF(F3173="NHS England", "NHS England", IFERROR(VLOOKUP(B3173,[5]Lookup!E:F,2,FALSE),"Requires a Council Assigning"))</f>
        <v>City of York</v>
      </c>
      <c r="H3173" t="str">
        <f>IFERROR(VLOOKUP(C3173,[5]Lookup!A:B,2,FALSE),"Requires Category")</f>
        <v>Opioid Dependence</v>
      </c>
      <c r="I3173" t="str">
        <f t="shared" si="51"/>
        <v>Yes</v>
      </c>
    </row>
    <row r="3174" spans="1:9" hidden="1" x14ac:dyDescent="0.25">
      <c r="A3174" s="53">
        <v>42767</v>
      </c>
      <c r="B3174" t="s">
        <v>54</v>
      </c>
      <c r="C3174" t="s">
        <v>128</v>
      </c>
      <c r="D3174">
        <v>8</v>
      </c>
      <c r="E3174" s="4">
        <v>652.52</v>
      </c>
      <c r="F3174" s="4" t="str">
        <f>VLOOKUP(C3174,[5]Lookup!A:C,3,FALSE)</f>
        <v>Local Authority</v>
      </c>
      <c r="G3174" t="str">
        <f>IF(F3174="NHS England", "NHS England", IFERROR(VLOOKUP(B3174,[5]Lookup!E:F,2,FALSE),"Requires a Council Assigning"))</f>
        <v>City of York</v>
      </c>
      <c r="H3174" t="str">
        <f>IFERROR(VLOOKUP(C3174,[5]Lookup!A:B,2,FALSE),"Requires Category")</f>
        <v>IUD Progestogen-only Device</v>
      </c>
      <c r="I3174" t="str">
        <f t="shared" si="51"/>
        <v>No</v>
      </c>
    </row>
    <row r="3175" spans="1:9" hidden="1" x14ac:dyDescent="0.25">
      <c r="A3175" s="53">
        <v>42767</v>
      </c>
      <c r="B3175" t="s">
        <v>54</v>
      </c>
      <c r="C3175" t="s">
        <v>129</v>
      </c>
      <c r="D3175">
        <v>8</v>
      </c>
      <c r="E3175" s="4">
        <v>618.64</v>
      </c>
      <c r="F3175" s="4" t="str">
        <f>VLOOKUP(C3175,[5]Lookup!A:C,3,FALSE)</f>
        <v>Local Authority</v>
      </c>
      <c r="G3175" t="str">
        <f>IF(F3175="NHS England", "NHS England", IFERROR(VLOOKUP(B3175,[5]Lookup!E:F,2,FALSE),"Requires a Council Assigning"))</f>
        <v>City of York</v>
      </c>
      <c r="H3175" t="str">
        <f>IFERROR(VLOOKUP(C3175,[5]Lookup!A:B,2,FALSE),"Requires Category")</f>
        <v>Etonogestrel</v>
      </c>
      <c r="I3175" t="str">
        <f t="shared" si="51"/>
        <v>No</v>
      </c>
    </row>
    <row r="3176" spans="1:9" hidden="1" x14ac:dyDescent="0.25">
      <c r="A3176" s="53">
        <v>42767</v>
      </c>
      <c r="B3176" t="s">
        <v>54</v>
      </c>
      <c r="C3176" t="s">
        <v>168</v>
      </c>
      <c r="D3176">
        <v>2</v>
      </c>
      <c r="E3176" s="4">
        <v>76.91</v>
      </c>
      <c r="F3176" s="4" t="str">
        <f>VLOOKUP(C3176,[5]Lookup!A:C,3,FALSE)</f>
        <v>Local Authority</v>
      </c>
      <c r="G3176" t="str">
        <f>IF(F3176="NHS England", "NHS England", IFERROR(VLOOKUP(B3176,[5]Lookup!E:F,2,FALSE),"Requires a Council Assigning"))</f>
        <v>City of York</v>
      </c>
      <c r="H3176" t="str">
        <f>IFERROR(VLOOKUP(C3176,[5]Lookup!A:B,2,FALSE),"Requires Category")</f>
        <v>Nicotine Dependence</v>
      </c>
      <c r="I3176" t="str">
        <f t="shared" si="51"/>
        <v>No</v>
      </c>
    </row>
    <row r="3177" spans="1:9" hidden="1" x14ac:dyDescent="0.25">
      <c r="A3177" s="53">
        <v>42767</v>
      </c>
      <c r="B3177" t="s">
        <v>54</v>
      </c>
      <c r="C3177" t="s">
        <v>152</v>
      </c>
      <c r="D3177">
        <v>30</v>
      </c>
      <c r="E3177" s="4">
        <v>231.31</v>
      </c>
      <c r="F3177" s="4" t="str">
        <f>VLOOKUP(C3177,[5]Lookup!A:C,3,FALSE)</f>
        <v>NHS England</v>
      </c>
      <c r="G3177" t="str">
        <f>IF(F3177="NHS England", "NHS England", IFERROR(VLOOKUP(B3177,[5]Lookup!E:F,2,FALSE),"Requires a Council Assigning"))</f>
        <v>NHS England</v>
      </c>
      <c r="H3177" t="str">
        <f>IFERROR(VLOOKUP(C3177,[5]Lookup!A:B,2,FALSE),"Requires Category")</f>
        <v>Pneumococcal</v>
      </c>
      <c r="I3177" t="str">
        <f t="shared" si="51"/>
        <v>Yes</v>
      </c>
    </row>
    <row r="3178" spans="1:9" hidden="1" x14ac:dyDescent="0.25">
      <c r="A3178" s="53">
        <v>42767</v>
      </c>
      <c r="B3178" t="s">
        <v>54</v>
      </c>
      <c r="C3178" t="s">
        <v>144</v>
      </c>
      <c r="D3178">
        <v>1</v>
      </c>
      <c r="E3178" s="4">
        <v>13.03</v>
      </c>
      <c r="F3178" s="4" t="str">
        <f>VLOOKUP(C3178,[5]Lookup!A:C,3,FALSE)</f>
        <v>Local Authority</v>
      </c>
      <c r="G3178" t="str">
        <f>IF(F3178="NHS England", "NHS England", IFERROR(VLOOKUP(B3178,[5]Lookup!E:F,2,FALSE),"Requires a Council Assigning"))</f>
        <v>City of York</v>
      </c>
      <c r="H3178" t="str">
        <f>IFERROR(VLOOKUP(C3178,[5]Lookup!A:B,2,FALSE),"Requires Category")</f>
        <v>Emergency Contraception</v>
      </c>
      <c r="I3178" t="str">
        <f t="shared" si="51"/>
        <v>No</v>
      </c>
    </row>
    <row r="3179" spans="1:9" hidden="1" x14ac:dyDescent="0.25">
      <c r="A3179" s="53">
        <v>42767</v>
      </c>
      <c r="B3179" t="s">
        <v>54</v>
      </c>
      <c r="C3179" t="s">
        <v>145</v>
      </c>
      <c r="D3179">
        <v>2</v>
      </c>
      <c r="E3179" s="4">
        <v>50.65</v>
      </c>
      <c r="F3179" s="4" t="str">
        <f>VLOOKUP(C3179,[5]Lookup!A:C,3,FALSE)</f>
        <v>Local Authority</v>
      </c>
      <c r="G3179" t="str">
        <f>IF(F3179="NHS England", "NHS England", IFERROR(VLOOKUP(B3179,[5]Lookup!E:F,2,FALSE),"Requires a Council Assigning"))</f>
        <v>City of York</v>
      </c>
      <c r="H3179" t="str">
        <f>IFERROR(VLOOKUP(C3179,[5]Lookup!A:B,2,FALSE),"Requires Category")</f>
        <v>Nicotine Dependence</v>
      </c>
      <c r="I3179" t="str">
        <f t="shared" ref="I3179:I3242" si="52">INDEX($R$7:$AB$11,MATCH(G3179,$Q$7:$Q$11,0),MATCH(H3179,$R$6:$AB$6,0))</f>
        <v>No</v>
      </c>
    </row>
    <row r="3180" spans="1:9" hidden="1" x14ac:dyDescent="0.25">
      <c r="A3180" s="53">
        <v>42767</v>
      </c>
      <c r="B3180" t="s">
        <v>54</v>
      </c>
      <c r="C3180" t="s">
        <v>146</v>
      </c>
      <c r="D3180">
        <v>1</v>
      </c>
      <c r="E3180" s="4">
        <v>25.31</v>
      </c>
      <c r="F3180" s="4" t="str">
        <f>VLOOKUP(C3180,[5]Lookup!A:C,3,FALSE)</f>
        <v>Local Authority</v>
      </c>
      <c r="G3180" t="str">
        <f>IF(F3180="NHS England", "NHS England", IFERROR(VLOOKUP(B3180,[5]Lookup!E:F,2,FALSE),"Requires a Council Assigning"))</f>
        <v>City of York</v>
      </c>
      <c r="H3180" t="str">
        <f>IFERROR(VLOOKUP(C3180,[5]Lookup!A:B,2,FALSE),"Requires Category")</f>
        <v>Nicotine Dependence</v>
      </c>
      <c r="I3180" t="str">
        <f t="shared" si="52"/>
        <v>No</v>
      </c>
    </row>
    <row r="3181" spans="1:9" hidden="1" x14ac:dyDescent="0.25">
      <c r="A3181" s="53">
        <v>42767</v>
      </c>
      <c r="B3181" t="s">
        <v>72</v>
      </c>
      <c r="C3181" t="s">
        <v>127</v>
      </c>
      <c r="D3181">
        <v>1</v>
      </c>
      <c r="E3181" s="4">
        <v>13.03</v>
      </c>
      <c r="F3181" s="4" t="str">
        <f>VLOOKUP(C3181,[5]Lookup!A:C,3,FALSE)</f>
        <v>Local Authority</v>
      </c>
      <c r="G3181" t="str">
        <f>IF(F3181="NHS England", "NHS England", IFERROR(VLOOKUP(B3181,[5]Lookup!E:F,2,FALSE),"Requires a Council Assigning"))</f>
        <v>EXCLUDE</v>
      </c>
      <c r="H3181" t="str">
        <f>IFERROR(VLOOKUP(C3181,[5]Lookup!A:B,2,FALSE),"Requires Category")</f>
        <v>Emergency Contraception</v>
      </c>
      <c r="I3181" t="str">
        <f t="shared" si="52"/>
        <v>No</v>
      </c>
    </row>
    <row r="3182" spans="1:9" hidden="1" x14ac:dyDescent="0.25">
      <c r="A3182" s="53">
        <v>42767</v>
      </c>
      <c r="B3182" t="s">
        <v>72</v>
      </c>
      <c r="C3182" t="s">
        <v>159</v>
      </c>
      <c r="D3182">
        <v>2</v>
      </c>
      <c r="E3182" s="4">
        <v>9.66</v>
      </c>
      <c r="F3182" s="4" t="str">
        <f>VLOOKUP(C3182,[5]Lookup!A:C,3,FALSE)</f>
        <v>Local Authority</v>
      </c>
      <c r="G3182" t="str">
        <f>IF(F3182="NHS England", "NHS England", IFERROR(VLOOKUP(B3182,[5]Lookup!E:F,2,FALSE),"Requires a Council Assigning"))</f>
        <v>EXCLUDE</v>
      </c>
      <c r="H3182" t="str">
        <f>IFERROR(VLOOKUP(C3182,[5]Lookup!A:B,2,FALSE),"Requires Category")</f>
        <v>Emergency Contraception</v>
      </c>
      <c r="I3182" t="str">
        <f t="shared" si="52"/>
        <v>No</v>
      </c>
    </row>
    <row r="3183" spans="1:9" hidden="1" x14ac:dyDescent="0.25">
      <c r="A3183" s="53">
        <v>42767</v>
      </c>
      <c r="B3183" t="s">
        <v>72</v>
      </c>
      <c r="C3183" t="s">
        <v>144</v>
      </c>
      <c r="D3183">
        <v>1</v>
      </c>
      <c r="E3183" s="4">
        <v>13.03</v>
      </c>
      <c r="F3183" s="4" t="str">
        <f>VLOOKUP(C3183,[5]Lookup!A:C,3,FALSE)</f>
        <v>Local Authority</v>
      </c>
      <c r="G3183" t="str">
        <f>IF(F3183="NHS England", "NHS England", IFERROR(VLOOKUP(B3183,[5]Lookup!E:F,2,FALSE),"Requires a Council Assigning"))</f>
        <v>EXCLUDE</v>
      </c>
      <c r="H3183" t="str">
        <f>IFERROR(VLOOKUP(C3183,[5]Lookup!A:B,2,FALSE),"Requires Category")</f>
        <v>Emergency Contraception</v>
      </c>
      <c r="I3183" t="str">
        <f t="shared" si="52"/>
        <v>No</v>
      </c>
    </row>
    <row r="3184" spans="1:9" x14ac:dyDescent="0.25">
      <c r="A3184" s="53">
        <v>42795</v>
      </c>
      <c r="B3184" t="s">
        <v>58</v>
      </c>
      <c r="C3184" t="s">
        <v>133</v>
      </c>
      <c r="D3184">
        <v>2</v>
      </c>
      <c r="E3184" s="4">
        <v>14.85</v>
      </c>
      <c r="F3184" s="4" t="str">
        <f>VLOOKUP(C3184,[5]Lookup!A:C,3,FALSE)</f>
        <v>Local Authority</v>
      </c>
      <c r="G3184" t="str">
        <f>IF(F3184="NHS England", "NHS England", IFERROR(VLOOKUP(B3184,[5]Lookup!E:F,2,FALSE),"Requires a Council Assigning"))</f>
        <v>North Yorkshire County Council</v>
      </c>
      <c r="H3184" t="str">
        <f>IFERROR(VLOOKUP(C3184,[5]Lookup!A:B,2,FALSE),"Requires Category")</f>
        <v>Opioid Dependence</v>
      </c>
      <c r="I3184" t="str">
        <f t="shared" si="52"/>
        <v>Yes</v>
      </c>
    </row>
    <row r="3185" spans="1:9" x14ac:dyDescent="0.25">
      <c r="A3185" s="53">
        <v>42795</v>
      </c>
      <c r="B3185" t="s">
        <v>58</v>
      </c>
      <c r="C3185" t="s">
        <v>134</v>
      </c>
      <c r="D3185">
        <v>1</v>
      </c>
      <c r="E3185" s="4">
        <v>4.12</v>
      </c>
      <c r="F3185" s="4" t="str">
        <f>VLOOKUP(C3185,[5]Lookup!A:C,3,FALSE)</f>
        <v>Local Authority</v>
      </c>
      <c r="G3185" t="str">
        <f>IF(F3185="NHS England", "NHS England", IFERROR(VLOOKUP(B3185,[5]Lookup!E:F,2,FALSE),"Requires a Council Assigning"))</f>
        <v>North Yorkshire County Council</v>
      </c>
      <c r="H3185" t="str">
        <f>IFERROR(VLOOKUP(C3185,[5]Lookup!A:B,2,FALSE),"Requires Category")</f>
        <v>Opioid Dependence</v>
      </c>
      <c r="I3185" t="str">
        <f t="shared" si="52"/>
        <v>Yes</v>
      </c>
    </row>
    <row r="3186" spans="1:9" x14ac:dyDescent="0.25">
      <c r="A3186" s="53">
        <v>42795</v>
      </c>
      <c r="B3186" t="s">
        <v>58</v>
      </c>
      <c r="C3186" t="s">
        <v>177</v>
      </c>
      <c r="D3186">
        <v>2</v>
      </c>
      <c r="E3186" s="4">
        <v>50.67</v>
      </c>
      <c r="F3186" s="4" t="str">
        <f>VLOOKUP(C3186,[5]Lookup!A:C,3,FALSE)</f>
        <v>Local Authority</v>
      </c>
      <c r="G3186" t="str">
        <f>IF(F3186="NHS England", "NHS England", IFERROR(VLOOKUP(B3186,[5]Lookup!E:F,2,FALSE),"Requires a Council Assigning"))</f>
        <v>North Yorkshire County Council</v>
      </c>
      <c r="H3186" t="str">
        <f>IFERROR(VLOOKUP(C3186,[5]Lookup!A:B,2,FALSE),"Requires Category")</f>
        <v>Nicotine Dependence</v>
      </c>
      <c r="I3186" t="str">
        <f t="shared" si="52"/>
        <v>Yes</v>
      </c>
    </row>
    <row r="3187" spans="1:9" x14ac:dyDescent="0.25">
      <c r="A3187" s="53">
        <v>42795</v>
      </c>
      <c r="B3187" t="s">
        <v>58</v>
      </c>
      <c r="C3187" t="s">
        <v>135</v>
      </c>
      <c r="D3187">
        <v>1</v>
      </c>
      <c r="E3187" s="4">
        <v>47.63</v>
      </c>
      <c r="F3187" s="4" t="str">
        <f>VLOOKUP(C3187,[5]Lookup!A:C,3,FALSE)</f>
        <v>Local Authority</v>
      </c>
      <c r="G3187" t="str">
        <f>IF(F3187="NHS England", "NHS England", IFERROR(VLOOKUP(B3187,[5]Lookup!E:F,2,FALSE),"Requires a Council Assigning"))</f>
        <v>North Yorkshire County Council</v>
      </c>
      <c r="H3187" t="str">
        <f>IFERROR(VLOOKUP(C3187,[5]Lookup!A:B,2,FALSE),"Requires Category")</f>
        <v>Alcohol dependence</v>
      </c>
      <c r="I3187" t="str">
        <f t="shared" si="52"/>
        <v>Yes</v>
      </c>
    </row>
    <row r="3188" spans="1:9" x14ac:dyDescent="0.25">
      <c r="A3188" s="53">
        <v>42795</v>
      </c>
      <c r="B3188" t="s">
        <v>58</v>
      </c>
      <c r="C3188" t="s">
        <v>137</v>
      </c>
      <c r="D3188">
        <v>2</v>
      </c>
      <c r="E3188" s="4">
        <v>9.68</v>
      </c>
      <c r="F3188" s="4" t="str">
        <f>VLOOKUP(C3188,[5]Lookup!A:C,3,FALSE)</f>
        <v>NHS England</v>
      </c>
      <c r="G3188" t="str">
        <f>IF(F3188="NHS England", "NHS England", IFERROR(VLOOKUP(B3188,[5]Lookup!E:F,2,FALSE),"Requires a Council Assigning"))</f>
        <v>NHS England</v>
      </c>
      <c r="H3188" t="str">
        <f>IFERROR(VLOOKUP(C3188,[5]Lookup!A:B,2,FALSE),"Requires Category")</f>
        <v>Influenza</v>
      </c>
      <c r="I3188" t="str">
        <f t="shared" si="52"/>
        <v>Yes</v>
      </c>
    </row>
    <row r="3189" spans="1:9" x14ac:dyDescent="0.25">
      <c r="A3189" s="53">
        <v>42795</v>
      </c>
      <c r="B3189" t="s">
        <v>58</v>
      </c>
      <c r="C3189" t="s">
        <v>138</v>
      </c>
      <c r="D3189">
        <v>5</v>
      </c>
      <c r="E3189" s="4">
        <v>24.95</v>
      </c>
      <c r="F3189" s="4" t="str">
        <f>VLOOKUP(C3189,[5]Lookup!A:C,3,FALSE)</f>
        <v>Local Authority</v>
      </c>
      <c r="G3189" t="str">
        <f>IF(F3189="NHS England", "NHS England", IFERROR(VLOOKUP(B3189,[5]Lookup!E:F,2,FALSE),"Requires a Council Assigning"))</f>
        <v>North Yorkshire County Council</v>
      </c>
      <c r="H3189" t="str">
        <f>IFERROR(VLOOKUP(C3189,[5]Lookup!A:B,2,FALSE),"Requires Category")</f>
        <v>Opioid Dependence</v>
      </c>
      <c r="I3189" t="str">
        <f t="shared" si="52"/>
        <v>Yes</v>
      </c>
    </row>
    <row r="3190" spans="1:9" x14ac:dyDescent="0.25">
      <c r="A3190" s="53">
        <v>42795</v>
      </c>
      <c r="B3190" t="s">
        <v>58</v>
      </c>
      <c r="C3190" t="s">
        <v>129</v>
      </c>
      <c r="D3190">
        <v>2</v>
      </c>
      <c r="E3190" s="4">
        <v>154.72999999999999</v>
      </c>
      <c r="F3190" s="4" t="str">
        <f>VLOOKUP(C3190,[5]Lookup!A:C,3,FALSE)</f>
        <v>Local Authority</v>
      </c>
      <c r="G3190" t="str">
        <f>IF(F3190="NHS England", "NHS England", IFERROR(VLOOKUP(B3190,[5]Lookup!E:F,2,FALSE),"Requires a Council Assigning"))</f>
        <v>North Yorkshire County Council</v>
      </c>
      <c r="H3190" t="str">
        <f>IFERROR(VLOOKUP(C3190,[5]Lookup!A:B,2,FALSE),"Requires Category")</f>
        <v>Etonogestrel</v>
      </c>
      <c r="I3190" t="str">
        <f t="shared" si="52"/>
        <v>Yes</v>
      </c>
    </row>
    <row r="3191" spans="1:9" x14ac:dyDescent="0.25">
      <c r="A3191" s="53">
        <v>42795</v>
      </c>
      <c r="B3191" t="s">
        <v>58</v>
      </c>
      <c r="C3191" t="s">
        <v>152</v>
      </c>
      <c r="D3191">
        <v>2</v>
      </c>
      <c r="E3191" s="4">
        <v>15.43</v>
      </c>
      <c r="F3191" s="4" t="str">
        <f>VLOOKUP(C3191,[5]Lookup!A:C,3,FALSE)</f>
        <v>NHS England</v>
      </c>
      <c r="G3191" t="str">
        <f>IF(F3191="NHS England", "NHS England", IFERROR(VLOOKUP(B3191,[5]Lookup!E:F,2,FALSE),"Requires a Council Assigning"))</f>
        <v>NHS England</v>
      </c>
      <c r="H3191" t="str">
        <f>IFERROR(VLOOKUP(C3191,[5]Lookup!A:B,2,FALSE),"Requires Category")</f>
        <v>Pneumococcal</v>
      </c>
      <c r="I3191" t="str">
        <f t="shared" si="52"/>
        <v>Yes</v>
      </c>
    </row>
    <row r="3192" spans="1:9" x14ac:dyDescent="0.25">
      <c r="A3192" s="53">
        <v>42795</v>
      </c>
      <c r="B3192" t="s">
        <v>58</v>
      </c>
      <c r="C3192" t="s">
        <v>145</v>
      </c>
      <c r="D3192">
        <v>4</v>
      </c>
      <c r="E3192" s="4">
        <v>126.66</v>
      </c>
      <c r="F3192" s="4" t="str">
        <f>VLOOKUP(C3192,[5]Lookup!A:C,3,FALSE)</f>
        <v>Local Authority</v>
      </c>
      <c r="G3192" t="str">
        <f>IF(F3192="NHS England", "NHS England", IFERROR(VLOOKUP(B3192,[5]Lookup!E:F,2,FALSE),"Requires a Council Assigning"))</f>
        <v>North Yorkshire County Council</v>
      </c>
      <c r="H3192" t="str">
        <f>IFERROR(VLOOKUP(C3192,[5]Lookup!A:B,2,FALSE),"Requires Category")</f>
        <v>Nicotine Dependence</v>
      </c>
      <c r="I3192" t="str">
        <f t="shared" si="52"/>
        <v>Yes</v>
      </c>
    </row>
    <row r="3193" spans="1:9" x14ac:dyDescent="0.25">
      <c r="A3193" s="53">
        <v>42795</v>
      </c>
      <c r="B3193" t="s">
        <v>58</v>
      </c>
      <c r="C3193" t="s">
        <v>202</v>
      </c>
      <c r="D3193">
        <v>1</v>
      </c>
      <c r="E3193" s="4">
        <v>25.42</v>
      </c>
      <c r="F3193" s="4" t="str">
        <f>VLOOKUP(C3193,[5]Lookup!A:C,3,FALSE)</f>
        <v>Local Authority</v>
      </c>
      <c r="G3193" t="str">
        <f>IF(F3193="NHS England", "NHS England", IFERROR(VLOOKUP(B3193,[5]Lookup!E:F,2,FALSE),"Requires a Council Assigning"))</f>
        <v>North Yorkshire County Council</v>
      </c>
      <c r="H3193" t="str">
        <f>IFERROR(VLOOKUP(C3193,[5]Lookup!A:B,2,FALSE),"Requires Category")</f>
        <v>Nicotine Dependence</v>
      </c>
      <c r="I3193" t="str">
        <f t="shared" si="52"/>
        <v>Yes</v>
      </c>
    </row>
    <row r="3194" spans="1:9" x14ac:dyDescent="0.25">
      <c r="A3194" s="53">
        <v>42795</v>
      </c>
      <c r="B3194" t="s">
        <v>58</v>
      </c>
      <c r="C3194" t="s">
        <v>146</v>
      </c>
      <c r="D3194">
        <v>5</v>
      </c>
      <c r="E3194" s="4">
        <v>202.55</v>
      </c>
      <c r="F3194" s="4" t="str">
        <f>VLOOKUP(C3194,[5]Lookup!A:C,3,FALSE)</f>
        <v>Local Authority</v>
      </c>
      <c r="G3194" t="str">
        <f>IF(F3194="NHS England", "NHS England", IFERROR(VLOOKUP(B3194,[5]Lookup!E:F,2,FALSE),"Requires a Council Assigning"))</f>
        <v>North Yorkshire County Council</v>
      </c>
      <c r="H3194" t="str">
        <f>IFERROR(VLOOKUP(C3194,[5]Lookup!A:B,2,FALSE),"Requires Category")</f>
        <v>Nicotine Dependence</v>
      </c>
      <c r="I3194" t="str">
        <f t="shared" si="52"/>
        <v>Yes</v>
      </c>
    </row>
    <row r="3195" spans="1:9" hidden="1" x14ac:dyDescent="0.25">
      <c r="A3195" s="53">
        <v>42795</v>
      </c>
      <c r="B3195" t="s">
        <v>235</v>
      </c>
      <c r="C3195" t="s">
        <v>256</v>
      </c>
      <c r="D3195">
        <v>1</v>
      </c>
      <c r="E3195" s="4">
        <v>6.12</v>
      </c>
      <c r="F3195" s="4" t="str">
        <f>VLOOKUP(C3195,[5]Lookup!A:C,3,FALSE)</f>
        <v>NHS England</v>
      </c>
      <c r="G3195" t="str">
        <f>IF(F3195="NHS England", "NHS England", IFERROR(VLOOKUP(B3195,[5]Lookup!E:F,2,FALSE),"Requires a Council Assigning"))</f>
        <v>NHS England</v>
      </c>
      <c r="H3195" t="str">
        <f>IFERROR(VLOOKUP(C3195,[5]Lookup!A:B,2,FALSE),"Requires Category")</f>
        <v>Influenza</v>
      </c>
      <c r="I3195" t="str">
        <f t="shared" si="52"/>
        <v>Yes</v>
      </c>
    </row>
    <row r="3196" spans="1:9" hidden="1" x14ac:dyDescent="0.25">
      <c r="A3196" s="53">
        <v>42795</v>
      </c>
      <c r="B3196" t="s">
        <v>40</v>
      </c>
      <c r="C3196" t="s">
        <v>135</v>
      </c>
      <c r="D3196">
        <v>4</v>
      </c>
      <c r="E3196" s="4">
        <v>48.07</v>
      </c>
      <c r="F3196" s="4" t="str">
        <f>VLOOKUP(C3196,[5]Lookup!A:C,3,FALSE)</f>
        <v>Local Authority</v>
      </c>
      <c r="G3196" t="str">
        <f>IF(F3196="NHS England", "NHS England", IFERROR(VLOOKUP(B3196,[5]Lookup!E:F,2,FALSE),"Requires a Council Assigning"))</f>
        <v>City of York</v>
      </c>
      <c r="H3196" t="str">
        <f>IFERROR(VLOOKUP(C3196,[5]Lookup!A:B,2,FALSE),"Requires Category")</f>
        <v>Alcohol dependence</v>
      </c>
      <c r="I3196" t="str">
        <f t="shared" si="52"/>
        <v>No</v>
      </c>
    </row>
    <row r="3197" spans="1:9" hidden="1" x14ac:dyDescent="0.25">
      <c r="A3197" s="53">
        <v>42795</v>
      </c>
      <c r="B3197" t="s">
        <v>40</v>
      </c>
      <c r="C3197" t="s">
        <v>127</v>
      </c>
      <c r="D3197">
        <v>3</v>
      </c>
      <c r="E3197" s="4">
        <v>39.119999999999997</v>
      </c>
      <c r="F3197" s="4" t="str">
        <f>VLOOKUP(C3197,[5]Lookup!A:C,3,FALSE)</f>
        <v>Local Authority</v>
      </c>
      <c r="G3197" t="str">
        <f>IF(F3197="NHS England", "NHS England", IFERROR(VLOOKUP(B3197,[5]Lookup!E:F,2,FALSE),"Requires a Council Assigning"))</f>
        <v>City of York</v>
      </c>
      <c r="H3197" t="str">
        <f>IFERROR(VLOOKUP(C3197,[5]Lookup!A:B,2,FALSE),"Requires Category")</f>
        <v>Emergency Contraception</v>
      </c>
      <c r="I3197" t="str">
        <f t="shared" si="52"/>
        <v>No</v>
      </c>
    </row>
    <row r="3198" spans="1:9" hidden="1" x14ac:dyDescent="0.25">
      <c r="A3198" s="53">
        <v>42795</v>
      </c>
      <c r="B3198" t="s">
        <v>40</v>
      </c>
      <c r="C3198" t="s">
        <v>154</v>
      </c>
      <c r="D3198">
        <v>17</v>
      </c>
      <c r="E3198" s="4">
        <v>103.87</v>
      </c>
      <c r="F3198" s="4" t="str">
        <f>VLOOKUP(C3198,[5]Lookup!A:C,3,FALSE)</f>
        <v>NHS England</v>
      </c>
      <c r="G3198" t="str">
        <f>IF(F3198="NHS England", "NHS England", IFERROR(VLOOKUP(B3198,[5]Lookup!E:F,2,FALSE),"Requires a Council Assigning"))</f>
        <v>NHS England</v>
      </c>
      <c r="H3198" t="str">
        <f>IFERROR(VLOOKUP(C3198,[5]Lookup!A:B,2,FALSE),"Requires Category")</f>
        <v>Influenza</v>
      </c>
      <c r="I3198" t="str">
        <f t="shared" si="52"/>
        <v>Yes</v>
      </c>
    </row>
    <row r="3199" spans="1:9" hidden="1" x14ac:dyDescent="0.25">
      <c r="A3199" s="53">
        <v>42795</v>
      </c>
      <c r="B3199" t="s">
        <v>40</v>
      </c>
      <c r="C3199" t="s">
        <v>159</v>
      </c>
      <c r="D3199">
        <v>2</v>
      </c>
      <c r="E3199" s="4">
        <v>9.67</v>
      </c>
      <c r="F3199" s="4" t="str">
        <f>VLOOKUP(C3199,[5]Lookup!A:C,3,FALSE)</f>
        <v>Local Authority</v>
      </c>
      <c r="G3199" t="str">
        <f>IF(F3199="NHS England", "NHS England", IFERROR(VLOOKUP(B3199,[5]Lookup!E:F,2,FALSE),"Requires a Council Assigning"))</f>
        <v>City of York</v>
      </c>
      <c r="H3199" t="str">
        <f>IFERROR(VLOOKUP(C3199,[5]Lookup!A:B,2,FALSE),"Requires Category")</f>
        <v>Emergency Contraception</v>
      </c>
      <c r="I3199" t="str">
        <f t="shared" si="52"/>
        <v>No</v>
      </c>
    </row>
    <row r="3200" spans="1:9" hidden="1" x14ac:dyDescent="0.25">
      <c r="A3200" s="53">
        <v>42795</v>
      </c>
      <c r="B3200" t="s">
        <v>40</v>
      </c>
      <c r="C3200" t="s">
        <v>138</v>
      </c>
      <c r="D3200">
        <v>1</v>
      </c>
      <c r="E3200" s="4">
        <v>3.68</v>
      </c>
      <c r="F3200" s="4" t="str">
        <f>VLOOKUP(C3200,[5]Lookup!A:C,3,FALSE)</f>
        <v>Local Authority</v>
      </c>
      <c r="G3200" t="str">
        <f>IF(F3200="NHS England", "NHS England", IFERROR(VLOOKUP(B3200,[5]Lookup!E:F,2,FALSE),"Requires a Council Assigning"))</f>
        <v>City of York</v>
      </c>
      <c r="H3200" t="str">
        <f>IFERROR(VLOOKUP(C3200,[5]Lookup!A:B,2,FALSE),"Requires Category")</f>
        <v>Opioid Dependence</v>
      </c>
      <c r="I3200" t="str">
        <f t="shared" si="52"/>
        <v>Yes</v>
      </c>
    </row>
    <row r="3201" spans="1:9" hidden="1" x14ac:dyDescent="0.25">
      <c r="A3201" s="53">
        <v>42795</v>
      </c>
      <c r="B3201" t="s">
        <v>40</v>
      </c>
      <c r="C3201" t="s">
        <v>128</v>
      </c>
      <c r="D3201">
        <v>2</v>
      </c>
      <c r="E3201" s="4">
        <v>163.21</v>
      </c>
      <c r="F3201" s="4" t="str">
        <f>VLOOKUP(C3201,[5]Lookup!A:C,3,FALSE)</f>
        <v>Local Authority</v>
      </c>
      <c r="G3201" t="str">
        <f>IF(F3201="NHS England", "NHS England", IFERROR(VLOOKUP(B3201,[5]Lookup!E:F,2,FALSE),"Requires a Council Assigning"))</f>
        <v>City of York</v>
      </c>
      <c r="H3201" t="str">
        <f>IFERROR(VLOOKUP(C3201,[5]Lookup!A:B,2,FALSE),"Requires Category")</f>
        <v>IUD Progestogen-only Device</v>
      </c>
      <c r="I3201" t="str">
        <f t="shared" si="52"/>
        <v>No</v>
      </c>
    </row>
    <row r="3202" spans="1:9" hidden="1" x14ac:dyDescent="0.25">
      <c r="A3202" s="53">
        <v>42795</v>
      </c>
      <c r="B3202" t="s">
        <v>12</v>
      </c>
      <c r="C3202" t="s">
        <v>159</v>
      </c>
      <c r="D3202">
        <v>1</v>
      </c>
      <c r="E3202" s="4">
        <v>4.83</v>
      </c>
      <c r="F3202" s="4" t="str">
        <f>VLOOKUP(C3202,[5]Lookup!A:C,3,FALSE)</f>
        <v>Local Authority</v>
      </c>
      <c r="G3202" t="str">
        <f>IF(F3202="NHS England", "NHS England", IFERROR(VLOOKUP(B3202,[5]Lookup!E:F,2,FALSE),"Requires a Council Assigning"))</f>
        <v>City of York</v>
      </c>
      <c r="H3202" t="str">
        <f>IFERROR(VLOOKUP(C3202,[5]Lookup!A:B,2,FALSE),"Requires Category")</f>
        <v>Emergency Contraception</v>
      </c>
      <c r="I3202" t="str">
        <f t="shared" si="52"/>
        <v>No</v>
      </c>
    </row>
    <row r="3203" spans="1:9" hidden="1" x14ac:dyDescent="0.25">
      <c r="A3203" s="53">
        <v>42795</v>
      </c>
      <c r="B3203" t="s">
        <v>34</v>
      </c>
      <c r="C3203" t="s">
        <v>128</v>
      </c>
      <c r="D3203">
        <v>1</v>
      </c>
      <c r="E3203" s="4">
        <v>81.59</v>
      </c>
      <c r="F3203" s="4" t="str">
        <f>VLOOKUP(C3203,[5]Lookup!A:C,3,FALSE)</f>
        <v>Local Authority</v>
      </c>
      <c r="G3203" t="str">
        <f>IF(F3203="NHS England", "NHS England", IFERROR(VLOOKUP(B3203,[5]Lookup!E:F,2,FALSE),"Requires a Council Assigning"))</f>
        <v>City of York</v>
      </c>
      <c r="H3203" t="str">
        <f>IFERROR(VLOOKUP(C3203,[5]Lookup!A:B,2,FALSE),"Requires Category")</f>
        <v>IUD Progestogen-only Device</v>
      </c>
      <c r="I3203" t="str">
        <f t="shared" si="52"/>
        <v>No</v>
      </c>
    </row>
    <row r="3204" spans="1:9" hidden="1" x14ac:dyDescent="0.25">
      <c r="A3204" s="53">
        <v>42795</v>
      </c>
      <c r="B3204" t="s">
        <v>26</v>
      </c>
      <c r="C3204" t="s">
        <v>135</v>
      </c>
      <c r="D3204">
        <v>1</v>
      </c>
      <c r="E3204" s="4">
        <v>74.95</v>
      </c>
      <c r="F3204" s="4" t="str">
        <f>VLOOKUP(C3204,[5]Lookup!A:C,3,FALSE)</f>
        <v>Local Authority</v>
      </c>
      <c r="G3204" t="str">
        <f>IF(F3204="NHS England", "NHS England", IFERROR(VLOOKUP(B3204,[5]Lookup!E:F,2,FALSE),"Requires a Council Assigning"))</f>
        <v>North Yorkshire County Council</v>
      </c>
      <c r="H3204" t="str">
        <f>IFERROR(VLOOKUP(C3204,[5]Lookup!A:B,2,FALSE),"Requires Category")</f>
        <v>Alcohol dependence</v>
      </c>
      <c r="I3204" t="str">
        <f t="shared" si="52"/>
        <v>Yes</v>
      </c>
    </row>
    <row r="3205" spans="1:9" hidden="1" x14ac:dyDescent="0.25">
      <c r="A3205" s="53">
        <v>42795</v>
      </c>
      <c r="B3205" t="s">
        <v>26</v>
      </c>
      <c r="C3205" t="s">
        <v>127</v>
      </c>
      <c r="D3205">
        <v>1</v>
      </c>
      <c r="E3205" s="4">
        <v>13.03</v>
      </c>
      <c r="F3205" s="4" t="str">
        <f>VLOOKUP(C3205,[5]Lookup!A:C,3,FALSE)</f>
        <v>Local Authority</v>
      </c>
      <c r="G3205" t="str">
        <f>IF(F3205="NHS England", "NHS England", IFERROR(VLOOKUP(B3205,[5]Lookup!E:F,2,FALSE),"Requires a Council Assigning"))</f>
        <v>North Yorkshire County Council</v>
      </c>
      <c r="H3205" t="str">
        <f>IFERROR(VLOOKUP(C3205,[5]Lookup!A:B,2,FALSE),"Requires Category")</f>
        <v>Emergency Contraception</v>
      </c>
      <c r="I3205" t="str">
        <f t="shared" si="52"/>
        <v>No</v>
      </c>
    </row>
    <row r="3206" spans="1:9" hidden="1" x14ac:dyDescent="0.25">
      <c r="A3206" s="53">
        <v>42795</v>
      </c>
      <c r="B3206" t="s">
        <v>26</v>
      </c>
      <c r="C3206" t="s">
        <v>137</v>
      </c>
      <c r="D3206">
        <v>2</v>
      </c>
      <c r="E3206" s="4">
        <v>9.68</v>
      </c>
      <c r="F3206" s="4" t="str">
        <f>VLOOKUP(C3206,[5]Lookup!A:C,3,FALSE)</f>
        <v>NHS England</v>
      </c>
      <c r="G3206" t="str">
        <f>IF(F3206="NHS England", "NHS England", IFERROR(VLOOKUP(B3206,[5]Lookup!E:F,2,FALSE),"Requires a Council Assigning"))</f>
        <v>NHS England</v>
      </c>
      <c r="H3206" t="str">
        <f>IFERROR(VLOOKUP(C3206,[5]Lookup!A:B,2,FALSE),"Requires Category")</f>
        <v>Influenza</v>
      </c>
      <c r="I3206" t="str">
        <f t="shared" si="52"/>
        <v>Yes</v>
      </c>
    </row>
    <row r="3207" spans="1:9" hidden="1" x14ac:dyDescent="0.25">
      <c r="A3207" s="53">
        <v>42795</v>
      </c>
      <c r="B3207" t="s">
        <v>26</v>
      </c>
      <c r="C3207" t="s">
        <v>164</v>
      </c>
      <c r="D3207">
        <v>1</v>
      </c>
      <c r="E3207" s="4">
        <v>4.82</v>
      </c>
      <c r="F3207" s="4" t="str">
        <f>VLOOKUP(C3207,[5]Lookup!A:C,3,FALSE)</f>
        <v>Local Authority</v>
      </c>
      <c r="G3207" t="str">
        <f>IF(F3207="NHS England", "NHS England", IFERROR(VLOOKUP(B3207,[5]Lookup!E:F,2,FALSE),"Requires a Council Assigning"))</f>
        <v>North Yorkshire County Council</v>
      </c>
      <c r="H3207" t="str">
        <f>IFERROR(VLOOKUP(C3207,[5]Lookup!A:B,2,FALSE),"Requires Category")</f>
        <v>Emergency Contraception</v>
      </c>
      <c r="I3207" t="str">
        <f t="shared" si="52"/>
        <v>No</v>
      </c>
    </row>
    <row r="3208" spans="1:9" hidden="1" x14ac:dyDescent="0.25">
      <c r="A3208" s="53">
        <v>42795</v>
      </c>
      <c r="B3208" t="s">
        <v>26</v>
      </c>
      <c r="C3208" t="s">
        <v>159</v>
      </c>
      <c r="D3208">
        <v>1</v>
      </c>
      <c r="E3208" s="4">
        <v>4.82</v>
      </c>
      <c r="F3208" s="4" t="str">
        <f>VLOOKUP(C3208,[5]Lookup!A:C,3,FALSE)</f>
        <v>Local Authority</v>
      </c>
      <c r="G3208" t="str">
        <f>IF(F3208="NHS England", "NHS England", IFERROR(VLOOKUP(B3208,[5]Lookup!E:F,2,FALSE),"Requires a Council Assigning"))</f>
        <v>North Yorkshire County Council</v>
      </c>
      <c r="H3208" t="str">
        <f>IFERROR(VLOOKUP(C3208,[5]Lookup!A:B,2,FALSE),"Requires Category")</f>
        <v>Emergency Contraception</v>
      </c>
      <c r="I3208" t="str">
        <f t="shared" si="52"/>
        <v>No</v>
      </c>
    </row>
    <row r="3209" spans="1:9" hidden="1" x14ac:dyDescent="0.25">
      <c r="A3209" s="53">
        <v>42795</v>
      </c>
      <c r="B3209" t="s">
        <v>26</v>
      </c>
      <c r="C3209" t="s">
        <v>128</v>
      </c>
      <c r="D3209">
        <v>3</v>
      </c>
      <c r="E3209" s="4">
        <v>244.78</v>
      </c>
      <c r="F3209" s="4" t="str">
        <f>VLOOKUP(C3209,[5]Lookup!A:C,3,FALSE)</f>
        <v>Local Authority</v>
      </c>
      <c r="G3209" t="str">
        <f>IF(F3209="NHS England", "NHS England", IFERROR(VLOOKUP(B3209,[5]Lookup!E:F,2,FALSE),"Requires a Council Assigning"))</f>
        <v>North Yorkshire County Council</v>
      </c>
      <c r="H3209" t="str">
        <f>IFERROR(VLOOKUP(C3209,[5]Lookup!A:B,2,FALSE),"Requires Category")</f>
        <v>IUD Progestogen-only Device</v>
      </c>
      <c r="I3209" t="str">
        <f t="shared" si="52"/>
        <v>Yes</v>
      </c>
    </row>
    <row r="3210" spans="1:9" hidden="1" x14ac:dyDescent="0.25">
      <c r="A3210" s="53">
        <v>42795</v>
      </c>
      <c r="B3210" t="s">
        <v>26</v>
      </c>
      <c r="C3210" t="s">
        <v>129</v>
      </c>
      <c r="D3210">
        <v>3</v>
      </c>
      <c r="E3210" s="4">
        <v>232.06</v>
      </c>
      <c r="F3210" s="4" t="str">
        <f>VLOOKUP(C3210,[5]Lookup!A:C,3,FALSE)</f>
        <v>Local Authority</v>
      </c>
      <c r="G3210" t="str">
        <f>IF(F3210="NHS England", "NHS England", IFERROR(VLOOKUP(B3210,[5]Lookup!E:F,2,FALSE),"Requires a Council Assigning"))</f>
        <v>North Yorkshire County Council</v>
      </c>
      <c r="H3210" t="str">
        <f>IFERROR(VLOOKUP(C3210,[5]Lookup!A:B,2,FALSE),"Requires Category")</f>
        <v>Etonogestrel</v>
      </c>
      <c r="I3210" t="str">
        <f t="shared" si="52"/>
        <v>Yes</v>
      </c>
    </row>
    <row r="3211" spans="1:9" hidden="1" x14ac:dyDescent="0.25">
      <c r="A3211" s="53">
        <v>42795</v>
      </c>
      <c r="B3211" t="s">
        <v>26</v>
      </c>
      <c r="C3211" t="s">
        <v>152</v>
      </c>
      <c r="D3211">
        <v>5</v>
      </c>
      <c r="E3211" s="4">
        <v>38.57</v>
      </c>
      <c r="F3211" s="4" t="str">
        <f>VLOOKUP(C3211,[5]Lookup!A:C,3,FALSE)</f>
        <v>NHS England</v>
      </c>
      <c r="G3211" t="str">
        <f>IF(F3211="NHS England", "NHS England", IFERROR(VLOOKUP(B3211,[5]Lookup!E:F,2,FALSE),"Requires a Council Assigning"))</f>
        <v>NHS England</v>
      </c>
      <c r="H3211" t="str">
        <f>IFERROR(VLOOKUP(C3211,[5]Lookup!A:B,2,FALSE),"Requires Category")</f>
        <v>Pneumococcal</v>
      </c>
      <c r="I3211" t="str">
        <f t="shared" si="52"/>
        <v>Yes</v>
      </c>
    </row>
    <row r="3212" spans="1:9" hidden="1" x14ac:dyDescent="0.25">
      <c r="A3212" s="53">
        <v>42795</v>
      </c>
      <c r="B3212" t="s">
        <v>26</v>
      </c>
      <c r="C3212" t="s">
        <v>146</v>
      </c>
      <c r="D3212">
        <v>4</v>
      </c>
      <c r="E3212" s="4">
        <v>126.56</v>
      </c>
      <c r="F3212" s="4" t="str">
        <f>VLOOKUP(C3212,[5]Lookup!A:C,3,FALSE)</f>
        <v>Local Authority</v>
      </c>
      <c r="G3212" t="str">
        <f>IF(F3212="NHS England", "NHS England", IFERROR(VLOOKUP(B3212,[5]Lookup!E:F,2,FALSE),"Requires a Council Assigning"))</f>
        <v>North Yorkshire County Council</v>
      </c>
      <c r="H3212" t="str">
        <f>IFERROR(VLOOKUP(C3212,[5]Lookup!A:B,2,FALSE),"Requires Category")</f>
        <v>Nicotine Dependence</v>
      </c>
      <c r="I3212" t="str">
        <f t="shared" si="52"/>
        <v>Yes</v>
      </c>
    </row>
    <row r="3213" spans="1:9" hidden="1" x14ac:dyDescent="0.25">
      <c r="A3213" s="53">
        <v>42795</v>
      </c>
      <c r="B3213" t="s">
        <v>22</v>
      </c>
      <c r="C3213" t="s">
        <v>166</v>
      </c>
      <c r="D3213">
        <v>1</v>
      </c>
      <c r="E3213" s="4">
        <v>31.28</v>
      </c>
      <c r="F3213" s="4" t="str">
        <f>VLOOKUP(C3213,[5]Lookup!A:C,3,FALSE)</f>
        <v>Local Authority</v>
      </c>
      <c r="G3213" t="str">
        <f>IF(F3213="NHS England", "NHS England", IFERROR(VLOOKUP(B3213,[5]Lookup!E:F,2,FALSE),"Requires a Council Assigning"))</f>
        <v>City of York</v>
      </c>
      <c r="H3213" t="str">
        <f>IFERROR(VLOOKUP(C3213,[5]Lookup!A:B,2,FALSE),"Requires Category")</f>
        <v>Alcohol dependence</v>
      </c>
      <c r="I3213" t="str">
        <f t="shared" si="52"/>
        <v>No</v>
      </c>
    </row>
    <row r="3214" spans="1:9" hidden="1" x14ac:dyDescent="0.25">
      <c r="A3214" s="53">
        <v>42795</v>
      </c>
      <c r="B3214" t="s">
        <v>22</v>
      </c>
      <c r="C3214" t="s">
        <v>133</v>
      </c>
      <c r="D3214">
        <v>1</v>
      </c>
      <c r="E3214" s="4">
        <v>4.96</v>
      </c>
      <c r="F3214" s="4" t="str">
        <f>VLOOKUP(C3214,[5]Lookup!A:C,3,FALSE)</f>
        <v>Local Authority</v>
      </c>
      <c r="G3214" t="str">
        <f>IF(F3214="NHS England", "NHS England", IFERROR(VLOOKUP(B3214,[5]Lookup!E:F,2,FALSE),"Requires a Council Assigning"))</f>
        <v>City of York</v>
      </c>
      <c r="H3214" t="str">
        <f>IFERROR(VLOOKUP(C3214,[5]Lookup!A:B,2,FALSE),"Requires Category")</f>
        <v>Opioid Dependence</v>
      </c>
      <c r="I3214" t="str">
        <f t="shared" si="52"/>
        <v>Yes</v>
      </c>
    </row>
    <row r="3215" spans="1:9" hidden="1" x14ac:dyDescent="0.25">
      <c r="A3215" s="53">
        <v>42795</v>
      </c>
      <c r="B3215" t="s">
        <v>22</v>
      </c>
      <c r="C3215" t="s">
        <v>127</v>
      </c>
      <c r="D3215">
        <v>2</v>
      </c>
      <c r="E3215" s="4">
        <v>26.08</v>
      </c>
      <c r="F3215" s="4" t="str">
        <f>VLOOKUP(C3215,[5]Lookup!A:C,3,FALSE)</f>
        <v>Local Authority</v>
      </c>
      <c r="G3215" t="str">
        <f>IF(F3215="NHS England", "NHS England", IFERROR(VLOOKUP(B3215,[5]Lookup!E:F,2,FALSE),"Requires a Council Assigning"))</f>
        <v>City of York</v>
      </c>
      <c r="H3215" t="str">
        <f>IFERROR(VLOOKUP(C3215,[5]Lookup!A:B,2,FALSE),"Requires Category")</f>
        <v>Emergency Contraception</v>
      </c>
      <c r="I3215" t="str">
        <f t="shared" si="52"/>
        <v>No</v>
      </c>
    </row>
    <row r="3216" spans="1:9" hidden="1" x14ac:dyDescent="0.25">
      <c r="A3216" s="53">
        <v>42795</v>
      </c>
      <c r="B3216" t="s">
        <v>22</v>
      </c>
      <c r="C3216" t="s">
        <v>136</v>
      </c>
      <c r="D3216">
        <v>1</v>
      </c>
      <c r="E3216" s="4">
        <v>77.37</v>
      </c>
      <c r="F3216" s="4" t="str">
        <f>VLOOKUP(C3216,[5]Lookup!A:C,3,FALSE)</f>
        <v>Local Authority</v>
      </c>
      <c r="G3216" t="str">
        <f>IF(F3216="NHS England", "NHS England", IFERROR(VLOOKUP(B3216,[5]Lookup!E:F,2,FALSE),"Requires a Council Assigning"))</f>
        <v>City of York</v>
      </c>
      <c r="H3216" t="str">
        <f>IFERROR(VLOOKUP(C3216,[5]Lookup!A:B,2,FALSE),"Requires Category")</f>
        <v>Etonogestrel</v>
      </c>
      <c r="I3216" t="str">
        <f t="shared" si="52"/>
        <v>No</v>
      </c>
    </row>
    <row r="3217" spans="1:9" hidden="1" x14ac:dyDescent="0.25">
      <c r="A3217" s="53">
        <v>42795</v>
      </c>
      <c r="B3217" t="s">
        <v>22</v>
      </c>
      <c r="C3217" t="s">
        <v>154</v>
      </c>
      <c r="D3217">
        <v>10</v>
      </c>
      <c r="E3217" s="4">
        <v>61.1</v>
      </c>
      <c r="F3217" s="4" t="str">
        <f>VLOOKUP(C3217,[5]Lookup!A:C,3,FALSE)</f>
        <v>NHS England</v>
      </c>
      <c r="G3217" t="str">
        <f>IF(F3217="NHS England", "NHS England", IFERROR(VLOOKUP(B3217,[5]Lookup!E:F,2,FALSE),"Requires a Council Assigning"))</f>
        <v>NHS England</v>
      </c>
      <c r="H3217" t="str">
        <f>IFERROR(VLOOKUP(C3217,[5]Lookup!A:B,2,FALSE),"Requires Category")</f>
        <v>Influenza</v>
      </c>
      <c r="I3217" t="str">
        <f t="shared" si="52"/>
        <v>Yes</v>
      </c>
    </row>
    <row r="3218" spans="1:9" hidden="1" x14ac:dyDescent="0.25">
      <c r="A3218" s="53">
        <v>42795</v>
      </c>
      <c r="B3218" t="s">
        <v>22</v>
      </c>
      <c r="C3218" t="s">
        <v>137</v>
      </c>
      <c r="D3218">
        <v>1</v>
      </c>
      <c r="E3218" s="4">
        <v>4.84</v>
      </c>
      <c r="F3218" s="4" t="str">
        <f>VLOOKUP(C3218,[5]Lookup!A:C,3,FALSE)</f>
        <v>NHS England</v>
      </c>
      <c r="G3218" t="str">
        <f>IF(F3218="NHS England", "NHS England", IFERROR(VLOOKUP(B3218,[5]Lookup!E:F,2,FALSE),"Requires a Council Assigning"))</f>
        <v>NHS England</v>
      </c>
      <c r="H3218" t="str">
        <f>IFERROR(VLOOKUP(C3218,[5]Lookup!A:B,2,FALSE),"Requires Category")</f>
        <v>Influenza</v>
      </c>
      <c r="I3218" t="str">
        <f t="shared" si="52"/>
        <v>Yes</v>
      </c>
    </row>
    <row r="3219" spans="1:9" hidden="1" x14ac:dyDescent="0.25">
      <c r="A3219" s="53">
        <v>42795</v>
      </c>
      <c r="B3219" t="s">
        <v>22</v>
      </c>
      <c r="C3219" t="s">
        <v>128</v>
      </c>
      <c r="D3219">
        <v>3</v>
      </c>
      <c r="E3219" s="4">
        <v>244.78</v>
      </c>
      <c r="F3219" s="4" t="str">
        <f>VLOOKUP(C3219,[5]Lookup!A:C,3,FALSE)</f>
        <v>Local Authority</v>
      </c>
      <c r="G3219" t="str">
        <f>IF(F3219="NHS England", "NHS England", IFERROR(VLOOKUP(B3219,[5]Lookup!E:F,2,FALSE),"Requires a Council Assigning"))</f>
        <v>City of York</v>
      </c>
      <c r="H3219" t="str">
        <f>IFERROR(VLOOKUP(C3219,[5]Lookup!A:B,2,FALSE),"Requires Category")</f>
        <v>IUD Progestogen-only Device</v>
      </c>
      <c r="I3219" t="str">
        <f t="shared" si="52"/>
        <v>No</v>
      </c>
    </row>
    <row r="3220" spans="1:9" hidden="1" x14ac:dyDescent="0.25">
      <c r="A3220" s="53">
        <v>42795</v>
      </c>
      <c r="B3220" t="s">
        <v>22</v>
      </c>
      <c r="C3220" t="s">
        <v>129</v>
      </c>
      <c r="D3220">
        <v>4</v>
      </c>
      <c r="E3220" s="4">
        <v>309.47000000000003</v>
      </c>
      <c r="F3220" s="4" t="str">
        <f>VLOOKUP(C3220,[5]Lookup!A:C,3,FALSE)</f>
        <v>Local Authority</v>
      </c>
      <c r="G3220" t="str">
        <f>IF(F3220="NHS England", "NHS England", IFERROR(VLOOKUP(B3220,[5]Lookup!E:F,2,FALSE),"Requires a Council Assigning"))</f>
        <v>City of York</v>
      </c>
      <c r="H3220" t="str">
        <f>IFERROR(VLOOKUP(C3220,[5]Lookup!A:B,2,FALSE),"Requires Category")</f>
        <v>Etonogestrel</v>
      </c>
      <c r="I3220" t="str">
        <f t="shared" si="52"/>
        <v>No</v>
      </c>
    </row>
    <row r="3221" spans="1:9" hidden="1" x14ac:dyDescent="0.25">
      <c r="A3221" s="53">
        <v>42795</v>
      </c>
      <c r="B3221" t="s">
        <v>22</v>
      </c>
      <c r="C3221" t="s">
        <v>168</v>
      </c>
      <c r="D3221">
        <v>1</v>
      </c>
      <c r="E3221" s="4">
        <v>28.86</v>
      </c>
      <c r="F3221" s="4" t="str">
        <f>VLOOKUP(C3221,[5]Lookup!A:C,3,FALSE)</f>
        <v>Local Authority</v>
      </c>
      <c r="G3221" t="str">
        <f>IF(F3221="NHS England", "NHS England", IFERROR(VLOOKUP(B3221,[5]Lookup!E:F,2,FALSE),"Requires a Council Assigning"))</f>
        <v>City of York</v>
      </c>
      <c r="H3221" t="str">
        <f>IFERROR(VLOOKUP(C3221,[5]Lookup!A:B,2,FALSE),"Requires Category")</f>
        <v>Nicotine Dependence</v>
      </c>
      <c r="I3221" t="str">
        <f t="shared" si="52"/>
        <v>No</v>
      </c>
    </row>
    <row r="3222" spans="1:9" hidden="1" x14ac:dyDescent="0.25">
      <c r="A3222" s="53">
        <v>42795</v>
      </c>
      <c r="B3222" t="s">
        <v>22</v>
      </c>
      <c r="C3222" t="s">
        <v>152</v>
      </c>
      <c r="D3222">
        <v>2</v>
      </c>
      <c r="E3222" s="4">
        <v>15.43</v>
      </c>
      <c r="F3222" s="4" t="str">
        <f>VLOOKUP(C3222,[5]Lookup!A:C,3,FALSE)</f>
        <v>NHS England</v>
      </c>
      <c r="G3222" t="str">
        <f>IF(F3222="NHS England", "NHS England", IFERROR(VLOOKUP(B3222,[5]Lookup!E:F,2,FALSE),"Requires a Council Assigning"))</f>
        <v>NHS England</v>
      </c>
      <c r="H3222" t="str">
        <f>IFERROR(VLOOKUP(C3222,[5]Lookup!A:B,2,FALSE),"Requires Category")</f>
        <v>Pneumococcal</v>
      </c>
      <c r="I3222" t="str">
        <f t="shared" si="52"/>
        <v>Yes</v>
      </c>
    </row>
    <row r="3223" spans="1:9" hidden="1" x14ac:dyDescent="0.25">
      <c r="A3223" s="53">
        <v>42795</v>
      </c>
      <c r="B3223" t="s">
        <v>22</v>
      </c>
      <c r="C3223" t="s">
        <v>144</v>
      </c>
      <c r="D3223">
        <v>2</v>
      </c>
      <c r="E3223" s="4">
        <v>26.08</v>
      </c>
      <c r="F3223" s="4" t="str">
        <f>VLOOKUP(C3223,[5]Lookup!A:C,3,FALSE)</f>
        <v>Local Authority</v>
      </c>
      <c r="G3223" t="str">
        <f>IF(F3223="NHS England", "NHS England", IFERROR(VLOOKUP(B3223,[5]Lookup!E:F,2,FALSE),"Requires a Council Assigning"))</f>
        <v>City of York</v>
      </c>
      <c r="H3223" t="str">
        <f>IFERROR(VLOOKUP(C3223,[5]Lookup!A:B,2,FALSE),"Requires Category")</f>
        <v>Emergency Contraception</v>
      </c>
      <c r="I3223" t="str">
        <f t="shared" si="52"/>
        <v>No</v>
      </c>
    </row>
    <row r="3224" spans="1:9" hidden="1" x14ac:dyDescent="0.25">
      <c r="A3224" s="53">
        <v>42795</v>
      </c>
      <c r="B3224" t="s">
        <v>64</v>
      </c>
      <c r="C3224" t="s">
        <v>154</v>
      </c>
      <c r="D3224">
        <v>2</v>
      </c>
      <c r="E3224" s="4">
        <v>12.22</v>
      </c>
      <c r="F3224" s="4" t="str">
        <f>VLOOKUP(C3224,[5]Lookup!A:C,3,FALSE)</f>
        <v>NHS England</v>
      </c>
      <c r="G3224" t="str">
        <f>IF(F3224="NHS England", "NHS England", IFERROR(VLOOKUP(B3224,[5]Lookup!E:F,2,FALSE),"Requires a Council Assigning"))</f>
        <v>NHS England</v>
      </c>
      <c r="H3224" t="str">
        <f>IFERROR(VLOOKUP(C3224,[5]Lookup!A:B,2,FALSE),"Requires Category")</f>
        <v>Influenza</v>
      </c>
      <c r="I3224" t="str">
        <f t="shared" si="52"/>
        <v>Yes</v>
      </c>
    </row>
    <row r="3225" spans="1:9" hidden="1" x14ac:dyDescent="0.25">
      <c r="A3225" s="53">
        <v>42795</v>
      </c>
      <c r="B3225" t="s">
        <v>64</v>
      </c>
      <c r="C3225" t="s">
        <v>159</v>
      </c>
      <c r="D3225">
        <v>5</v>
      </c>
      <c r="E3225" s="4">
        <v>24.17</v>
      </c>
      <c r="F3225" s="4" t="str">
        <f>VLOOKUP(C3225,[5]Lookup!A:C,3,FALSE)</f>
        <v>Local Authority</v>
      </c>
      <c r="G3225" t="str">
        <f>IF(F3225="NHS England", "NHS England", IFERROR(VLOOKUP(B3225,[5]Lookup!E:F,2,FALSE),"Requires a Council Assigning"))</f>
        <v>City of York</v>
      </c>
      <c r="H3225" t="str">
        <f>IFERROR(VLOOKUP(C3225,[5]Lookup!A:B,2,FALSE),"Requires Category")</f>
        <v>Emergency Contraception</v>
      </c>
      <c r="I3225" t="str">
        <f t="shared" si="52"/>
        <v>No</v>
      </c>
    </row>
    <row r="3226" spans="1:9" hidden="1" x14ac:dyDescent="0.25">
      <c r="A3226" s="53">
        <v>42795</v>
      </c>
      <c r="B3226" t="s">
        <v>64</v>
      </c>
      <c r="C3226" t="s">
        <v>128</v>
      </c>
      <c r="D3226">
        <v>5</v>
      </c>
      <c r="E3226" s="4">
        <v>407.96</v>
      </c>
      <c r="F3226" s="4" t="str">
        <f>VLOOKUP(C3226,[5]Lookup!A:C,3,FALSE)</f>
        <v>Local Authority</v>
      </c>
      <c r="G3226" t="str">
        <f>IF(F3226="NHS England", "NHS England", IFERROR(VLOOKUP(B3226,[5]Lookup!E:F,2,FALSE),"Requires a Council Assigning"))</f>
        <v>City of York</v>
      </c>
      <c r="H3226" t="str">
        <f>IFERROR(VLOOKUP(C3226,[5]Lookup!A:B,2,FALSE),"Requires Category")</f>
        <v>IUD Progestogen-only Device</v>
      </c>
      <c r="I3226" t="str">
        <f t="shared" si="52"/>
        <v>No</v>
      </c>
    </row>
    <row r="3227" spans="1:9" hidden="1" x14ac:dyDescent="0.25">
      <c r="A3227" s="53">
        <v>42795</v>
      </c>
      <c r="B3227" t="s">
        <v>64</v>
      </c>
      <c r="C3227" t="s">
        <v>198</v>
      </c>
      <c r="D3227">
        <v>1</v>
      </c>
      <c r="E3227" s="4">
        <v>20.73</v>
      </c>
      <c r="F3227" s="4" t="str">
        <f>VLOOKUP(C3227,[5]Lookup!A:C,3,FALSE)</f>
        <v>Local Authority</v>
      </c>
      <c r="G3227" t="str">
        <f>IF(F3227="NHS England", "NHS England", IFERROR(VLOOKUP(B3227,[5]Lookup!E:F,2,FALSE),"Requires a Council Assigning"))</f>
        <v>City of York</v>
      </c>
      <c r="H3227" t="str">
        <f>IFERROR(VLOOKUP(C3227,[5]Lookup!A:B,2,FALSE),"Requires Category")</f>
        <v>Alcohol dependence</v>
      </c>
      <c r="I3227" t="str">
        <f t="shared" si="52"/>
        <v>No</v>
      </c>
    </row>
    <row r="3228" spans="1:9" hidden="1" x14ac:dyDescent="0.25">
      <c r="A3228" s="53">
        <v>42795</v>
      </c>
      <c r="B3228" t="s">
        <v>64</v>
      </c>
      <c r="C3228" t="s">
        <v>129</v>
      </c>
      <c r="D3228">
        <v>4</v>
      </c>
      <c r="E3228" s="4">
        <v>309.42</v>
      </c>
      <c r="F3228" s="4" t="str">
        <f>VLOOKUP(C3228,[5]Lookup!A:C,3,FALSE)</f>
        <v>Local Authority</v>
      </c>
      <c r="G3228" t="str">
        <f>IF(F3228="NHS England", "NHS England", IFERROR(VLOOKUP(B3228,[5]Lookup!E:F,2,FALSE),"Requires a Council Assigning"))</f>
        <v>City of York</v>
      </c>
      <c r="H3228" t="str">
        <f>IFERROR(VLOOKUP(C3228,[5]Lookup!A:B,2,FALSE),"Requires Category")</f>
        <v>Etonogestrel</v>
      </c>
      <c r="I3228" t="str">
        <f t="shared" si="52"/>
        <v>No</v>
      </c>
    </row>
    <row r="3229" spans="1:9" hidden="1" x14ac:dyDescent="0.25">
      <c r="A3229" s="53">
        <v>42795</v>
      </c>
      <c r="B3229" t="s">
        <v>64</v>
      </c>
      <c r="C3229" t="s">
        <v>147</v>
      </c>
      <c r="D3229">
        <v>1</v>
      </c>
      <c r="E3229" s="4">
        <v>38.47</v>
      </c>
      <c r="F3229" s="4" t="str">
        <f>VLOOKUP(C3229,[5]Lookup!A:C,3,FALSE)</f>
        <v>Local Authority</v>
      </c>
      <c r="G3229" t="str">
        <f>IF(F3229="NHS England", "NHS England", IFERROR(VLOOKUP(B3229,[5]Lookup!E:F,2,FALSE),"Requires a Council Assigning"))</f>
        <v>City of York</v>
      </c>
      <c r="H3229" t="str">
        <f>IFERROR(VLOOKUP(C3229,[5]Lookup!A:B,2,FALSE),"Requires Category")</f>
        <v>Nicotine Dependence</v>
      </c>
      <c r="I3229" t="str">
        <f t="shared" si="52"/>
        <v>No</v>
      </c>
    </row>
    <row r="3230" spans="1:9" hidden="1" x14ac:dyDescent="0.25">
      <c r="A3230" s="53">
        <v>42795</v>
      </c>
      <c r="B3230" t="s">
        <v>64</v>
      </c>
      <c r="C3230" t="s">
        <v>152</v>
      </c>
      <c r="D3230">
        <v>10</v>
      </c>
      <c r="E3230" s="4">
        <v>77.14</v>
      </c>
      <c r="F3230" s="4" t="str">
        <f>VLOOKUP(C3230,[5]Lookup!A:C,3,FALSE)</f>
        <v>NHS England</v>
      </c>
      <c r="G3230" t="str">
        <f>IF(F3230="NHS England", "NHS England", IFERROR(VLOOKUP(B3230,[5]Lookup!E:F,2,FALSE),"Requires a Council Assigning"))</f>
        <v>NHS England</v>
      </c>
      <c r="H3230" t="str">
        <f>IFERROR(VLOOKUP(C3230,[5]Lookup!A:B,2,FALSE),"Requires Category")</f>
        <v>Pneumococcal</v>
      </c>
      <c r="I3230" t="str">
        <f t="shared" si="52"/>
        <v>Yes</v>
      </c>
    </row>
    <row r="3231" spans="1:9" hidden="1" x14ac:dyDescent="0.25">
      <c r="A3231" s="53">
        <v>42795</v>
      </c>
      <c r="B3231" t="s">
        <v>20</v>
      </c>
      <c r="C3231" t="s">
        <v>166</v>
      </c>
      <c r="D3231">
        <v>1</v>
      </c>
      <c r="E3231" s="4">
        <v>31.28</v>
      </c>
      <c r="F3231" s="4" t="str">
        <f>VLOOKUP(C3231,[5]Lookup!A:C,3,FALSE)</f>
        <v>Local Authority</v>
      </c>
      <c r="G3231" t="str">
        <f>IF(F3231="NHS England", "NHS England", IFERROR(VLOOKUP(B3231,[5]Lookup!E:F,2,FALSE),"Requires a Council Assigning"))</f>
        <v>North Yorkshire County Council</v>
      </c>
      <c r="H3231" t="str">
        <f>IFERROR(VLOOKUP(C3231,[5]Lookup!A:B,2,FALSE),"Requires Category")</f>
        <v>Alcohol dependence</v>
      </c>
      <c r="I3231" t="str">
        <f t="shared" si="52"/>
        <v>Yes</v>
      </c>
    </row>
    <row r="3232" spans="1:9" hidden="1" x14ac:dyDescent="0.25">
      <c r="A3232" s="53">
        <v>42795</v>
      </c>
      <c r="B3232" t="s">
        <v>20</v>
      </c>
      <c r="C3232" t="s">
        <v>177</v>
      </c>
      <c r="D3232">
        <v>5</v>
      </c>
      <c r="E3232" s="4">
        <v>126.68</v>
      </c>
      <c r="F3232" s="4" t="str">
        <f>VLOOKUP(C3232,[5]Lookup!A:C,3,FALSE)</f>
        <v>Local Authority</v>
      </c>
      <c r="G3232" t="str">
        <f>IF(F3232="NHS England", "NHS England", IFERROR(VLOOKUP(B3232,[5]Lookup!E:F,2,FALSE),"Requires a Council Assigning"))</f>
        <v>North Yorkshire County Council</v>
      </c>
      <c r="H3232" t="str">
        <f>IFERROR(VLOOKUP(C3232,[5]Lookup!A:B,2,FALSE),"Requires Category")</f>
        <v>Nicotine Dependence</v>
      </c>
      <c r="I3232" t="str">
        <f t="shared" si="52"/>
        <v>Yes</v>
      </c>
    </row>
    <row r="3233" spans="1:9" hidden="1" x14ac:dyDescent="0.25">
      <c r="A3233" s="53">
        <v>42795</v>
      </c>
      <c r="B3233" t="s">
        <v>20</v>
      </c>
      <c r="C3233" t="s">
        <v>132</v>
      </c>
      <c r="D3233">
        <v>3</v>
      </c>
      <c r="E3233" s="4">
        <v>75.97</v>
      </c>
      <c r="F3233" s="4" t="str">
        <f>VLOOKUP(C3233,[5]Lookup!A:C,3,FALSE)</f>
        <v>Local Authority</v>
      </c>
      <c r="G3233" t="str">
        <f>IF(F3233="NHS England", "NHS England", IFERROR(VLOOKUP(B3233,[5]Lookup!E:F,2,FALSE),"Requires a Council Assigning"))</f>
        <v>North Yorkshire County Council</v>
      </c>
      <c r="H3233" t="str">
        <f>IFERROR(VLOOKUP(C3233,[5]Lookup!A:B,2,FALSE),"Requires Category")</f>
        <v>Nicotine Dependence</v>
      </c>
      <c r="I3233" t="str">
        <f t="shared" si="52"/>
        <v>Yes</v>
      </c>
    </row>
    <row r="3234" spans="1:9" hidden="1" x14ac:dyDescent="0.25">
      <c r="A3234" s="53">
        <v>42795</v>
      </c>
      <c r="B3234" t="s">
        <v>20</v>
      </c>
      <c r="C3234" t="s">
        <v>159</v>
      </c>
      <c r="D3234">
        <v>3</v>
      </c>
      <c r="E3234" s="4">
        <v>14.5</v>
      </c>
      <c r="F3234" s="4" t="str">
        <f>VLOOKUP(C3234,[5]Lookup!A:C,3,FALSE)</f>
        <v>Local Authority</v>
      </c>
      <c r="G3234" t="str">
        <f>IF(F3234="NHS England", "NHS England", IFERROR(VLOOKUP(B3234,[5]Lookup!E:F,2,FALSE),"Requires a Council Assigning"))</f>
        <v>North Yorkshire County Council</v>
      </c>
      <c r="H3234" t="str">
        <f>IFERROR(VLOOKUP(C3234,[5]Lookup!A:B,2,FALSE),"Requires Category")</f>
        <v>Emergency Contraception</v>
      </c>
      <c r="I3234" t="str">
        <f t="shared" si="52"/>
        <v>No</v>
      </c>
    </row>
    <row r="3235" spans="1:9" hidden="1" x14ac:dyDescent="0.25">
      <c r="A3235" s="53">
        <v>42795</v>
      </c>
      <c r="B3235" t="s">
        <v>20</v>
      </c>
      <c r="C3235" t="s">
        <v>179</v>
      </c>
      <c r="D3235">
        <v>4</v>
      </c>
      <c r="E3235" s="4">
        <v>43.18</v>
      </c>
      <c r="F3235" s="4" t="str">
        <f>VLOOKUP(C3235,[5]Lookup!A:C,3,FALSE)</f>
        <v>Local Authority</v>
      </c>
      <c r="G3235" t="str">
        <f>IF(F3235="NHS England", "NHS England", IFERROR(VLOOKUP(B3235,[5]Lookup!E:F,2,FALSE),"Requires a Council Assigning"))</f>
        <v>North Yorkshire County Council</v>
      </c>
      <c r="H3235" t="str">
        <f>IFERROR(VLOOKUP(C3235,[5]Lookup!A:B,2,FALSE),"Requires Category")</f>
        <v>Nicotine Dependence</v>
      </c>
      <c r="I3235" t="str">
        <f t="shared" si="52"/>
        <v>Yes</v>
      </c>
    </row>
    <row r="3236" spans="1:9" hidden="1" x14ac:dyDescent="0.25">
      <c r="A3236" s="53">
        <v>42795</v>
      </c>
      <c r="B3236" t="s">
        <v>20</v>
      </c>
      <c r="C3236" t="s">
        <v>163</v>
      </c>
      <c r="D3236">
        <v>1</v>
      </c>
      <c r="E3236" s="4">
        <v>14.02</v>
      </c>
      <c r="F3236" s="4" t="str">
        <f>VLOOKUP(C3236,[5]Lookup!A:C,3,FALSE)</f>
        <v>Local Authority</v>
      </c>
      <c r="G3236" t="str">
        <f>IF(F3236="NHS England", "NHS England", IFERROR(VLOOKUP(B3236,[5]Lookup!E:F,2,FALSE),"Requires a Council Assigning"))</f>
        <v>North Yorkshire County Council</v>
      </c>
      <c r="H3236" t="str">
        <f>IFERROR(VLOOKUP(C3236,[5]Lookup!A:B,2,FALSE),"Requires Category")</f>
        <v>Nicotine Dependence</v>
      </c>
      <c r="I3236" t="str">
        <f t="shared" si="52"/>
        <v>Yes</v>
      </c>
    </row>
    <row r="3237" spans="1:9" hidden="1" x14ac:dyDescent="0.25">
      <c r="A3237" s="53">
        <v>42795</v>
      </c>
      <c r="B3237" t="s">
        <v>20</v>
      </c>
      <c r="C3237" t="s">
        <v>153</v>
      </c>
      <c r="D3237">
        <v>2</v>
      </c>
      <c r="E3237" s="4">
        <v>36.31</v>
      </c>
      <c r="F3237" s="4" t="str">
        <f>VLOOKUP(C3237,[5]Lookup!A:C,3,FALSE)</f>
        <v>Local Authority</v>
      </c>
      <c r="G3237" t="str">
        <f>IF(F3237="NHS England", "NHS England", IFERROR(VLOOKUP(B3237,[5]Lookup!E:F,2,FALSE),"Requires a Council Assigning"))</f>
        <v>North Yorkshire County Council</v>
      </c>
      <c r="H3237" t="str">
        <f>IFERROR(VLOOKUP(C3237,[5]Lookup!A:B,2,FALSE),"Requires Category")</f>
        <v>Nicotine Dependence</v>
      </c>
      <c r="I3237" t="str">
        <f t="shared" si="52"/>
        <v>Yes</v>
      </c>
    </row>
    <row r="3238" spans="1:9" hidden="1" x14ac:dyDescent="0.25">
      <c r="A3238" s="53">
        <v>42795</v>
      </c>
      <c r="B3238" t="s">
        <v>20</v>
      </c>
      <c r="C3238" t="s">
        <v>162</v>
      </c>
      <c r="D3238">
        <v>2</v>
      </c>
      <c r="E3238" s="4">
        <v>19.25</v>
      </c>
      <c r="F3238" s="4" t="str">
        <f>VLOOKUP(C3238,[5]Lookup!A:C,3,FALSE)</f>
        <v>Local Authority</v>
      </c>
      <c r="G3238" t="str">
        <f>IF(F3238="NHS England", "NHS England", IFERROR(VLOOKUP(B3238,[5]Lookup!E:F,2,FALSE),"Requires a Council Assigning"))</f>
        <v>North Yorkshire County Council</v>
      </c>
      <c r="H3238" t="str">
        <f>IFERROR(VLOOKUP(C3238,[5]Lookup!A:B,2,FALSE),"Requires Category")</f>
        <v>Nicotine Dependence</v>
      </c>
      <c r="I3238" t="str">
        <f t="shared" si="52"/>
        <v>Yes</v>
      </c>
    </row>
    <row r="3239" spans="1:9" hidden="1" x14ac:dyDescent="0.25">
      <c r="A3239" s="53">
        <v>42795</v>
      </c>
      <c r="B3239" t="s">
        <v>20</v>
      </c>
      <c r="C3239" t="s">
        <v>165</v>
      </c>
      <c r="D3239">
        <v>2</v>
      </c>
      <c r="E3239" s="4">
        <v>19.25</v>
      </c>
      <c r="F3239" s="4" t="str">
        <f>VLOOKUP(C3239,[5]Lookup!A:C,3,FALSE)</f>
        <v>Local Authority</v>
      </c>
      <c r="G3239" t="str">
        <f>IF(F3239="NHS England", "NHS England", IFERROR(VLOOKUP(B3239,[5]Lookup!E:F,2,FALSE),"Requires a Council Assigning"))</f>
        <v>North Yorkshire County Council</v>
      </c>
      <c r="H3239" t="str">
        <f>IFERROR(VLOOKUP(C3239,[5]Lookup!A:B,2,FALSE),"Requires Category")</f>
        <v>Nicotine Dependence</v>
      </c>
      <c r="I3239" t="str">
        <f t="shared" si="52"/>
        <v>Yes</v>
      </c>
    </row>
    <row r="3240" spans="1:9" hidden="1" x14ac:dyDescent="0.25">
      <c r="A3240" s="53">
        <v>42795</v>
      </c>
      <c r="B3240" t="s">
        <v>20</v>
      </c>
      <c r="C3240" t="s">
        <v>168</v>
      </c>
      <c r="D3240">
        <v>2</v>
      </c>
      <c r="E3240" s="4">
        <v>38.479999999999997</v>
      </c>
      <c r="F3240" s="4" t="str">
        <f>VLOOKUP(C3240,[5]Lookup!A:C,3,FALSE)</f>
        <v>Local Authority</v>
      </c>
      <c r="G3240" t="str">
        <f>IF(F3240="NHS England", "NHS England", IFERROR(VLOOKUP(B3240,[5]Lookup!E:F,2,FALSE),"Requires a Council Assigning"))</f>
        <v>North Yorkshire County Council</v>
      </c>
      <c r="H3240" t="str">
        <f>IFERROR(VLOOKUP(C3240,[5]Lookup!A:B,2,FALSE),"Requires Category")</f>
        <v>Nicotine Dependence</v>
      </c>
      <c r="I3240" t="str">
        <f t="shared" si="52"/>
        <v>Yes</v>
      </c>
    </row>
    <row r="3241" spans="1:9" hidden="1" x14ac:dyDescent="0.25">
      <c r="A3241" s="53">
        <v>42795</v>
      </c>
      <c r="B3241" t="s">
        <v>20</v>
      </c>
      <c r="C3241" t="s">
        <v>186</v>
      </c>
      <c r="D3241">
        <v>2</v>
      </c>
      <c r="E3241" s="4">
        <v>19.05</v>
      </c>
      <c r="F3241" s="4" t="str">
        <f>VLOOKUP(C3241,[5]Lookup!A:C,3,FALSE)</f>
        <v>Local Authority</v>
      </c>
      <c r="G3241" t="str">
        <f>IF(F3241="NHS England", "NHS England", IFERROR(VLOOKUP(B3241,[5]Lookup!E:F,2,FALSE),"Requires a Council Assigning"))</f>
        <v>North Yorkshire County Council</v>
      </c>
      <c r="H3241" t="str">
        <f>IFERROR(VLOOKUP(C3241,[5]Lookup!A:B,2,FALSE),"Requires Category")</f>
        <v>Nicotine Dependence</v>
      </c>
      <c r="I3241" t="str">
        <f t="shared" si="52"/>
        <v>Yes</v>
      </c>
    </row>
    <row r="3242" spans="1:9" hidden="1" x14ac:dyDescent="0.25">
      <c r="A3242" s="53">
        <v>42795</v>
      </c>
      <c r="B3242" t="s">
        <v>20</v>
      </c>
      <c r="C3242" t="s">
        <v>152</v>
      </c>
      <c r="D3242">
        <v>1</v>
      </c>
      <c r="E3242" s="4">
        <v>7.71</v>
      </c>
      <c r="F3242" s="4" t="str">
        <f>VLOOKUP(C3242,[5]Lookup!A:C,3,FALSE)</f>
        <v>NHS England</v>
      </c>
      <c r="G3242" t="str">
        <f>IF(F3242="NHS England", "NHS England", IFERROR(VLOOKUP(B3242,[5]Lookup!E:F,2,FALSE),"Requires a Council Assigning"))</f>
        <v>NHS England</v>
      </c>
      <c r="H3242" t="str">
        <f>IFERROR(VLOOKUP(C3242,[5]Lookup!A:B,2,FALSE),"Requires Category")</f>
        <v>Pneumococcal</v>
      </c>
      <c r="I3242" t="str">
        <f t="shared" si="52"/>
        <v>Yes</v>
      </c>
    </row>
    <row r="3243" spans="1:9" hidden="1" x14ac:dyDescent="0.25">
      <c r="A3243" s="53">
        <v>42795</v>
      </c>
      <c r="B3243" t="s">
        <v>50</v>
      </c>
      <c r="C3243" t="s">
        <v>166</v>
      </c>
      <c r="D3243">
        <v>1</v>
      </c>
      <c r="E3243" s="4">
        <v>31.28</v>
      </c>
      <c r="F3243" s="4" t="str">
        <f>VLOOKUP(C3243,[5]Lookup!A:C,3,FALSE)</f>
        <v>Local Authority</v>
      </c>
      <c r="G3243" t="str">
        <f>IF(F3243="NHS England", "NHS England", IFERROR(VLOOKUP(B3243,[5]Lookup!E:F,2,FALSE),"Requires a Council Assigning"))</f>
        <v>City of York</v>
      </c>
      <c r="H3243" t="str">
        <f>IFERROR(VLOOKUP(C3243,[5]Lookup!A:B,2,FALSE),"Requires Category")</f>
        <v>Alcohol dependence</v>
      </c>
      <c r="I3243" t="str">
        <f t="shared" ref="I3243:I3306" si="53">INDEX($R$7:$AB$11,MATCH(G3243,$Q$7:$Q$11,0),MATCH(H3243,$R$6:$AB$6,0))</f>
        <v>No</v>
      </c>
    </row>
    <row r="3244" spans="1:9" hidden="1" x14ac:dyDescent="0.25">
      <c r="A3244" s="53">
        <v>42795</v>
      </c>
      <c r="B3244" t="s">
        <v>50</v>
      </c>
      <c r="C3244" t="s">
        <v>182</v>
      </c>
      <c r="D3244">
        <v>1</v>
      </c>
      <c r="E3244" s="4">
        <v>12.82</v>
      </c>
      <c r="F3244" s="4" t="str">
        <f>VLOOKUP(C3244,[5]Lookup!A:C,3,FALSE)</f>
        <v>Local Authority</v>
      </c>
      <c r="G3244" t="str">
        <f>IF(F3244="NHS England", "NHS England", IFERROR(VLOOKUP(B3244,[5]Lookup!E:F,2,FALSE),"Requires a Council Assigning"))</f>
        <v>City of York</v>
      </c>
      <c r="H3244" t="str">
        <f>IFERROR(VLOOKUP(C3244,[5]Lookup!A:B,2,FALSE),"Requires Category")</f>
        <v>Opioid Dependence</v>
      </c>
      <c r="I3244" t="str">
        <f t="shared" si="53"/>
        <v>Yes</v>
      </c>
    </row>
    <row r="3245" spans="1:9" hidden="1" x14ac:dyDescent="0.25">
      <c r="A3245" s="53">
        <v>42795</v>
      </c>
      <c r="B3245" t="s">
        <v>50</v>
      </c>
      <c r="C3245" t="s">
        <v>130</v>
      </c>
      <c r="D3245">
        <v>2</v>
      </c>
      <c r="E3245" s="4">
        <v>77.459999999999994</v>
      </c>
      <c r="F3245" s="4" t="str">
        <f>VLOOKUP(C3245,[5]Lookup!A:C,3,FALSE)</f>
        <v>Local Authority</v>
      </c>
      <c r="G3245" t="str">
        <f>IF(F3245="NHS England", "NHS England", IFERROR(VLOOKUP(B3245,[5]Lookup!E:F,2,FALSE),"Requires a Council Assigning"))</f>
        <v>City of York</v>
      </c>
      <c r="H3245" t="str">
        <f>IFERROR(VLOOKUP(C3245,[5]Lookup!A:B,2,FALSE),"Requires Category")</f>
        <v>Nicotine Dependence</v>
      </c>
      <c r="I3245" t="str">
        <f t="shared" si="53"/>
        <v>No</v>
      </c>
    </row>
    <row r="3246" spans="1:9" hidden="1" x14ac:dyDescent="0.25">
      <c r="A3246" s="53">
        <v>42795</v>
      </c>
      <c r="B3246" t="s">
        <v>50</v>
      </c>
      <c r="C3246" t="s">
        <v>136</v>
      </c>
      <c r="D3246">
        <v>2</v>
      </c>
      <c r="E3246" s="4">
        <v>154.72999999999999</v>
      </c>
      <c r="F3246" s="4" t="str">
        <f>VLOOKUP(C3246,[5]Lookup!A:C,3,FALSE)</f>
        <v>Local Authority</v>
      </c>
      <c r="G3246" t="str">
        <f>IF(F3246="NHS England", "NHS England", IFERROR(VLOOKUP(B3246,[5]Lookup!E:F,2,FALSE),"Requires a Council Assigning"))</f>
        <v>City of York</v>
      </c>
      <c r="H3246" t="str">
        <f>IFERROR(VLOOKUP(C3246,[5]Lookup!A:B,2,FALSE),"Requires Category")</f>
        <v>Etonogestrel</v>
      </c>
      <c r="I3246" t="str">
        <f t="shared" si="53"/>
        <v>No</v>
      </c>
    </row>
    <row r="3247" spans="1:9" hidden="1" x14ac:dyDescent="0.25">
      <c r="A3247" s="53">
        <v>42795</v>
      </c>
      <c r="B3247" t="s">
        <v>50</v>
      </c>
      <c r="C3247" t="s">
        <v>154</v>
      </c>
      <c r="D3247">
        <v>15</v>
      </c>
      <c r="E3247" s="4">
        <v>91.65</v>
      </c>
      <c r="F3247" s="4" t="str">
        <f>VLOOKUP(C3247,[5]Lookup!A:C,3,FALSE)</f>
        <v>NHS England</v>
      </c>
      <c r="G3247" t="str">
        <f>IF(F3247="NHS England", "NHS England", IFERROR(VLOOKUP(B3247,[5]Lookup!E:F,2,FALSE),"Requires a Council Assigning"))</f>
        <v>NHS England</v>
      </c>
      <c r="H3247" t="str">
        <f>IFERROR(VLOOKUP(C3247,[5]Lookup!A:B,2,FALSE),"Requires Category")</f>
        <v>Influenza</v>
      </c>
      <c r="I3247" t="str">
        <f t="shared" si="53"/>
        <v>Yes</v>
      </c>
    </row>
    <row r="3248" spans="1:9" hidden="1" x14ac:dyDescent="0.25">
      <c r="A3248" s="53">
        <v>42795</v>
      </c>
      <c r="B3248" t="s">
        <v>50</v>
      </c>
      <c r="C3248" t="s">
        <v>137</v>
      </c>
      <c r="D3248">
        <v>4</v>
      </c>
      <c r="E3248" s="4">
        <v>19.36</v>
      </c>
      <c r="F3248" s="4" t="str">
        <f>VLOOKUP(C3248,[5]Lookup!A:C,3,FALSE)</f>
        <v>NHS England</v>
      </c>
      <c r="G3248" t="str">
        <f>IF(F3248="NHS England", "NHS England", IFERROR(VLOOKUP(B3248,[5]Lookup!E:F,2,FALSE),"Requires a Council Assigning"))</f>
        <v>NHS England</v>
      </c>
      <c r="H3248" t="str">
        <f>IFERROR(VLOOKUP(C3248,[5]Lookup!A:B,2,FALSE),"Requires Category")</f>
        <v>Influenza</v>
      </c>
      <c r="I3248" t="str">
        <f t="shared" si="53"/>
        <v>Yes</v>
      </c>
    </row>
    <row r="3249" spans="1:9" hidden="1" x14ac:dyDescent="0.25">
      <c r="A3249" s="53">
        <v>42795</v>
      </c>
      <c r="B3249" t="s">
        <v>50</v>
      </c>
      <c r="C3249" t="s">
        <v>207</v>
      </c>
      <c r="D3249">
        <v>1</v>
      </c>
      <c r="E3249" s="4">
        <v>64.180000000000007</v>
      </c>
      <c r="F3249" s="4" t="str">
        <f>VLOOKUP(C3249,[5]Lookup!A:C,3,FALSE)</f>
        <v>Local Authority</v>
      </c>
      <c r="G3249" t="str">
        <f>IF(F3249="NHS England", "NHS England", IFERROR(VLOOKUP(B3249,[5]Lookup!E:F,2,FALSE),"Requires a Council Assigning"))</f>
        <v>City of York</v>
      </c>
      <c r="H3249" t="str">
        <f>IFERROR(VLOOKUP(C3249,[5]Lookup!A:B,2,FALSE),"Requires Category")</f>
        <v>IUD Progestogen-only Device</v>
      </c>
      <c r="I3249" t="str">
        <f t="shared" si="53"/>
        <v>No</v>
      </c>
    </row>
    <row r="3250" spans="1:9" hidden="1" x14ac:dyDescent="0.25">
      <c r="A3250" s="53">
        <v>42795</v>
      </c>
      <c r="B3250" t="s">
        <v>50</v>
      </c>
      <c r="C3250" t="s">
        <v>159</v>
      </c>
      <c r="D3250">
        <v>3</v>
      </c>
      <c r="E3250" s="4">
        <v>14.5</v>
      </c>
      <c r="F3250" s="4" t="str">
        <f>VLOOKUP(C3250,[5]Lookup!A:C,3,FALSE)</f>
        <v>Local Authority</v>
      </c>
      <c r="G3250" t="str">
        <f>IF(F3250="NHS England", "NHS England", IFERROR(VLOOKUP(B3250,[5]Lookup!E:F,2,FALSE),"Requires a Council Assigning"))</f>
        <v>City of York</v>
      </c>
      <c r="H3250" t="str">
        <f>IFERROR(VLOOKUP(C3250,[5]Lookup!A:B,2,FALSE),"Requires Category")</f>
        <v>Emergency Contraception</v>
      </c>
      <c r="I3250" t="str">
        <f t="shared" si="53"/>
        <v>No</v>
      </c>
    </row>
    <row r="3251" spans="1:9" hidden="1" x14ac:dyDescent="0.25">
      <c r="A3251" s="53">
        <v>42795</v>
      </c>
      <c r="B3251" t="s">
        <v>50</v>
      </c>
      <c r="C3251" t="s">
        <v>138</v>
      </c>
      <c r="D3251">
        <v>3</v>
      </c>
      <c r="E3251" s="4">
        <v>49.43</v>
      </c>
      <c r="F3251" s="4" t="str">
        <f>VLOOKUP(C3251,[5]Lookup!A:C,3,FALSE)</f>
        <v>Local Authority</v>
      </c>
      <c r="G3251" t="str">
        <f>IF(F3251="NHS England", "NHS England", IFERROR(VLOOKUP(B3251,[5]Lookup!E:F,2,FALSE),"Requires a Council Assigning"))</f>
        <v>City of York</v>
      </c>
      <c r="H3251" t="str">
        <f>IFERROR(VLOOKUP(C3251,[5]Lookup!A:B,2,FALSE),"Requires Category")</f>
        <v>Opioid Dependence</v>
      </c>
      <c r="I3251" t="str">
        <f t="shared" si="53"/>
        <v>Yes</v>
      </c>
    </row>
    <row r="3252" spans="1:9" hidden="1" x14ac:dyDescent="0.25">
      <c r="A3252" s="53">
        <v>42795</v>
      </c>
      <c r="B3252" t="s">
        <v>50</v>
      </c>
      <c r="C3252" t="s">
        <v>128</v>
      </c>
      <c r="D3252">
        <v>4</v>
      </c>
      <c r="E3252" s="4">
        <v>326.37</v>
      </c>
      <c r="F3252" s="4" t="str">
        <f>VLOOKUP(C3252,[5]Lookup!A:C,3,FALSE)</f>
        <v>Local Authority</v>
      </c>
      <c r="G3252" t="str">
        <f>IF(F3252="NHS England", "NHS England", IFERROR(VLOOKUP(B3252,[5]Lookup!E:F,2,FALSE),"Requires a Council Assigning"))</f>
        <v>City of York</v>
      </c>
      <c r="H3252" t="str">
        <f>IFERROR(VLOOKUP(C3252,[5]Lookup!A:B,2,FALSE),"Requires Category")</f>
        <v>IUD Progestogen-only Device</v>
      </c>
      <c r="I3252" t="str">
        <f t="shared" si="53"/>
        <v>No</v>
      </c>
    </row>
    <row r="3253" spans="1:9" hidden="1" x14ac:dyDescent="0.25">
      <c r="A3253" s="53">
        <v>42795</v>
      </c>
      <c r="B3253" t="s">
        <v>50</v>
      </c>
      <c r="C3253" t="s">
        <v>129</v>
      </c>
      <c r="D3253">
        <v>4</v>
      </c>
      <c r="E3253" s="4">
        <v>309.47000000000003</v>
      </c>
      <c r="F3253" s="4" t="str">
        <f>VLOOKUP(C3253,[5]Lookup!A:C,3,FALSE)</f>
        <v>Local Authority</v>
      </c>
      <c r="G3253" t="str">
        <f>IF(F3253="NHS England", "NHS England", IFERROR(VLOOKUP(B3253,[5]Lookup!E:F,2,FALSE),"Requires a Council Assigning"))</f>
        <v>City of York</v>
      </c>
      <c r="H3253" t="str">
        <f>IFERROR(VLOOKUP(C3253,[5]Lookup!A:B,2,FALSE),"Requires Category")</f>
        <v>Etonogestrel</v>
      </c>
      <c r="I3253" t="str">
        <f t="shared" si="53"/>
        <v>No</v>
      </c>
    </row>
    <row r="3254" spans="1:9" hidden="1" x14ac:dyDescent="0.25">
      <c r="A3254" s="53">
        <v>42795</v>
      </c>
      <c r="B3254" t="s">
        <v>50</v>
      </c>
      <c r="C3254" t="s">
        <v>152</v>
      </c>
      <c r="D3254">
        <v>24</v>
      </c>
      <c r="E3254" s="4">
        <v>185.14</v>
      </c>
      <c r="F3254" s="4" t="str">
        <f>VLOOKUP(C3254,[5]Lookup!A:C,3,FALSE)</f>
        <v>NHS England</v>
      </c>
      <c r="G3254" t="str">
        <f>IF(F3254="NHS England", "NHS England", IFERROR(VLOOKUP(B3254,[5]Lookup!E:F,2,FALSE),"Requires a Council Assigning"))</f>
        <v>NHS England</v>
      </c>
      <c r="H3254" t="str">
        <f>IFERROR(VLOOKUP(C3254,[5]Lookup!A:B,2,FALSE),"Requires Category")</f>
        <v>Pneumococcal</v>
      </c>
      <c r="I3254" t="str">
        <f t="shared" si="53"/>
        <v>Yes</v>
      </c>
    </row>
    <row r="3255" spans="1:9" hidden="1" x14ac:dyDescent="0.25">
      <c r="A3255" s="53">
        <v>42795</v>
      </c>
      <c r="B3255" t="s">
        <v>50</v>
      </c>
      <c r="C3255" t="s">
        <v>144</v>
      </c>
      <c r="D3255">
        <v>1</v>
      </c>
      <c r="E3255" s="4">
        <v>13.04</v>
      </c>
      <c r="F3255" s="4" t="str">
        <f>VLOOKUP(C3255,[5]Lookup!A:C,3,FALSE)</f>
        <v>Local Authority</v>
      </c>
      <c r="G3255" t="str">
        <f>IF(F3255="NHS England", "NHS England", IFERROR(VLOOKUP(B3255,[5]Lookup!E:F,2,FALSE),"Requires a Council Assigning"))</f>
        <v>City of York</v>
      </c>
      <c r="H3255" t="str">
        <f>IFERROR(VLOOKUP(C3255,[5]Lookup!A:B,2,FALSE),"Requires Category")</f>
        <v>Emergency Contraception</v>
      </c>
      <c r="I3255" t="str">
        <f t="shared" si="53"/>
        <v>No</v>
      </c>
    </row>
    <row r="3256" spans="1:9" hidden="1" x14ac:dyDescent="0.25">
      <c r="A3256" s="53">
        <v>42795</v>
      </c>
      <c r="B3256" t="s">
        <v>50</v>
      </c>
      <c r="C3256" t="s">
        <v>202</v>
      </c>
      <c r="D3256">
        <v>1</v>
      </c>
      <c r="E3256" s="4">
        <v>25.42</v>
      </c>
      <c r="F3256" s="4" t="str">
        <f>VLOOKUP(C3256,[5]Lookup!A:C,3,FALSE)</f>
        <v>Local Authority</v>
      </c>
      <c r="G3256" t="str">
        <f>IF(F3256="NHS England", "NHS England", IFERROR(VLOOKUP(B3256,[5]Lookup!E:F,2,FALSE),"Requires a Council Assigning"))</f>
        <v>City of York</v>
      </c>
      <c r="H3256" t="str">
        <f>IFERROR(VLOOKUP(C3256,[5]Lookup!A:B,2,FALSE),"Requires Category")</f>
        <v>Nicotine Dependence</v>
      </c>
      <c r="I3256" t="str">
        <f t="shared" si="53"/>
        <v>No</v>
      </c>
    </row>
    <row r="3257" spans="1:9" hidden="1" x14ac:dyDescent="0.25">
      <c r="A3257" s="53">
        <v>42795</v>
      </c>
      <c r="B3257" t="s">
        <v>32</v>
      </c>
      <c r="C3257" t="s">
        <v>207</v>
      </c>
      <c r="D3257">
        <v>2</v>
      </c>
      <c r="E3257" s="4">
        <v>128.37</v>
      </c>
      <c r="F3257" s="4" t="str">
        <f>VLOOKUP(C3257,[5]Lookup!A:C,3,FALSE)</f>
        <v>Local Authority</v>
      </c>
      <c r="G3257" t="str">
        <f>IF(F3257="NHS England", "NHS England", IFERROR(VLOOKUP(B3257,[5]Lookup!E:F,2,FALSE),"Requires a Council Assigning"))</f>
        <v>North Yorkshire County Council</v>
      </c>
      <c r="H3257" t="str">
        <f>IFERROR(VLOOKUP(C3257,[5]Lookup!A:B,2,FALSE),"Requires Category")</f>
        <v>IUD Progestogen-only Device</v>
      </c>
      <c r="I3257" t="str">
        <f t="shared" si="53"/>
        <v>Yes</v>
      </c>
    </row>
    <row r="3258" spans="1:9" hidden="1" x14ac:dyDescent="0.25">
      <c r="A3258" s="53">
        <v>42795</v>
      </c>
      <c r="B3258" t="s">
        <v>32</v>
      </c>
      <c r="C3258" t="s">
        <v>159</v>
      </c>
      <c r="D3258">
        <v>3</v>
      </c>
      <c r="E3258" s="4">
        <v>14.5</v>
      </c>
      <c r="F3258" s="4" t="str">
        <f>VLOOKUP(C3258,[5]Lookup!A:C,3,FALSE)</f>
        <v>Local Authority</v>
      </c>
      <c r="G3258" t="str">
        <f>IF(F3258="NHS England", "NHS England", IFERROR(VLOOKUP(B3258,[5]Lookup!E:F,2,FALSE),"Requires a Council Assigning"))</f>
        <v>North Yorkshire County Council</v>
      </c>
      <c r="H3258" t="str">
        <f>IFERROR(VLOOKUP(C3258,[5]Lookup!A:B,2,FALSE),"Requires Category")</f>
        <v>Emergency Contraception</v>
      </c>
      <c r="I3258" t="str">
        <f t="shared" si="53"/>
        <v>No</v>
      </c>
    </row>
    <row r="3259" spans="1:9" hidden="1" x14ac:dyDescent="0.25">
      <c r="A3259" s="53">
        <v>42795</v>
      </c>
      <c r="B3259" t="s">
        <v>32</v>
      </c>
      <c r="C3259" t="s">
        <v>138</v>
      </c>
      <c r="D3259">
        <v>4</v>
      </c>
      <c r="E3259" s="4">
        <v>45.76</v>
      </c>
      <c r="F3259" s="4" t="str">
        <f>VLOOKUP(C3259,[5]Lookup!A:C,3,FALSE)</f>
        <v>Local Authority</v>
      </c>
      <c r="G3259" t="str">
        <f>IF(F3259="NHS England", "NHS England", IFERROR(VLOOKUP(B3259,[5]Lookup!E:F,2,FALSE),"Requires a Council Assigning"))</f>
        <v>North Yorkshire County Council</v>
      </c>
      <c r="H3259" t="str">
        <f>IFERROR(VLOOKUP(C3259,[5]Lookup!A:B,2,FALSE),"Requires Category")</f>
        <v>Opioid Dependence</v>
      </c>
      <c r="I3259" t="str">
        <f t="shared" si="53"/>
        <v>Yes</v>
      </c>
    </row>
    <row r="3260" spans="1:9" hidden="1" x14ac:dyDescent="0.25">
      <c r="A3260" s="53">
        <v>42795</v>
      </c>
      <c r="B3260" t="s">
        <v>32</v>
      </c>
      <c r="C3260" t="s">
        <v>128</v>
      </c>
      <c r="D3260">
        <v>3</v>
      </c>
      <c r="E3260" s="4">
        <v>244.78</v>
      </c>
      <c r="F3260" s="4" t="str">
        <f>VLOOKUP(C3260,[5]Lookup!A:C,3,FALSE)</f>
        <v>Local Authority</v>
      </c>
      <c r="G3260" t="str">
        <f>IF(F3260="NHS England", "NHS England", IFERROR(VLOOKUP(B3260,[5]Lookup!E:F,2,FALSE),"Requires a Council Assigning"))</f>
        <v>North Yorkshire County Council</v>
      </c>
      <c r="H3260" t="str">
        <f>IFERROR(VLOOKUP(C3260,[5]Lookup!A:B,2,FALSE),"Requires Category")</f>
        <v>IUD Progestogen-only Device</v>
      </c>
      <c r="I3260" t="str">
        <f t="shared" si="53"/>
        <v>Yes</v>
      </c>
    </row>
    <row r="3261" spans="1:9" hidden="1" x14ac:dyDescent="0.25">
      <c r="A3261" s="53">
        <v>42795</v>
      </c>
      <c r="B3261" t="s">
        <v>32</v>
      </c>
      <c r="C3261" t="s">
        <v>129</v>
      </c>
      <c r="D3261">
        <v>4</v>
      </c>
      <c r="E3261" s="4">
        <v>309.47000000000003</v>
      </c>
      <c r="F3261" s="4" t="str">
        <f>VLOOKUP(C3261,[5]Lookup!A:C,3,FALSE)</f>
        <v>Local Authority</v>
      </c>
      <c r="G3261" t="str">
        <f>IF(F3261="NHS England", "NHS England", IFERROR(VLOOKUP(B3261,[5]Lookup!E:F,2,FALSE),"Requires a Council Assigning"))</f>
        <v>North Yorkshire County Council</v>
      </c>
      <c r="H3261" t="str">
        <f>IFERROR(VLOOKUP(C3261,[5]Lookup!A:B,2,FALSE),"Requires Category")</f>
        <v>Etonogestrel</v>
      </c>
      <c r="I3261" t="str">
        <f t="shared" si="53"/>
        <v>Yes</v>
      </c>
    </row>
    <row r="3262" spans="1:9" hidden="1" x14ac:dyDescent="0.25">
      <c r="A3262" s="53">
        <v>42795</v>
      </c>
      <c r="B3262" t="s">
        <v>32</v>
      </c>
      <c r="C3262" t="s">
        <v>152</v>
      </c>
      <c r="D3262">
        <v>1</v>
      </c>
      <c r="E3262" s="4">
        <v>7.71</v>
      </c>
      <c r="F3262" s="4" t="str">
        <f>VLOOKUP(C3262,[5]Lookup!A:C,3,FALSE)</f>
        <v>NHS England</v>
      </c>
      <c r="G3262" t="str">
        <f>IF(F3262="NHS England", "NHS England", IFERROR(VLOOKUP(B3262,[5]Lookup!E:F,2,FALSE),"Requires a Council Assigning"))</f>
        <v>NHS England</v>
      </c>
      <c r="H3262" t="str">
        <f>IFERROR(VLOOKUP(C3262,[5]Lookup!A:B,2,FALSE),"Requires Category")</f>
        <v>Pneumococcal</v>
      </c>
      <c r="I3262" t="str">
        <f t="shared" si="53"/>
        <v>Yes</v>
      </c>
    </row>
    <row r="3263" spans="1:9" hidden="1" x14ac:dyDescent="0.25">
      <c r="A3263" s="53">
        <v>42795</v>
      </c>
      <c r="B3263" t="s">
        <v>32</v>
      </c>
      <c r="C3263" t="s">
        <v>155</v>
      </c>
      <c r="D3263">
        <v>2</v>
      </c>
      <c r="E3263" s="4">
        <v>23.6</v>
      </c>
      <c r="F3263" s="4" t="str">
        <f>VLOOKUP(C3263,[5]Lookup!A:C,3,FALSE)</f>
        <v>Local Authority</v>
      </c>
      <c r="G3263" t="str">
        <f>IF(F3263="NHS England", "NHS England", IFERROR(VLOOKUP(B3263,[5]Lookup!E:F,2,FALSE),"Requires a Council Assigning"))</f>
        <v>North Yorkshire County Council</v>
      </c>
      <c r="H3263" t="str">
        <f>IFERROR(VLOOKUP(C3263,[5]Lookup!A:B,2,FALSE),"Requires Category")</f>
        <v>Opioid Dependence</v>
      </c>
      <c r="I3263" t="str">
        <f t="shared" si="53"/>
        <v>Yes</v>
      </c>
    </row>
    <row r="3264" spans="1:9" hidden="1" x14ac:dyDescent="0.25">
      <c r="A3264" s="53">
        <v>42795</v>
      </c>
      <c r="B3264" t="s">
        <v>32</v>
      </c>
      <c r="C3264" t="s">
        <v>156</v>
      </c>
      <c r="D3264">
        <v>2</v>
      </c>
      <c r="E3264" s="4">
        <v>20.82</v>
      </c>
      <c r="F3264" s="4" t="str">
        <f>VLOOKUP(C3264,[5]Lookup!A:C,3,FALSE)</f>
        <v>Local Authority</v>
      </c>
      <c r="G3264" t="str">
        <f>IF(F3264="NHS England", "NHS England", IFERROR(VLOOKUP(B3264,[5]Lookup!E:F,2,FALSE),"Requires a Council Assigning"))</f>
        <v>North Yorkshire County Council</v>
      </c>
      <c r="H3264" t="str">
        <f>IFERROR(VLOOKUP(C3264,[5]Lookup!A:B,2,FALSE),"Requires Category")</f>
        <v>Opioid Dependence</v>
      </c>
      <c r="I3264" t="str">
        <f t="shared" si="53"/>
        <v>Yes</v>
      </c>
    </row>
    <row r="3265" spans="1:9" hidden="1" x14ac:dyDescent="0.25">
      <c r="A3265" s="53">
        <v>42795</v>
      </c>
      <c r="B3265" t="s">
        <v>32</v>
      </c>
      <c r="C3265" t="s">
        <v>174</v>
      </c>
      <c r="D3265">
        <v>2</v>
      </c>
      <c r="E3265" s="4">
        <v>70.7</v>
      </c>
      <c r="F3265" s="4" t="str">
        <f>VLOOKUP(C3265,[5]Lookup!A:C,3,FALSE)</f>
        <v>Local Authority</v>
      </c>
      <c r="G3265" t="str">
        <f>IF(F3265="NHS England", "NHS England", IFERROR(VLOOKUP(B3265,[5]Lookup!E:F,2,FALSE),"Requires a Council Assigning"))</f>
        <v>North Yorkshire County Council</v>
      </c>
      <c r="H3265" t="str">
        <f>IFERROR(VLOOKUP(C3265,[5]Lookup!A:B,2,FALSE),"Requires Category")</f>
        <v>Opioid Dependence</v>
      </c>
      <c r="I3265" t="str">
        <f t="shared" si="53"/>
        <v>Yes</v>
      </c>
    </row>
    <row r="3266" spans="1:9" hidden="1" x14ac:dyDescent="0.25">
      <c r="A3266" s="53">
        <v>42795</v>
      </c>
      <c r="B3266" t="s">
        <v>32</v>
      </c>
      <c r="C3266" t="s">
        <v>144</v>
      </c>
      <c r="D3266">
        <v>1</v>
      </c>
      <c r="E3266" s="4">
        <v>13.04</v>
      </c>
      <c r="F3266" s="4" t="str">
        <f>VLOOKUP(C3266,[5]Lookup!A:C,3,FALSE)</f>
        <v>Local Authority</v>
      </c>
      <c r="G3266" t="str">
        <f>IF(F3266="NHS England", "NHS England", IFERROR(VLOOKUP(B3266,[5]Lookup!E:F,2,FALSE),"Requires a Council Assigning"))</f>
        <v>North Yorkshire County Council</v>
      </c>
      <c r="H3266" t="str">
        <f>IFERROR(VLOOKUP(C3266,[5]Lookup!A:B,2,FALSE),"Requires Category")</f>
        <v>Emergency Contraception</v>
      </c>
      <c r="I3266" t="str">
        <f t="shared" si="53"/>
        <v>No</v>
      </c>
    </row>
    <row r="3267" spans="1:9" hidden="1" x14ac:dyDescent="0.25">
      <c r="A3267" s="53">
        <v>42795</v>
      </c>
      <c r="B3267" t="s">
        <v>32</v>
      </c>
      <c r="C3267" t="s">
        <v>146</v>
      </c>
      <c r="D3267">
        <v>2</v>
      </c>
      <c r="E3267" s="4">
        <v>50.65</v>
      </c>
      <c r="F3267" s="4" t="str">
        <f>VLOOKUP(C3267,[5]Lookup!A:C,3,FALSE)</f>
        <v>Local Authority</v>
      </c>
      <c r="G3267" t="str">
        <f>IF(F3267="NHS England", "NHS England", IFERROR(VLOOKUP(B3267,[5]Lookup!E:F,2,FALSE),"Requires a Council Assigning"))</f>
        <v>North Yorkshire County Council</v>
      </c>
      <c r="H3267" t="str">
        <f>IFERROR(VLOOKUP(C3267,[5]Lookup!A:B,2,FALSE),"Requires Category")</f>
        <v>Nicotine Dependence</v>
      </c>
      <c r="I3267" t="str">
        <f t="shared" si="53"/>
        <v>Yes</v>
      </c>
    </row>
    <row r="3268" spans="1:9" hidden="1" x14ac:dyDescent="0.25">
      <c r="A3268" s="53">
        <v>42795</v>
      </c>
      <c r="B3268" t="s">
        <v>36</v>
      </c>
      <c r="C3268" t="s">
        <v>166</v>
      </c>
      <c r="D3268">
        <v>1</v>
      </c>
      <c r="E3268" s="4">
        <v>31.26</v>
      </c>
      <c r="F3268" s="4" t="str">
        <f>VLOOKUP(C3268,[5]Lookup!A:C,3,FALSE)</f>
        <v>Local Authority</v>
      </c>
      <c r="G3268" t="str">
        <f>IF(F3268="NHS England", "NHS England", IFERROR(VLOOKUP(B3268,[5]Lookup!E:F,2,FALSE),"Requires a Council Assigning"))</f>
        <v>North Yorkshire County Council</v>
      </c>
      <c r="H3268" t="str">
        <f>IFERROR(VLOOKUP(C3268,[5]Lookup!A:B,2,FALSE),"Requires Category")</f>
        <v>Alcohol dependence</v>
      </c>
      <c r="I3268" t="str">
        <f t="shared" si="53"/>
        <v>Yes</v>
      </c>
    </row>
    <row r="3269" spans="1:9" hidden="1" x14ac:dyDescent="0.25">
      <c r="A3269" s="53">
        <v>42795</v>
      </c>
      <c r="B3269" t="s">
        <v>36</v>
      </c>
      <c r="C3269" t="s">
        <v>177</v>
      </c>
      <c r="D3269">
        <v>2</v>
      </c>
      <c r="E3269" s="4">
        <v>50.65</v>
      </c>
      <c r="F3269" s="4" t="str">
        <f>VLOOKUP(C3269,[5]Lookup!A:C,3,FALSE)</f>
        <v>Local Authority</v>
      </c>
      <c r="G3269" t="str">
        <f>IF(F3269="NHS England", "NHS England", IFERROR(VLOOKUP(B3269,[5]Lookup!E:F,2,FALSE),"Requires a Council Assigning"))</f>
        <v>North Yorkshire County Council</v>
      </c>
      <c r="H3269" t="str">
        <f>IFERROR(VLOOKUP(C3269,[5]Lookup!A:B,2,FALSE),"Requires Category")</f>
        <v>Nicotine Dependence</v>
      </c>
      <c r="I3269" t="str">
        <f t="shared" si="53"/>
        <v>Yes</v>
      </c>
    </row>
    <row r="3270" spans="1:9" hidden="1" x14ac:dyDescent="0.25">
      <c r="A3270" s="53">
        <v>42795</v>
      </c>
      <c r="B3270" t="s">
        <v>36</v>
      </c>
      <c r="C3270" t="s">
        <v>127</v>
      </c>
      <c r="D3270">
        <v>1</v>
      </c>
      <c r="E3270" s="4">
        <v>13.03</v>
      </c>
      <c r="F3270" s="4" t="str">
        <f>VLOOKUP(C3270,[5]Lookup!A:C,3,FALSE)</f>
        <v>Local Authority</v>
      </c>
      <c r="G3270" t="str">
        <f>IF(F3270="NHS England", "NHS England", IFERROR(VLOOKUP(B3270,[5]Lookup!E:F,2,FALSE),"Requires a Council Assigning"))</f>
        <v>North Yorkshire County Council</v>
      </c>
      <c r="H3270" t="str">
        <f>IFERROR(VLOOKUP(C3270,[5]Lookup!A:B,2,FALSE),"Requires Category")</f>
        <v>Emergency Contraception</v>
      </c>
      <c r="I3270" t="str">
        <f t="shared" si="53"/>
        <v>No</v>
      </c>
    </row>
    <row r="3271" spans="1:9" hidden="1" x14ac:dyDescent="0.25">
      <c r="A3271" s="53">
        <v>42795</v>
      </c>
      <c r="B3271" t="s">
        <v>36</v>
      </c>
      <c r="C3271" t="s">
        <v>159</v>
      </c>
      <c r="D3271">
        <v>1</v>
      </c>
      <c r="E3271" s="4">
        <v>4.83</v>
      </c>
      <c r="F3271" s="4" t="str">
        <f>VLOOKUP(C3271,[5]Lookup!A:C,3,FALSE)</f>
        <v>Local Authority</v>
      </c>
      <c r="G3271" t="str">
        <f>IF(F3271="NHS England", "NHS England", IFERROR(VLOOKUP(B3271,[5]Lookup!E:F,2,FALSE),"Requires a Council Assigning"))</f>
        <v>North Yorkshire County Council</v>
      </c>
      <c r="H3271" t="str">
        <f>IFERROR(VLOOKUP(C3271,[5]Lookup!A:B,2,FALSE),"Requires Category")</f>
        <v>Emergency Contraception</v>
      </c>
      <c r="I3271" t="str">
        <f t="shared" si="53"/>
        <v>No</v>
      </c>
    </row>
    <row r="3272" spans="1:9" hidden="1" x14ac:dyDescent="0.25">
      <c r="A3272" s="53">
        <v>42795</v>
      </c>
      <c r="B3272" t="s">
        <v>36</v>
      </c>
      <c r="C3272" t="s">
        <v>128</v>
      </c>
      <c r="D3272">
        <v>2</v>
      </c>
      <c r="E3272" s="4">
        <v>163.21</v>
      </c>
      <c r="F3272" s="4" t="str">
        <f>VLOOKUP(C3272,[5]Lookup!A:C,3,FALSE)</f>
        <v>Local Authority</v>
      </c>
      <c r="G3272" t="str">
        <f>IF(F3272="NHS England", "NHS England", IFERROR(VLOOKUP(B3272,[5]Lookup!E:F,2,FALSE),"Requires a Council Assigning"))</f>
        <v>North Yorkshire County Council</v>
      </c>
      <c r="H3272" t="str">
        <f>IFERROR(VLOOKUP(C3272,[5]Lookup!A:B,2,FALSE),"Requires Category")</f>
        <v>IUD Progestogen-only Device</v>
      </c>
      <c r="I3272" t="str">
        <f t="shared" si="53"/>
        <v>Yes</v>
      </c>
    </row>
    <row r="3273" spans="1:9" hidden="1" x14ac:dyDescent="0.25">
      <c r="A3273" s="53">
        <v>42795</v>
      </c>
      <c r="B3273" t="s">
        <v>36</v>
      </c>
      <c r="C3273" t="s">
        <v>129</v>
      </c>
      <c r="D3273">
        <v>1</v>
      </c>
      <c r="E3273" s="4">
        <v>77.37</v>
      </c>
      <c r="F3273" s="4" t="str">
        <f>VLOOKUP(C3273,[5]Lookup!A:C,3,FALSE)</f>
        <v>Local Authority</v>
      </c>
      <c r="G3273" t="str">
        <f>IF(F3273="NHS England", "NHS England", IFERROR(VLOOKUP(B3273,[5]Lookup!E:F,2,FALSE),"Requires a Council Assigning"))</f>
        <v>North Yorkshire County Council</v>
      </c>
      <c r="H3273" t="str">
        <f>IFERROR(VLOOKUP(C3273,[5]Lookup!A:B,2,FALSE),"Requires Category")</f>
        <v>Etonogestrel</v>
      </c>
      <c r="I3273" t="str">
        <f t="shared" si="53"/>
        <v>Yes</v>
      </c>
    </row>
    <row r="3274" spans="1:9" hidden="1" x14ac:dyDescent="0.25">
      <c r="A3274" s="53">
        <v>42795</v>
      </c>
      <c r="B3274" t="s">
        <v>36</v>
      </c>
      <c r="C3274" t="s">
        <v>153</v>
      </c>
      <c r="D3274">
        <v>1</v>
      </c>
      <c r="E3274" s="4">
        <v>70.06</v>
      </c>
      <c r="F3274" s="4" t="str">
        <f>VLOOKUP(C3274,[5]Lookup!A:C,3,FALSE)</f>
        <v>Local Authority</v>
      </c>
      <c r="G3274" t="str">
        <f>IF(F3274="NHS England", "NHS England", IFERROR(VLOOKUP(B3274,[5]Lookup!E:F,2,FALSE),"Requires a Council Assigning"))</f>
        <v>North Yorkshire County Council</v>
      </c>
      <c r="H3274" t="str">
        <f>IFERROR(VLOOKUP(C3274,[5]Lookup!A:B,2,FALSE),"Requires Category")</f>
        <v>Nicotine Dependence</v>
      </c>
      <c r="I3274" t="str">
        <f t="shared" si="53"/>
        <v>Yes</v>
      </c>
    </row>
    <row r="3275" spans="1:9" hidden="1" x14ac:dyDescent="0.25">
      <c r="A3275" s="53">
        <v>42795</v>
      </c>
      <c r="B3275" t="s">
        <v>36</v>
      </c>
      <c r="C3275" t="s">
        <v>167</v>
      </c>
      <c r="D3275">
        <v>2</v>
      </c>
      <c r="E3275" s="4">
        <v>37</v>
      </c>
      <c r="F3275" s="4" t="str">
        <f>VLOOKUP(C3275,[5]Lookup!A:C,3,FALSE)</f>
        <v>Local Authority</v>
      </c>
      <c r="G3275" t="str">
        <f>IF(F3275="NHS England", "NHS England", IFERROR(VLOOKUP(B3275,[5]Lookup!E:F,2,FALSE),"Requires a Council Assigning"))</f>
        <v>North Yorkshire County Council</v>
      </c>
      <c r="H3275" t="str">
        <f>IFERROR(VLOOKUP(C3275,[5]Lookup!A:B,2,FALSE),"Requires Category")</f>
        <v>Nicotine Dependence</v>
      </c>
      <c r="I3275" t="str">
        <f t="shared" si="53"/>
        <v>Yes</v>
      </c>
    </row>
    <row r="3276" spans="1:9" hidden="1" x14ac:dyDescent="0.25">
      <c r="A3276" s="53">
        <v>42795</v>
      </c>
      <c r="B3276" t="s">
        <v>36</v>
      </c>
      <c r="C3276" t="s">
        <v>152</v>
      </c>
      <c r="D3276">
        <v>10</v>
      </c>
      <c r="E3276" s="4">
        <v>77.14</v>
      </c>
      <c r="F3276" s="4" t="str">
        <f>VLOOKUP(C3276,[5]Lookup!A:C,3,FALSE)</f>
        <v>NHS England</v>
      </c>
      <c r="G3276" t="str">
        <f>IF(F3276="NHS England", "NHS England", IFERROR(VLOOKUP(B3276,[5]Lookup!E:F,2,FALSE),"Requires a Council Assigning"))</f>
        <v>NHS England</v>
      </c>
      <c r="H3276" t="str">
        <f>IFERROR(VLOOKUP(C3276,[5]Lookup!A:B,2,FALSE),"Requires Category")</f>
        <v>Pneumococcal</v>
      </c>
      <c r="I3276" t="str">
        <f t="shared" si="53"/>
        <v>Yes</v>
      </c>
    </row>
    <row r="3277" spans="1:9" hidden="1" x14ac:dyDescent="0.25">
      <c r="A3277" s="53">
        <v>42795</v>
      </c>
      <c r="B3277" t="s">
        <v>36</v>
      </c>
      <c r="C3277" t="s">
        <v>145</v>
      </c>
      <c r="D3277">
        <v>1</v>
      </c>
      <c r="E3277" s="4">
        <v>25.34</v>
      </c>
      <c r="F3277" s="4" t="str">
        <f>VLOOKUP(C3277,[5]Lookup!A:C,3,FALSE)</f>
        <v>Local Authority</v>
      </c>
      <c r="G3277" t="str">
        <f>IF(F3277="NHS England", "NHS England", IFERROR(VLOOKUP(B3277,[5]Lookup!E:F,2,FALSE),"Requires a Council Assigning"))</f>
        <v>North Yorkshire County Council</v>
      </c>
      <c r="H3277" t="str">
        <f>IFERROR(VLOOKUP(C3277,[5]Lookup!A:B,2,FALSE),"Requires Category")</f>
        <v>Nicotine Dependence</v>
      </c>
      <c r="I3277" t="str">
        <f t="shared" si="53"/>
        <v>Yes</v>
      </c>
    </row>
    <row r="3278" spans="1:9" hidden="1" x14ac:dyDescent="0.25">
      <c r="A3278" s="53">
        <v>42795</v>
      </c>
      <c r="B3278" t="s">
        <v>36</v>
      </c>
      <c r="C3278" t="s">
        <v>146</v>
      </c>
      <c r="D3278">
        <v>6</v>
      </c>
      <c r="E3278" s="4">
        <v>177.26</v>
      </c>
      <c r="F3278" s="4" t="str">
        <f>VLOOKUP(C3278,[5]Lookup!A:C,3,FALSE)</f>
        <v>Local Authority</v>
      </c>
      <c r="G3278" t="str">
        <f>IF(F3278="NHS England", "NHS England", IFERROR(VLOOKUP(B3278,[5]Lookup!E:F,2,FALSE),"Requires a Council Assigning"))</f>
        <v>North Yorkshire County Council</v>
      </c>
      <c r="H3278" t="str">
        <f>IFERROR(VLOOKUP(C3278,[5]Lookup!A:B,2,FALSE),"Requires Category")</f>
        <v>Nicotine Dependence</v>
      </c>
      <c r="I3278" t="str">
        <f t="shared" si="53"/>
        <v>Yes</v>
      </c>
    </row>
    <row r="3279" spans="1:9" hidden="1" x14ac:dyDescent="0.25">
      <c r="A3279" s="53">
        <v>42795</v>
      </c>
      <c r="B3279" t="s">
        <v>62</v>
      </c>
      <c r="C3279" t="s">
        <v>166</v>
      </c>
      <c r="D3279">
        <v>1</v>
      </c>
      <c r="E3279" s="4">
        <v>31.28</v>
      </c>
      <c r="F3279" s="4" t="str">
        <f>VLOOKUP(C3279,[5]Lookup!A:C,3,FALSE)</f>
        <v>Local Authority</v>
      </c>
      <c r="G3279" t="str">
        <f>IF(F3279="NHS England", "NHS England", IFERROR(VLOOKUP(B3279,[5]Lookup!E:F,2,FALSE),"Requires a Council Assigning"))</f>
        <v>City of York</v>
      </c>
      <c r="H3279" t="str">
        <f>IFERROR(VLOOKUP(C3279,[5]Lookup!A:B,2,FALSE),"Requires Category")</f>
        <v>Alcohol dependence</v>
      </c>
      <c r="I3279" t="str">
        <f t="shared" si="53"/>
        <v>No</v>
      </c>
    </row>
    <row r="3280" spans="1:9" hidden="1" x14ac:dyDescent="0.25">
      <c r="A3280" s="53">
        <v>42795</v>
      </c>
      <c r="B3280" t="s">
        <v>62</v>
      </c>
      <c r="C3280" t="s">
        <v>159</v>
      </c>
      <c r="D3280">
        <v>2</v>
      </c>
      <c r="E3280" s="4">
        <v>9.66</v>
      </c>
      <c r="F3280" s="4" t="str">
        <f>VLOOKUP(C3280,[5]Lookup!A:C,3,FALSE)</f>
        <v>Local Authority</v>
      </c>
      <c r="G3280" t="str">
        <f>IF(F3280="NHS England", "NHS England", IFERROR(VLOOKUP(B3280,[5]Lookup!E:F,2,FALSE),"Requires a Council Assigning"))</f>
        <v>City of York</v>
      </c>
      <c r="H3280" t="str">
        <f>IFERROR(VLOOKUP(C3280,[5]Lookup!A:B,2,FALSE),"Requires Category")</f>
        <v>Emergency Contraception</v>
      </c>
      <c r="I3280" t="str">
        <f t="shared" si="53"/>
        <v>No</v>
      </c>
    </row>
    <row r="3281" spans="1:9" hidden="1" x14ac:dyDescent="0.25">
      <c r="A3281" s="53">
        <v>42795</v>
      </c>
      <c r="B3281" t="s">
        <v>62</v>
      </c>
      <c r="C3281" t="s">
        <v>128</v>
      </c>
      <c r="D3281">
        <v>6</v>
      </c>
      <c r="E3281" s="4">
        <v>489.55</v>
      </c>
      <c r="F3281" s="4" t="str">
        <f>VLOOKUP(C3281,[5]Lookup!A:C,3,FALSE)</f>
        <v>Local Authority</v>
      </c>
      <c r="G3281" t="str">
        <f>IF(F3281="NHS England", "NHS England", IFERROR(VLOOKUP(B3281,[5]Lookup!E:F,2,FALSE),"Requires a Council Assigning"))</f>
        <v>City of York</v>
      </c>
      <c r="H3281" t="str">
        <f>IFERROR(VLOOKUP(C3281,[5]Lookup!A:B,2,FALSE),"Requires Category")</f>
        <v>IUD Progestogen-only Device</v>
      </c>
      <c r="I3281" t="str">
        <f t="shared" si="53"/>
        <v>No</v>
      </c>
    </row>
    <row r="3282" spans="1:9" hidden="1" x14ac:dyDescent="0.25">
      <c r="A3282" s="53">
        <v>42795</v>
      </c>
      <c r="B3282" t="s">
        <v>62</v>
      </c>
      <c r="C3282" t="s">
        <v>129</v>
      </c>
      <c r="D3282">
        <v>14</v>
      </c>
      <c r="E3282" s="4">
        <v>1082.97</v>
      </c>
      <c r="F3282" s="4" t="str">
        <f>VLOOKUP(C3282,[5]Lookup!A:C,3,FALSE)</f>
        <v>Local Authority</v>
      </c>
      <c r="G3282" t="str">
        <f>IF(F3282="NHS England", "NHS England", IFERROR(VLOOKUP(B3282,[5]Lookup!E:F,2,FALSE),"Requires a Council Assigning"))</f>
        <v>City of York</v>
      </c>
      <c r="H3282" t="str">
        <f>IFERROR(VLOOKUP(C3282,[5]Lookup!A:B,2,FALSE),"Requires Category")</f>
        <v>Etonogestrel</v>
      </c>
      <c r="I3282" t="str">
        <f t="shared" si="53"/>
        <v>No</v>
      </c>
    </row>
    <row r="3283" spans="1:9" hidden="1" x14ac:dyDescent="0.25">
      <c r="A3283" s="53">
        <v>42795</v>
      </c>
      <c r="B3283" t="s">
        <v>62</v>
      </c>
      <c r="C3283" t="s">
        <v>152</v>
      </c>
      <c r="D3283">
        <v>49</v>
      </c>
      <c r="E3283" s="4">
        <v>377.99</v>
      </c>
      <c r="F3283" s="4" t="str">
        <f>VLOOKUP(C3283,[5]Lookup!A:C,3,FALSE)</f>
        <v>NHS England</v>
      </c>
      <c r="G3283" t="str">
        <f>IF(F3283="NHS England", "NHS England", IFERROR(VLOOKUP(B3283,[5]Lookup!E:F,2,FALSE),"Requires a Council Assigning"))</f>
        <v>NHS England</v>
      </c>
      <c r="H3283" t="str">
        <f>IFERROR(VLOOKUP(C3283,[5]Lookup!A:B,2,FALSE),"Requires Category")</f>
        <v>Pneumococcal</v>
      </c>
      <c r="I3283" t="str">
        <f t="shared" si="53"/>
        <v>Yes</v>
      </c>
    </row>
    <row r="3284" spans="1:9" hidden="1" x14ac:dyDescent="0.25">
      <c r="A3284" s="53">
        <v>42795</v>
      </c>
      <c r="B3284" t="s">
        <v>62</v>
      </c>
      <c r="C3284" t="s">
        <v>144</v>
      </c>
      <c r="D3284">
        <v>1</v>
      </c>
      <c r="E3284" s="4">
        <v>13.03</v>
      </c>
      <c r="F3284" s="4" t="str">
        <f>VLOOKUP(C3284,[5]Lookup!A:C,3,FALSE)</f>
        <v>Local Authority</v>
      </c>
      <c r="G3284" t="str">
        <f>IF(F3284="NHS England", "NHS England", IFERROR(VLOOKUP(B3284,[5]Lookup!E:F,2,FALSE),"Requires a Council Assigning"))</f>
        <v>City of York</v>
      </c>
      <c r="H3284" t="str">
        <f>IFERROR(VLOOKUP(C3284,[5]Lookup!A:B,2,FALSE),"Requires Category")</f>
        <v>Emergency Contraception</v>
      </c>
      <c r="I3284" t="str">
        <f t="shared" si="53"/>
        <v>No</v>
      </c>
    </row>
    <row r="3285" spans="1:9" hidden="1" x14ac:dyDescent="0.25">
      <c r="A3285" s="53">
        <v>42795</v>
      </c>
      <c r="B3285" t="s">
        <v>52</v>
      </c>
      <c r="C3285" t="s">
        <v>166</v>
      </c>
      <c r="D3285">
        <v>2</v>
      </c>
      <c r="E3285" s="4">
        <v>62.54</v>
      </c>
      <c r="F3285" s="4" t="str">
        <f>VLOOKUP(C3285,[5]Lookup!A:C,3,FALSE)</f>
        <v>Local Authority</v>
      </c>
      <c r="G3285" t="str">
        <f>IF(F3285="NHS England", "NHS England", IFERROR(VLOOKUP(B3285,[5]Lookup!E:F,2,FALSE),"Requires a Council Assigning"))</f>
        <v>North Yorkshire County Council</v>
      </c>
      <c r="H3285" t="str">
        <f>IFERROR(VLOOKUP(C3285,[5]Lookup!A:B,2,FALSE),"Requires Category")</f>
        <v>Alcohol dependence</v>
      </c>
      <c r="I3285" t="str">
        <f t="shared" si="53"/>
        <v>Yes</v>
      </c>
    </row>
    <row r="3286" spans="1:9" hidden="1" x14ac:dyDescent="0.25">
      <c r="A3286" s="53">
        <v>42795</v>
      </c>
      <c r="B3286" t="s">
        <v>52</v>
      </c>
      <c r="C3286" t="s">
        <v>133</v>
      </c>
      <c r="D3286">
        <v>1</v>
      </c>
      <c r="E3286" s="4">
        <v>4.68</v>
      </c>
      <c r="F3286" s="4" t="str">
        <f>VLOOKUP(C3286,[5]Lookup!A:C,3,FALSE)</f>
        <v>Local Authority</v>
      </c>
      <c r="G3286" t="str">
        <f>IF(F3286="NHS England", "NHS England", IFERROR(VLOOKUP(B3286,[5]Lookup!E:F,2,FALSE),"Requires a Council Assigning"))</f>
        <v>North Yorkshire County Council</v>
      </c>
      <c r="H3286" t="str">
        <f>IFERROR(VLOOKUP(C3286,[5]Lookup!A:B,2,FALSE),"Requires Category")</f>
        <v>Opioid Dependence</v>
      </c>
      <c r="I3286" t="str">
        <f t="shared" si="53"/>
        <v>Yes</v>
      </c>
    </row>
    <row r="3287" spans="1:9" hidden="1" x14ac:dyDescent="0.25">
      <c r="A3287" s="53">
        <v>42795</v>
      </c>
      <c r="B3287" t="s">
        <v>52</v>
      </c>
      <c r="C3287" t="s">
        <v>134</v>
      </c>
      <c r="D3287">
        <v>2</v>
      </c>
      <c r="E3287" s="4">
        <v>16.440000000000001</v>
      </c>
      <c r="F3287" s="4" t="str">
        <f>VLOOKUP(C3287,[5]Lookup!A:C,3,FALSE)</f>
        <v>Local Authority</v>
      </c>
      <c r="G3287" t="str">
        <f>IF(F3287="NHS England", "NHS England", IFERROR(VLOOKUP(B3287,[5]Lookup!E:F,2,FALSE),"Requires a Council Assigning"))</f>
        <v>North Yorkshire County Council</v>
      </c>
      <c r="H3287" t="str">
        <f>IFERROR(VLOOKUP(C3287,[5]Lookup!A:B,2,FALSE),"Requires Category")</f>
        <v>Opioid Dependence</v>
      </c>
      <c r="I3287" t="str">
        <f t="shared" si="53"/>
        <v>Yes</v>
      </c>
    </row>
    <row r="3288" spans="1:9" hidden="1" x14ac:dyDescent="0.25">
      <c r="A3288" s="53">
        <v>42795</v>
      </c>
      <c r="B3288" t="s">
        <v>52</v>
      </c>
      <c r="C3288" t="s">
        <v>177</v>
      </c>
      <c r="D3288">
        <v>1</v>
      </c>
      <c r="E3288" s="4">
        <v>25.31</v>
      </c>
      <c r="F3288" s="4" t="str">
        <f>VLOOKUP(C3288,[5]Lookup!A:C,3,FALSE)</f>
        <v>Local Authority</v>
      </c>
      <c r="G3288" t="str">
        <f>IF(F3288="NHS England", "NHS England", IFERROR(VLOOKUP(B3288,[5]Lookup!E:F,2,FALSE),"Requires a Council Assigning"))</f>
        <v>North Yorkshire County Council</v>
      </c>
      <c r="H3288" t="str">
        <f>IFERROR(VLOOKUP(C3288,[5]Lookup!A:B,2,FALSE),"Requires Category")</f>
        <v>Nicotine Dependence</v>
      </c>
      <c r="I3288" t="str">
        <f t="shared" si="53"/>
        <v>Yes</v>
      </c>
    </row>
    <row r="3289" spans="1:9" hidden="1" x14ac:dyDescent="0.25">
      <c r="A3289" s="53">
        <v>42795</v>
      </c>
      <c r="B3289" t="s">
        <v>52</v>
      </c>
      <c r="C3289" t="s">
        <v>132</v>
      </c>
      <c r="D3289">
        <v>1</v>
      </c>
      <c r="E3289" s="4">
        <v>50.64</v>
      </c>
      <c r="F3289" s="4" t="str">
        <f>VLOOKUP(C3289,[5]Lookup!A:C,3,FALSE)</f>
        <v>Local Authority</v>
      </c>
      <c r="G3289" t="str">
        <f>IF(F3289="NHS England", "NHS England", IFERROR(VLOOKUP(B3289,[5]Lookup!E:F,2,FALSE),"Requires a Council Assigning"))</f>
        <v>North Yorkshire County Council</v>
      </c>
      <c r="H3289" t="str">
        <f>IFERROR(VLOOKUP(C3289,[5]Lookup!A:B,2,FALSE),"Requires Category")</f>
        <v>Nicotine Dependence</v>
      </c>
      <c r="I3289" t="str">
        <f t="shared" si="53"/>
        <v>Yes</v>
      </c>
    </row>
    <row r="3290" spans="1:9" hidden="1" x14ac:dyDescent="0.25">
      <c r="A3290" s="53">
        <v>42795</v>
      </c>
      <c r="B3290" t="s">
        <v>52</v>
      </c>
      <c r="C3290" t="s">
        <v>154</v>
      </c>
      <c r="D3290">
        <v>6</v>
      </c>
      <c r="E3290" s="4">
        <v>36.659999999999997</v>
      </c>
      <c r="F3290" s="4" t="str">
        <f>VLOOKUP(C3290,[5]Lookup!A:C,3,FALSE)</f>
        <v>NHS England</v>
      </c>
      <c r="G3290" t="str">
        <f>IF(F3290="NHS England", "NHS England", IFERROR(VLOOKUP(B3290,[5]Lookup!E:F,2,FALSE),"Requires a Council Assigning"))</f>
        <v>NHS England</v>
      </c>
      <c r="H3290" t="str">
        <f>IFERROR(VLOOKUP(C3290,[5]Lookup!A:B,2,FALSE),"Requires Category")</f>
        <v>Influenza</v>
      </c>
      <c r="I3290" t="str">
        <f t="shared" si="53"/>
        <v>Yes</v>
      </c>
    </row>
    <row r="3291" spans="1:9" hidden="1" x14ac:dyDescent="0.25">
      <c r="A3291" s="53">
        <v>42795</v>
      </c>
      <c r="B3291" t="s">
        <v>52</v>
      </c>
      <c r="C3291" t="s">
        <v>158</v>
      </c>
      <c r="D3291">
        <v>1</v>
      </c>
      <c r="E3291" s="4">
        <v>81.59</v>
      </c>
      <c r="F3291" s="4" t="str">
        <f>VLOOKUP(C3291,[5]Lookup!A:C,3,FALSE)</f>
        <v>Local Authority</v>
      </c>
      <c r="G3291" t="str">
        <f>IF(F3291="NHS England", "NHS England", IFERROR(VLOOKUP(B3291,[5]Lookup!E:F,2,FALSE),"Requires a Council Assigning"))</f>
        <v>North Yorkshire County Council</v>
      </c>
      <c r="H3291" t="str">
        <f>IFERROR(VLOOKUP(C3291,[5]Lookup!A:B,2,FALSE),"Requires Category")</f>
        <v>IUD Progestogen-only Device</v>
      </c>
      <c r="I3291" t="str">
        <f t="shared" si="53"/>
        <v>Yes</v>
      </c>
    </row>
    <row r="3292" spans="1:9" hidden="1" x14ac:dyDescent="0.25">
      <c r="A3292" s="53">
        <v>42795</v>
      </c>
      <c r="B3292" t="s">
        <v>52</v>
      </c>
      <c r="C3292" t="s">
        <v>138</v>
      </c>
      <c r="D3292">
        <v>6</v>
      </c>
      <c r="E3292" s="4">
        <v>46.25</v>
      </c>
      <c r="F3292" s="4" t="str">
        <f>VLOOKUP(C3292,[5]Lookup!A:C,3,FALSE)</f>
        <v>Local Authority</v>
      </c>
      <c r="G3292" t="str">
        <f>IF(F3292="NHS England", "NHS England", IFERROR(VLOOKUP(B3292,[5]Lookup!E:F,2,FALSE),"Requires a Council Assigning"))</f>
        <v>North Yorkshire County Council</v>
      </c>
      <c r="H3292" t="str">
        <f>IFERROR(VLOOKUP(C3292,[5]Lookup!A:B,2,FALSE),"Requires Category")</f>
        <v>Opioid Dependence</v>
      </c>
      <c r="I3292" t="str">
        <f t="shared" si="53"/>
        <v>Yes</v>
      </c>
    </row>
    <row r="3293" spans="1:9" hidden="1" x14ac:dyDescent="0.25">
      <c r="A3293" s="53">
        <v>42795</v>
      </c>
      <c r="B3293" t="s">
        <v>52</v>
      </c>
      <c r="C3293" t="s">
        <v>128</v>
      </c>
      <c r="D3293">
        <v>2</v>
      </c>
      <c r="E3293" s="4">
        <v>163.18</v>
      </c>
      <c r="F3293" s="4" t="str">
        <f>VLOOKUP(C3293,[5]Lookup!A:C,3,FALSE)</f>
        <v>Local Authority</v>
      </c>
      <c r="G3293" t="str">
        <f>IF(F3293="NHS England", "NHS England", IFERROR(VLOOKUP(B3293,[5]Lookup!E:F,2,FALSE),"Requires a Council Assigning"))</f>
        <v>North Yorkshire County Council</v>
      </c>
      <c r="H3293" t="str">
        <f>IFERROR(VLOOKUP(C3293,[5]Lookup!A:B,2,FALSE),"Requires Category")</f>
        <v>IUD Progestogen-only Device</v>
      </c>
      <c r="I3293" t="str">
        <f t="shared" si="53"/>
        <v>Yes</v>
      </c>
    </row>
    <row r="3294" spans="1:9" hidden="1" x14ac:dyDescent="0.25">
      <c r="A3294" s="53">
        <v>42795</v>
      </c>
      <c r="B3294" t="s">
        <v>52</v>
      </c>
      <c r="C3294" t="s">
        <v>129</v>
      </c>
      <c r="D3294">
        <v>1</v>
      </c>
      <c r="E3294" s="4">
        <v>77.349999999999994</v>
      </c>
      <c r="F3294" s="4" t="str">
        <f>VLOOKUP(C3294,[5]Lookup!A:C,3,FALSE)</f>
        <v>Local Authority</v>
      </c>
      <c r="G3294" t="str">
        <f>IF(F3294="NHS England", "NHS England", IFERROR(VLOOKUP(B3294,[5]Lookup!E:F,2,FALSE),"Requires a Council Assigning"))</f>
        <v>North Yorkshire County Council</v>
      </c>
      <c r="H3294" t="str">
        <f>IFERROR(VLOOKUP(C3294,[5]Lookup!A:B,2,FALSE),"Requires Category")</f>
        <v>Etonogestrel</v>
      </c>
      <c r="I3294" t="str">
        <f t="shared" si="53"/>
        <v>Yes</v>
      </c>
    </row>
    <row r="3295" spans="1:9" hidden="1" x14ac:dyDescent="0.25">
      <c r="A3295" s="53">
        <v>42795</v>
      </c>
      <c r="B3295" t="s">
        <v>52</v>
      </c>
      <c r="C3295" t="s">
        <v>190</v>
      </c>
      <c r="D3295">
        <v>3</v>
      </c>
      <c r="E3295" s="4">
        <v>13.05</v>
      </c>
      <c r="F3295" s="4" t="str">
        <f>VLOOKUP(C3295,[5]Lookup!A:C,3,FALSE)</f>
        <v>Local Authority</v>
      </c>
      <c r="G3295" t="str">
        <f>IF(F3295="NHS England", "NHS England", IFERROR(VLOOKUP(B3295,[5]Lookup!E:F,2,FALSE),"Requires a Council Assigning"))</f>
        <v>North Yorkshire County Council</v>
      </c>
      <c r="H3295" t="str">
        <f>IFERROR(VLOOKUP(C3295,[5]Lookup!A:B,2,FALSE),"Requires Category")</f>
        <v>Nicotine Dependence</v>
      </c>
      <c r="I3295" t="str">
        <f t="shared" si="53"/>
        <v>Yes</v>
      </c>
    </row>
    <row r="3296" spans="1:9" hidden="1" x14ac:dyDescent="0.25">
      <c r="A3296" s="53">
        <v>42795</v>
      </c>
      <c r="B3296" t="s">
        <v>52</v>
      </c>
      <c r="C3296" t="s">
        <v>163</v>
      </c>
      <c r="D3296">
        <v>1</v>
      </c>
      <c r="E3296" s="4">
        <v>66.84</v>
      </c>
      <c r="F3296" s="4" t="str">
        <f>VLOOKUP(C3296,[5]Lookup!A:C,3,FALSE)</f>
        <v>Local Authority</v>
      </c>
      <c r="G3296" t="str">
        <f>IF(F3296="NHS England", "NHS England", IFERROR(VLOOKUP(B3296,[5]Lookup!E:F,2,FALSE),"Requires a Council Assigning"))</f>
        <v>North Yorkshire County Council</v>
      </c>
      <c r="H3296" t="str">
        <f>IFERROR(VLOOKUP(C3296,[5]Lookup!A:B,2,FALSE),"Requires Category")</f>
        <v>Nicotine Dependence</v>
      </c>
      <c r="I3296" t="str">
        <f t="shared" si="53"/>
        <v>Yes</v>
      </c>
    </row>
    <row r="3297" spans="1:9" hidden="1" x14ac:dyDescent="0.25">
      <c r="A3297" s="53">
        <v>42795</v>
      </c>
      <c r="B3297" t="s">
        <v>52</v>
      </c>
      <c r="C3297" t="s">
        <v>140</v>
      </c>
      <c r="D3297">
        <v>1</v>
      </c>
      <c r="E3297" s="4">
        <v>11.25</v>
      </c>
      <c r="F3297" s="4" t="str">
        <f>VLOOKUP(C3297,[5]Lookup!A:C,3,FALSE)</f>
        <v>Local Authority</v>
      </c>
      <c r="G3297" t="str">
        <f>IF(F3297="NHS England", "NHS England", IFERROR(VLOOKUP(B3297,[5]Lookup!E:F,2,FALSE),"Requires a Council Assigning"))</f>
        <v>North Yorkshire County Council</v>
      </c>
      <c r="H3297" t="str">
        <f>IFERROR(VLOOKUP(C3297,[5]Lookup!A:B,2,FALSE),"Requires Category")</f>
        <v>Nicotine Dependence</v>
      </c>
      <c r="I3297" t="str">
        <f t="shared" si="53"/>
        <v>Yes</v>
      </c>
    </row>
    <row r="3298" spans="1:9" hidden="1" x14ac:dyDescent="0.25">
      <c r="A3298" s="53">
        <v>42795</v>
      </c>
      <c r="B3298" t="s">
        <v>52</v>
      </c>
      <c r="C3298" t="s">
        <v>193</v>
      </c>
      <c r="D3298">
        <v>1</v>
      </c>
      <c r="E3298" s="4">
        <v>36.99</v>
      </c>
      <c r="F3298" s="4" t="str">
        <f>VLOOKUP(C3298,[5]Lookup!A:C,3,FALSE)</f>
        <v>Local Authority</v>
      </c>
      <c r="G3298" t="str">
        <f>IF(F3298="NHS England", "NHS England", IFERROR(VLOOKUP(B3298,[5]Lookup!E:F,2,FALSE),"Requires a Council Assigning"))</f>
        <v>North Yorkshire County Council</v>
      </c>
      <c r="H3298" t="str">
        <f>IFERROR(VLOOKUP(C3298,[5]Lookup!A:B,2,FALSE),"Requires Category")</f>
        <v>Nicotine Dependence</v>
      </c>
      <c r="I3298" t="str">
        <f t="shared" si="53"/>
        <v>Yes</v>
      </c>
    </row>
    <row r="3299" spans="1:9" hidden="1" x14ac:dyDescent="0.25">
      <c r="A3299" s="53">
        <v>42795</v>
      </c>
      <c r="B3299" t="s">
        <v>52</v>
      </c>
      <c r="C3299" t="s">
        <v>167</v>
      </c>
      <c r="D3299">
        <v>4</v>
      </c>
      <c r="E3299" s="4">
        <v>92.49</v>
      </c>
      <c r="F3299" s="4" t="str">
        <f>VLOOKUP(C3299,[5]Lookup!A:C,3,FALSE)</f>
        <v>Local Authority</v>
      </c>
      <c r="G3299" t="str">
        <f>IF(F3299="NHS England", "NHS England", IFERROR(VLOOKUP(B3299,[5]Lookup!E:F,2,FALSE),"Requires a Council Assigning"))</f>
        <v>North Yorkshire County Council</v>
      </c>
      <c r="H3299" t="str">
        <f>IFERROR(VLOOKUP(C3299,[5]Lookup!A:B,2,FALSE),"Requires Category")</f>
        <v>Nicotine Dependence</v>
      </c>
      <c r="I3299" t="str">
        <f t="shared" si="53"/>
        <v>Yes</v>
      </c>
    </row>
    <row r="3300" spans="1:9" hidden="1" x14ac:dyDescent="0.25">
      <c r="A3300" s="53">
        <v>42795</v>
      </c>
      <c r="B3300" t="s">
        <v>52</v>
      </c>
      <c r="C3300" t="s">
        <v>168</v>
      </c>
      <c r="D3300">
        <v>1</v>
      </c>
      <c r="E3300" s="4">
        <v>38.47</v>
      </c>
      <c r="F3300" s="4" t="str">
        <f>VLOOKUP(C3300,[5]Lookup!A:C,3,FALSE)</f>
        <v>Local Authority</v>
      </c>
      <c r="G3300" t="str">
        <f>IF(F3300="NHS England", "NHS England", IFERROR(VLOOKUP(B3300,[5]Lookup!E:F,2,FALSE),"Requires a Council Assigning"))</f>
        <v>North Yorkshire County Council</v>
      </c>
      <c r="H3300" t="str">
        <f>IFERROR(VLOOKUP(C3300,[5]Lookup!A:B,2,FALSE),"Requires Category")</f>
        <v>Nicotine Dependence</v>
      </c>
      <c r="I3300" t="str">
        <f t="shared" si="53"/>
        <v>Yes</v>
      </c>
    </row>
    <row r="3301" spans="1:9" hidden="1" x14ac:dyDescent="0.25">
      <c r="A3301" s="53">
        <v>42795</v>
      </c>
      <c r="B3301" t="s">
        <v>52</v>
      </c>
      <c r="C3301" t="s">
        <v>152</v>
      </c>
      <c r="D3301">
        <v>15</v>
      </c>
      <c r="E3301" s="4">
        <v>115.71</v>
      </c>
      <c r="F3301" s="4" t="str">
        <f>VLOOKUP(C3301,[5]Lookup!A:C,3,FALSE)</f>
        <v>NHS England</v>
      </c>
      <c r="G3301" t="str">
        <f>IF(F3301="NHS England", "NHS England", IFERROR(VLOOKUP(B3301,[5]Lookup!E:F,2,FALSE),"Requires a Council Assigning"))</f>
        <v>NHS England</v>
      </c>
      <c r="H3301" t="str">
        <f>IFERROR(VLOOKUP(C3301,[5]Lookup!A:B,2,FALSE),"Requires Category")</f>
        <v>Pneumococcal</v>
      </c>
      <c r="I3301" t="str">
        <f t="shared" si="53"/>
        <v>Yes</v>
      </c>
    </row>
    <row r="3302" spans="1:9" hidden="1" x14ac:dyDescent="0.25">
      <c r="A3302" s="53">
        <v>42795</v>
      </c>
      <c r="B3302" t="s">
        <v>52</v>
      </c>
      <c r="C3302" t="s">
        <v>155</v>
      </c>
      <c r="D3302">
        <v>1</v>
      </c>
      <c r="E3302" s="4">
        <v>11.78</v>
      </c>
      <c r="F3302" s="4" t="str">
        <f>VLOOKUP(C3302,[5]Lookup!A:C,3,FALSE)</f>
        <v>Local Authority</v>
      </c>
      <c r="G3302" t="str">
        <f>IF(F3302="NHS England", "NHS England", IFERROR(VLOOKUP(B3302,[5]Lookup!E:F,2,FALSE),"Requires a Council Assigning"))</f>
        <v>North Yorkshire County Council</v>
      </c>
      <c r="H3302" t="str">
        <f>IFERROR(VLOOKUP(C3302,[5]Lookup!A:B,2,FALSE),"Requires Category")</f>
        <v>Opioid Dependence</v>
      </c>
      <c r="I3302" t="str">
        <f t="shared" si="53"/>
        <v>Yes</v>
      </c>
    </row>
    <row r="3303" spans="1:9" hidden="1" x14ac:dyDescent="0.25">
      <c r="A3303" s="53">
        <v>42795</v>
      </c>
      <c r="B3303" t="s">
        <v>52</v>
      </c>
      <c r="C3303" t="s">
        <v>145</v>
      </c>
      <c r="D3303">
        <v>3</v>
      </c>
      <c r="E3303" s="4">
        <v>76.010000000000005</v>
      </c>
      <c r="F3303" s="4" t="str">
        <f>VLOOKUP(C3303,[5]Lookup!A:C,3,FALSE)</f>
        <v>Local Authority</v>
      </c>
      <c r="G3303" t="str">
        <f>IF(F3303="NHS England", "NHS England", IFERROR(VLOOKUP(B3303,[5]Lookup!E:F,2,FALSE),"Requires a Council Assigning"))</f>
        <v>North Yorkshire County Council</v>
      </c>
      <c r="H3303" t="str">
        <f>IFERROR(VLOOKUP(C3303,[5]Lookup!A:B,2,FALSE),"Requires Category")</f>
        <v>Nicotine Dependence</v>
      </c>
      <c r="I3303" t="str">
        <f t="shared" si="53"/>
        <v>Yes</v>
      </c>
    </row>
    <row r="3304" spans="1:9" hidden="1" x14ac:dyDescent="0.25">
      <c r="A3304" s="53">
        <v>42795</v>
      </c>
      <c r="B3304" t="s">
        <v>52</v>
      </c>
      <c r="C3304" t="s">
        <v>146</v>
      </c>
      <c r="D3304">
        <v>8</v>
      </c>
      <c r="E3304" s="4">
        <v>405.07</v>
      </c>
      <c r="F3304" s="4" t="str">
        <f>VLOOKUP(C3304,[5]Lookup!A:C,3,FALSE)</f>
        <v>Local Authority</v>
      </c>
      <c r="G3304" t="str">
        <f>IF(F3304="NHS England", "NHS England", IFERROR(VLOOKUP(B3304,[5]Lookup!E:F,2,FALSE),"Requires a Council Assigning"))</f>
        <v>North Yorkshire County Council</v>
      </c>
      <c r="H3304" t="str">
        <f>IFERROR(VLOOKUP(C3304,[5]Lookup!A:B,2,FALSE),"Requires Category")</f>
        <v>Nicotine Dependence</v>
      </c>
      <c r="I3304" t="str">
        <f t="shared" si="53"/>
        <v>Yes</v>
      </c>
    </row>
    <row r="3305" spans="1:9" hidden="1" x14ac:dyDescent="0.25">
      <c r="A3305" s="53">
        <v>42795</v>
      </c>
      <c r="B3305" t="s">
        <v>60</v>
      </c>
      <c r="C3305" t="s">
        <v>166</v>
      </c>
      <c r="D3305">
        <v>2</v>
      </c>
      <c r="E3305" s="4">
        <v>62.54</v>
      </c>
      <c r="F3305" s="4" t="str">
        <f>VLOOKUP(C3305,[5]Lookup!A:C,3,FALSE)</f>
        <v>Local Authority</v>
      </c>
      <c r="G3305" t="str">
        <f>IF(F3305="NHS England", "NHS England", IFERROR(VLOOKUP(B3305,[5]Lookup!E:F,2,FALSE),"Requires a Council Assigning"))</f>
        <v>East Riding of Yorkshire Council</v>
      </c>
      <c r="H3305" t="str">
        <f>IFERROR(VLOOKUP(C3305,[5]Lookup!A:B,2,FALSE),"Requires Category")</f>
        <v>Alcohol dependence</v>
      </c>
      <c r="I3305" t="str">
        <f t="shared" si="53"/>
        <v>No</v>
      </c>
    </row>
    <row r="3306" spans="1:9" hidden="1" x14ac:dyDescent="0.25">
      <c r="A3306" s="53">
        <v>42795</v>
      </c>
      <c r="B3306" t="s">
        <v>60</v>
      </c>
      <c r="C3306" t="s">
        <v>164</v>
      </c>
      <c r="D3306">
        <v>1</v>
      </c>
      <c r="E3306" s="4">
        <v>4.83</v>
      </c>
      <c r="F3306" s="4" t="str">
        <f>VLOOKUP(C3306,[5]Lookup!A:C,3,FALSE)</f>
        <v>Local Authority</v>
      </c>
      <c r="G3306" t="str">
        <f>IF(F3306="NHS England", "NHS England", IFERROR(VLOOKUP(B3306,[5]Lookup!E:F,2,FALSE),"Requires a Council Assigning"))</f>
        <v>East Riding of Yorkshire Council</v>
      </c>
      <c r="H3306" t="str">
        <f>IFERROR(VLOOKUP(C3306,[5]Lookup!A:B,2,FALSE),"Requires Category")</f>
        <v>Emergency Contraception</v>
      </c>
      <c r="I3306" t="str">
        <f t="shared" si="53"/>
        <v>No</v>
      </c>
    </row>
    <row r="3307" spans="1:9" hidden="1" x14ac:dyDescent="0.25">
      <c r="A3307" s="53">
        <v>42795</v>
      </c>
      <c r="B3307" t="s">
        <v>60</v>
      </c>
      <c r="C3307" t="s">
        <v>159</v>
      </c>
      <c r="D3307">
        <v>2</v>
      </c>
      <c r="E3307" s="4">
        <v>9.66</v>
      </c>
      <c r="F3307" s="4" t="str">
        <f>VLOOKUP(C3307,[5]Lookup!A:C,3,FALSE)</f>
        <v>Local Authority</v>
      </c>
      <c r="G3307" t="str">
        <f>IF(F3307="NHS England", "NHS England", IFERROR(VLOOKUP(B3307,[5]Lookup!E:F,2,FALSE),"Requires a Council Assigning"))</f>
        <v>East Riding of Yorkshire Council</v>
      </c>
      <c r="H3307" t="str">
        <f>IFERROR(VLOOKUP(C3307,[5]Lookup!A:B,2,FALSE),"Requires Category")</f>
        <v>Emergency Contraception</v>
      </c>
      <c r="I3307" t="str">
        <f t="shared" ref="I3307:I3370" si="54">INDEX($R$7:$AB$11,MATCH(G3307,$Q$7:$Q$11,0),MATCH(H3307,$R$6:$AB$6,0))</f>
        <v>No</v>
      </c>
    </row>
    <row r="3308" spans="1:9" hidden="1" x14ac:dyDescent="0.25">
      <c r="A3308" s="53">
        <v>42795</v>
      </c>
      <c r="B3308" t="s">
        <v>60</v>
      </c>
      <c r="C3308" t="s">
        <v>138</v>
      </c>
      <c r="D3308">
        <v>2</v>
      </c>
      <c r="E3308" s="4">
        <v>3.76</v>
      </c>
      <c r="F3308" s="4" t="str">
        <f>VLOOKUP(C3308,[5]Lookup!A:C,3,FALSE)</f>
        <v>Local Authority</v>
      </c>
      <c r="G3308" t="str">
        <f>IF(F3308="NHS England", "NHS England", IFERROR(VLOOKUP(B3308,[5]Lookup!E:F,2,FALSE),"Requires a Council Assigning"))</f>
        <v>East Riding of Yorkshire Council</v>
      </c>
      <c r="H3308" t="str">
        <f>IFERROR(VLOOKUP(C3308,[5]Lookup!A:B,2,FALSE),"Requires Category")</f>
        <v>Opioid Dependence</v>
      </c>
      <c r="I3308" t="str">
        <f t="shared" si="54"/>
        <v>Yes</v>
      </c>
    </row>
    <row r="3309" spans="1:9" hidden="1" x14ac:dyDescent="0.25">
      <c r="A3309" s="53">
        <v>42795</v>
      </c>
      <c r="B3309" t="s">
        <v>60</v>
      </c>
      <c r="C3309" t="s">
        <v>128</v>
      </c>
      <c r="D3309">
        <v>7</v>
      </c>
      <c r="E3309" s="4">
        <v>734.33</v>
      </c>
      <c r="F3309" s="4" t="str">
        <f>VLOOKUP(C3309,[5]Lookup!A:C,3,FALSE)</f>
        <v>Local Authority</v>
      </c>
      <c r="G3309" t="str">
        <f>IF(F3309="NHS England", "NHS England", IFERROR(VLOOKUP(B3309,[5]Lookup!E:F,2,FALSE),"Requires a Council Assigning"))</f>
        <v>East Riding of Yorkshire Council</v>
      </c>
      <c r="H3309" t="str">
        <f>IFERROR(VLOOKUP(C3309,[5]Lookup!A:B,2,FALSE),"Requires Category")</f>
        <v>IUD Progestogen-only Device</v>
      </c>
      <c r="I3309" t="str">
        <f t="shared" si="54"/>
        <v>Yes</v>
      </c>
    </row>
    <row r="3310" spans="1:9" hidden="1" x14ac:dyDescent="0.25">
      <c r="A3310" s="53">
        <v>42795</v>
      </c>
      <c r="B3310" t="s">
        <v>60</v>
      </c>
      <c r="C3310" t="s">
        <v>129</v>
      </c>
      <c r="D3310">
        <v>2</v>
      </c>
      <c r="E3310" s="4">
        <v>154.71</v>
      </c>
      <c r="F3310" s="4" t="str">
        <f>VLOOKUP(C3310,[5]Lookup!A:C,3,FALSE)</f>
        <v>Local Authority</v>
      </c>
      <c r="G3310" t="str">
        <f>IF(F3310="NHS England", "NHS England", IFERROR(VLOOKUP(B3310,[5]Lookup!E:F,2,FALSE),"Requires a Council Assigning"))</f>
        <v>East Riding of Yorkshire Council</v>
      </c>
      <c r="H3310" t="str">
        <f>IFERROR(VLOOKUP(C3310,[5]Lookup!A:B,2,FALSE),"Requires Category")</f>
        <v>Etonogestrel</v>
      </c>
      <c r="I3310" t="str">
        <f t="shared" si="54"/>
        <v>Yes</v>
      </c>
    </row>
    <row r="3311" spans="1:9" hidden="1" x14ac:dyDescent="0.25">
      <c r="A3311" s="53">
        <v>42795</v>
      </c>
      <c r="B3311" t="s">
        <v>60</v>
      </c>
      <c r="C3311" t="s">
        <v>200</v>
      </c>
      <c r="D3311">
        <v>1</v>
      </c>
      <c r="E3311" s="4">
        <v>18.489999999999998</v>
      </c>
      <c r="F3311" s="4" t="str">
        <f>VLOOKUP(C3311,[5]Lookup!A:C,3,FALSE)</f>
        <v>Local Authority</v>
      </c>
      <c r="G3311" t="str">
        <f>IF(F3311="NHS England", "NHS England", IFERROR(VLOOKUP(B3311,[5]Lookup!E:F,2,FALSE),"Requires a Council Assigning"))</f>
        <v>East Riding of Yorkshire Council</v>
      </c>
      <c r="H3311" t="str">
        <f>IFERROR(VLOOKUP(C3311,[5]Lookup!A:B,2,FALSE),"Requires Category")</f>
        <v>Nicotine Dependence</v>
      </c>
      <c r="I3311" t="str">
        <f t="shared" si="54"/>
        <v>No</v>
      </c>
    </row>
    <row r="3312" spans="1:9" hidden="1" x14ac:dyDescent="0.25">
      <c r="A3312" s="53">
        <v>42795</v>
      </c>
      <c r="B3312" t="s">
        <v>60</v>
      </c>
      <c r="C3312" t="s">
        <v>194</v>
      </c>
      <c r="D3312">
        <v>4</v>
      </c>
      <c r="E3312" s="4">
        <v>102.41</v>
      </c>
      <c r="F3312" s="4" t="str">
        <f>VLOOKUP(C3312,[5]Lookup!A:C,3,FALSE)</f>
        <v>Local Authority</v>
      </c>
      <c r="G3312" t="str">
        <f>IF(F3312="NHS England", "NHS England", IFERROR(VLOOKUP(B3312,[5]Lookup!E:F,2,FALSE),"Requires a Council Assigning"))</f>
        <v>East Riding of Yorkshire Council</v>
      </c>
      <c r="H3312" t="str">
        <f>IFERROR(VLOOKUP(C3312,[5]Lookup!A:B,2,FALSE),"Requires Category")</f>
        <v>Nicotine Dependence</v>
      </c>
      <c r="I3312" t="str">
        <f t="shared" si="54"/>
        <v>No</v>
      </c>
    </row>
    <row r="3313" spans="1:9" hidden="1" x14ac:dyDescent="0.25">
      <c r="A3313" s="53">
        <v>42795</v>
      </c>
      <c r="B3313" t="s">
        <v>60</v>
      </c>
      <c r="C3313" t="s">
        <v>167</v>
      </c>
      <c r="D3313">
        <v>1</v>
      </c>
      <c r="E3313" s="4">
        <v>18.489999999999998</v>
      </c>
      <c r="F3313" s="4" t="str">
        <f>VLOOKUP(C3313,[5]Lookup!A:C,3,FALSE)</f>
        <v>Local Authority</v>
      </c>
      <c r="G3313" t="str">
        <f>IF(F3313="NHS England", "NHS England", IFERROR(VLOOKUP(B3313,[5]Lookup!E:F,2,FALSE),"Requires a Council Assigning"))</f>
        <v>East Riding of Yorkshire Council</v>
      </c>
      <c r="H3313" t="str">
        <f>IFERROR(VLOOKUP(C3313,[5]Lookup!A:B,2,FALSE),"Requires Category")</f>
        <v>Nicotine Dependence</v>
      </c>
      <c r="I3313" t="str">
        <f t="shared" si="54"/>
        <v>No</v>
      </c>
    </row>
    <row r="3314" spans="1:9" hidden="1" x14ac:dyDescent="0.25">
      <c r="A3314" s="53">
        <v>42795</v>
      </c>
      <c r="B3314" t="s">
        <v>60</v>
      </c>
      <c r="C3314" t="s">
        <v>169</v>
      </c>
      <c r="D3314">
        <v>1</v>
      </c>
      <c r="E3314" s="4">
        <v>36.979999999999997</v>
      </c>
      <c r="F3314" s="4" t="str">
        <f>VLOOKUP(C3314,[5]Lookup!A:C,3,FALSE)</f>
        <v>Local Authority</v>
      </c>
      <c r="G3314" t="str">
        <f>IF(F3314="NHS England", "NHS England", IFERROR(VLOOKUP(B3314,[5]Lookup!E:F,2,FALSE),"Requires a Council Assigning"))</f>
        <v>East Riding of Yorkshire Council</v>
      </c>
      <c r="H3314" t="str">
        <f>IFERROR(VLOOKUP(C3314,[5]Lookup!A:B,2,FALSE),"Requires Category")</f>
        <v>Nicotine Dependence</v>
      </c>
      <c r="I3314" t="str">
        <f t="shared" si="54"/>
        <v>No</v>
      </c>
    </row>
    <row r="3315" spans="1:9" hidden="1" x14ac:dyDescent="0.25">
      <c r="A3315" s="53">
        <v>42795</v>
      </c>
      <c r="B3315" t="s">
        <v>60</v>
      </c>
      <c r="C3315" t="s">
        <v>145</v>
      </c>
      <c r="D3315">
        <v>1</v>
      </c>
      <c r="E3315" s="4">
        <v>25.34</v>
      </c>
      <c r="F3315" s="4" t="str">
        <f>VLOOKUP(C3315,[5]Lookup!A:C,3,FALSE)</f>
        <v>Local Authority</v>
      </c>
      <c r="G3315" t="str">
        <f>IF(F3315="NHS England", "NHS England", IFERROR(VLOOKUP(B3315,[5]Lookup!E:F,2,FALSE),"Requires a Council Assigning"))</f>
        <v>East Riding of Yorkshire Council</v>
      </c>
      <c r="H3315" t="str">
        <f>IFERROR(VLOOKUP(C3315,[5]Lookup!A:B,2,FALSE),"Requires Category")</f>
        <v>Nicotine Dependence</v>
      </c>
      <c r="I3315" t="str">
        <f t="shared" si="54"/>
        <v>No</v>
      </c>
    </row>
    <row r="3316" spans="1:9" hidden="1" x14ac:dyDescent="0.25">
      <c r="A3316" s="53">
        <v>42795</v>
      </c>
      <c r="B3316" t="s">
        <v>60</v>
      </c>
      <c r="C3316" t="s">
        <v>146</v>
      </c>
      <c r="D3316">
        <v>3</v>
      </c>
      <c r="E3316" s="4">
        <v>151.88999999999999</v>
      </c>
      <c r="F3316" s="4" t="str">
        <f>VLOOKUP(C3316,[5]Lookup!A:C,3,FALSE)</f>
        <v>Local Authority</v>
      </c>
      <c r="G3316" t="str">
        <f>IF(F3316="NHS England", "NHS England", IFERROR(VLOOKUP(B3316,[5]Lookup!E:F,2,FALSE),"Requires a Council Assigning"))</f>
        <v>East Riding of Yorkshire Council</v>
      </c>
      <c r="H3316" t="str">
        <f>IFERROR(VLOOKUP(C3316,[5]Lookup!A:B,2,FALSE),"Requires Category")</f>
        <v>Nicotine Dependence</v>
      </c>
      <c r="I3316" t="str">
        <f t="shared" si="54"/>
        <v>No</v>
      </c>
    </row>
    <row r="3317" spans="1:9" hidden="1" x14ac:dyDescent="0.25">
      <c r="A3317" s="53">
        <v>42795</v>
      </c>
      <c r="B3317" t="s">
        <v>56</v>
      </c>
      <c r="C3317" t="s">
        <v>166</v>
      </c>
      <c r="D3317">
        <v>2</v>
      </c>
      <c r="E3317" s="4">
        <v>62.55</v>
      </c>
      <c r="F3317" s="4" t="str">
        <f>VLOOKUP(C3317,[5]Lookup!A:C,3,FALSE)</f>
        <v>Local Authority</v>
      </c>
      <c r="G3317" t="str">
        <f>IF(F3317="NHS England", "NHS England", IFERROR(VLOOKUP(B3317,[5]Lookup!E:F,2,FALSE),"Requires a Council Assigning"))</f>
        <v>North Yorkshire County Council</v>
      </c>
      <c r="H3317" t="str">
        <f>IFERROR(VLOOKUP(C3317,[5]Lookup!A:B,2,FALSE),"Requires Category")</f>
        <v>Alcohol dependence</v>
      </c>
      <c r="I3317" t="str">
        <f t="shared" si="54"/>
        <v>Yes</v>
      </c>
    </row>
    <row r="3318" spans="1:9" hidden="1" x14ac:dyDescent="0.25">
      <c r="A3318" s="53">
        <v>42795</v>
      </c>
      <c r="B3318" t="s">
        <v>56</v>
      </c>
      <c r="C3318" t="s">
        <v>133</v>
      </c>
      <c r="D3318">
        <v>3</v>
      </c>
      <c r="E3318" s="4">
        <v>22.27</v>
      </c>
      <c r="F3318" s="4" t="str">
        <f>VLOOKUP(C3318,[5]Lookup!A:C,3,FALSE)</f>
        <v>Local Authority</v>
      </c>
      <c r="G3318" t="str">
        <f>IF(F3318="NHS England", "NHS England", IFERROR(VLOOKUP(B3318,[5]Lookup!E:F,2,FALSE),"Requires a Council Assigning"))</f>
        <v>North Yorkshire County Council</v>
      </c>
      <c r="H3318" t="str">
        <f>IFERROR(VLOOKUP(C3318,[5]Lookup!A:B,2,FALSE),"Requires Category")</f>
        <v>Opioid Dependence</v>
      </c>
      <c r="I3318" t="str">
        <f t="shared" si="54"/>
        <v>Yes</v>
      </c>
    </row>
    <row r="3319" spans="1:9" hidden="1" x14ac:dyDescent="0.25">
      <c r="A3319" s="53">
        <v>42795</v>
      </c>
      <c r="B3319" t="s">
        <v>56</v>
      </c>
      <c r="C3319" t="s">
        <v>182</v>
      </c>
      <c r="D3319">
        <v>1</v>
      </c>
      <c r="E3319" s="4">
        <v>5.96</v>
      </c>
      <c r="F3319" s="4" t="str">
        <f>VLOOKUP(C3319,[5]Lookup!A:C,3,FALSE)</f>
        <v>Local Authority</v>
      </c>
      <c r="G3319" t="str">
        <f>IF(F3319="NHS England", "NHS England", IFERROR(VLOOKUP(B3319,[5]Lookup!E:F,2,FALSE),"Requires a Council Assigning"))</f>
        <v>North Yorkshire County Council</v>
      </c>
      <c r="H3319" t="str">
        <f>IFERROR(VLOOKUP(C3319,[5]Lookup!A:B,2,FALSE),"Requires Category")</f>
        <v>Opioid Dependence</v>
      </c>
      <c r="I3319" t="str">
        <f t="shared" si="54"/>
        <v>Yes</v>
      </c>
    </row>
    <row r="3320" spans="1:9" hidden="1" x14ac:dyDescent="0.25">
      <c r="A3320" s="53">
        <v>42795</v>
      </c>
      <c r="B3320" t="s">
        <v>56</v>
      </c>
      <c r="C3320" t="s">
        <v>135</v>
      </c>
      <c r="D3320">
        <v>1</v>
      </c>
      <c r="E3320" s="4">
        <v>95.37</v>
      </c>
      <c r="F3320" s="4" t="str">
        <f>VLOOKUP(C3320,[5]Lookup!A:C,3,FALSE)</f>
        <v>Local Authority</v>
      </c>
      <c r="G3320" t="str">
        <f>IF(F3320="NHS England", "NHS England", IFERROR(VLOOKUP(B3320,[5]Lookup!E:F,2,FALSE),"Requires a Council Assigning"))</f>
        <v>North Yorkshire County Council</v>
      </c>
      <c r="H3320" t="str">
        <f>IFERROR(VLOOKUP(C3320,[5]Lookup!A:B,2,FALSE),"Requires Category")</f>
        <v>Alcohol dependence</v>
      </c>
      <c r="I3320" t="str">
        <f t="shared" si="54"/>
        <v>Yes</v>
      </c>
    </row>
    <row r="3321" spans="1:9" hidden="1" x14ac:dyDescent="0.25">
      <c r="A3321" s="53">
        <v>42795</v>
      </c>
      <c r="B3321" t="s">
        <v>56</v>
      </c>
      <c r="C3321" t="s">
        <v>127</v>
      </c>
      <c r="D3321">
        <v>2</v>
      </c>
      <c r="E3321" s="4">
        <v>26.08</v>
      </c>
      <c r="F3321" s="4" t="str">
        <f>VLOOKUP(C3321,[5]Lookup!A:C,3,FALSE)</f>
        <v>Local Authority</v>
      </c>
      <c r="G3321" t="str">
        <f>IF(F3321="NHS England", "NHS England", IFERROR(VLOOKUP(B3321,[5]Lookup!E:F,2,FALSE),"Requires a Council Assigning"))</f>
        <v>North Yorkshire County Council</v>
      </c>
      <c r="H3321" t="str">
        <f>IFERROR(VLOOKUP(C3321,[5]Lookup!A:B,2,FALSE),"Requires Category")</f>
        <v>Emergency Contraception</v>
      </c>
      <c r="I3321" t="str">
        <f t="shared" si="54"/>
        <v>No</v>
      </c>
    </row>
    <row r="3322" spans="1:9" hidden="1" x14ac:dyDescent="0.25">
      <c r="A3322" s="53">
        <v>42795</v>
      </c>
      <c r="B3322" t="s">
        <v>56</v>
      </c>
      <c r="C3322" t="s">
        <v>137</v>
      </c>
      <c r="D3322">
        <v>5</v>
      </c>
      <c r="E3322" s="4">
        <v>24.2</v>
      </c>
      <c r="F3322" s="4" t="str">
        <f>VLOOKUP(C3322,[5]Lookup!A:C,3,FALSE)</f>
        <v>NHS England</v>
      </c>
      <c r="G3322" t="str">
        <f>IF(F3322="NHS England", "NHS England", IFERROR(VLOOKUP(B3322,[5]Lookup!E:F,2,FALSE),"Requires a Council Assigning"))</f>
        <v>NHS England</v>
      </c>
      <c r="H3322" t="str">
        <f>IFERROR(VLOOKUP(C3322,[5]Lookup!A:B,2,FALSE),"Requires Category")</f>
        <v>Influenza</v>
      </c>
      <c r="I3322" t="str">
        <f t="shared" si="54"/>
        <v>Yes</v>
      </c>
    </row>
    <row r="3323" spans="1:9" hidden="1" x14ac:dyDescent="0.25">
      <c r="A3323" s="53">
        <v>42795</v>
      </c>
      <c r="B3323" t="s">
        <v>56</v>
      </c>
      <c r="C3323" t="s">
        <v>164</v>
      </c>
      <c r="D3323">
        <v>1</v>
      </c>
      <c r="E3323" s="4">
        <v>4.83</v>
      </c>
      <c r="F3323" s="4" t="str">
        <f>VLOOKUP(C3323,[5]Lookup!A:C,3,FALSE)</f>
        <v>Local Authority</v>
      </c>
      <c r="G3323" t="str">
        <f>IF(F3323="NHS England", "NHS England", IFERROR(VLOOKUP(B3323,[5]Lookup!E:F,2,FALSE),"Requires a Council Assigning"))</f>
        <v>North Yorkshire County Council</v>
      </c>
      <c r="H3323" t="str">
        <f>IFERROR(VLOOKUP(C3323,[5]Lookup!A:B,2,FALSE),"Requires Category")</f>
        <v>Emergency Contraception</v>
      </c>
      <c r="I3323" t="str">
        <f t="shared" si="54"/>
        <v>No</v>
      </c>
    </row>
    <row r="3324" spans="1:9" hidden="1" x14ac:dyDescent="0.25">
      <c r="A3324" s="53">
        <v>42795</v>
      </c>
      <c r="B3324" t="s">
        <v>56</v>
      </c>
      <c r="C3324" t="s">
        <v>138</v>
      </c>
      <c r="D3324">
        <v>9</v>
      </c>
      <c r="E3324" s="4">
        <v>52.63</v>
      </c>
      <c r="F3324" s="4" t="str">
        <f>VLOOKUP(C3324,[5]Lookup!A:C,3,FALSE)</f>
        <v>Local Authority</v>
      </c>
      <c r="G3324" t="str">
        <f>IF(F3324="NHS England", "NHS England", IFERROR(VLOOKUP(B3324,[5]Lookup!E:F,2,FALSE),"Requires a Council Assigning"))</f>
        <v>North Yorkshire County Council</v>
      </c>
      <c r="H3324" t="str">
        <f>IFERROR(VLOOKUP(C3324,[5]Lookup!A:B,2,FALSE),"Requires Category")</f>
        <v>Opioid Dependence</v>
      </c>
      <c r="I3324" t="str">
        <f t="shared" si="54"/>
        <v>Yes</v>
      </c>
    </row>
    <row r="3325" spans="1:9" hidden="1" x14ac:dyDescent="0.25">
      <c r="A3325" s="53">
        <v>42795</v>
      </c>
      <c r="B3325" t="s">
        <v>56</v>
      </c>
      <c r="C3325" t="s">
        <v>128</v>
      </c>
      <c r="D3325">
        <v>11</v>
      </c>
      <c r="E3325" s="4">
        <v>979.11</v>
      </c>
      <c r="F3325" s="4" t="str">
        <f>VLOOKUP(C3325,[5]Lookup!A:C,3,FALSE)</f>
        <v>Local Authority</v>
      </c>
      <c r="G3325" t="str">
        <f>IF(F3325="NHS England", "NHS England", IFERROR(VLOOKUP(B3325,[5]Lookup!E:F,2,FALSE),"Requires a Council Assigning"))</f>
        <v>North Yorkshire County Council</v>
      </c>
      <c r="H3325" t="str">
        <f>IFERROR(VLOOKUP(C3325,[5]Lookup!A:B,2,FALSE),"Requires Category")</f>
        <v>IUD Progestogen-only Device</v>
      </c>
      <c r="I3325" t="str">
        <f t="shared" si="54"/>
        <v>Yes</v>
      </c>
    </row>
    <row r="3326" spans="1:9" hidden="1" x14ac:dyDescent="0.25">
      <c r="A3326" s="53">
        <v>42795</v>
      </c>
      <c r="B3326" t="s">
        <v>56</v>
      </c>
      <c r="C3326" t="s">
        <v>198</v>
      </c>
      <c r="D3326">
        <v>1</v>
      </c>
      <c r="E3326" s="4">
        <v>20.73</v>
      </c>
      <c r="F3326" s="4" t="str">
        <f>VLOOKUP(C3326,[5]Lookup!A:C,3,FALSE)</f>
        <v>Local Authority</v>
      </c>
      <c r="G3326" t="str">
        <f>IF(F3326="NHS England", "NHS England", IFERROR(VLOOKUP(B3326,[5]Lookup!E:F,2,FALSE),"Requires a Council Assigning"))</f>
        <v>North Yorkshire County Council</v>
      </c>
      <c r="H3326" t="str">
        <f>IFERROR(VLOOKUP(C3326,[5]Lookup!A:B,2,FALSE),"Requires Category")</f>
        <v>Alcohol dependence</v>
      </c>
      <c r="I3326" t="str">
        <f t="shared" si="54"/>
        <v>Yes</v>
      </c>
    </row>
    <row r="3327" spans="1:9" hidden="1" x14ac:dyDescent="0.25">
      <c r="A3327" s="53">
        <v>42795</v>
      </c>
      <c r="B3327" t="s">
        <v>56</v>
      </c>
      <c r="C3327" t="s">
        <v>129</v>
      </c>
      <c r="D3327">
        <v>9</v>
      </c>
      <c r="E3327" s="4">
        <v>696.19</v>
      </c>
      <c r="F3327" s="4" t="str">
        <f>VLOOKUP(C3327,[5]Lookup!A:C,3,FALSE)</f>
        <v>Local Authority</v>
      </c>
      <c r="G3327" t="str">
        <f>IF(F3327="NHS England", "NHS England", IFERROR(VLOOKUP(B3327,[5]Lookup!E:F,2,FALSE),"Requires a Council Assigning"))</f>
        <v>North Yorkshire County Council</v>
      </c>
      <c r="H3327" t="str">
        <f>IFERROR(VLOOKUP(C3327,[5]Lookup!A:B,2,FALSE),"Requires Category")</f>
        <v>Etonogestrel</v>
      </c>
      <c r="I3327" t="str">
        <f t="shared" si="54"/>
        <v>Yes</v>
      </c>
    </row>
    <row r="3328" spans="1:9" hidden="1" x14ac:dyDescent="0.25">
      <c r="A3328" s="53">
        <v>42795</v>
      </c>
      <c r="B3328" t="s">
        <v>56</v>
      </c>
      <c r="C3328" t="s">
        <v>141</v>
      </c>
      <c r="D3328">
        <v>1</v>
      </c>
      <c r="E3328" s="4">
        <v>33.840000000000003</v>
      </c>
      <c r="F3328" s="4" t="str">
        <f>VLOOKUP(C3328,[5]Lookup!A:C,3,FALSE)</f>
        <v>Local Authority</v>
      </c>
      <c r="G3328" t="str">
        <f>IF(F3328="NHS England", "NHS England", IFERROR(VLOOKUP(B3328,[5]Lookup!E:F,2,FALSE),"Requires a Council Assigning"))</f>
        <v>North Yorkshire County Council</v>
      </c>
      <c r="H3328" t="str">
        <f>IFERROR(VLOOKUP(C3328,[5]Lookup!A:B,2,FALSE),"Requires Category")</f>
        <v>Nicotine Dependence</v>
      </c>
      <c r="I3328" t="str">
        <f t="shared" si="54"/>
        <v>Yes</v>
      </c>
    </row>
    <row r="3329" spans="1:9" hidden="1" x14ac:dyDescent="0.25">
      <c r="A3329" s="53">
        <v>42795</v>
      </c>
      <c r="B3329" t="s">
        <v>56</v>
      </c>
      <c r="C3329" t="s">
        <v>152</v>
      </c>
      <c r="D3329">
        <v>4</v>
      </c>
      <c r="E3329" s="4">
        <v>30.86</v>
      </c>
      <c r="F3329" s="4" t="str">
        <f>VLOOKUP(C3329,[5]Lookup!A:C,3,FALSE)</f>
        <v>NHS England</v>
      </c>
      <c r="G3329" t="str">
        <f>IF(F3329="NHS England", "NHS England", IFERROR(VLOOKUP(B3329,[5]Lookup!E:F,2,FALSE),"Requires a Council Assigning"))</f>
        <v>NHS England</v>
      </c>
      <c r="H3329" t="str">
        <f>IFERROR(VLOOKUP(C3329,[5]Lookup!A:B,2,FALSE),"Requires Category")</f>
        <v>Pneumococcal</v>
      </c>
      <c r="I3329" t="str">
        <f t="shared" si="54"/>
        <v>Yes</v>
      </c>
    </row>
    <row r="3330" spans="1:9" hidden="1" x14ac:dyDescent="0.25">
      <c r="A3330" s="53">
        <v>42795</v>
      </c>
      <c r="B3330" t="s">
        <v>56</v>
      </c>
      <c r="C3330" t="s">
        <v>145</v>
      </c>
      <c r="D3330">
        <v>1</v>
      </c>
      <c r="E3330" s="4">
        <v>25.34</v>
      </c>
      <c r="F3330" s="4" t="str">
        <f>VLOOKUP(C3330,[5]Lookup!A:C,3,FALSE)</f>
        <v>Local Authority</v>
      </c>
      <c r="G3330" t="str">
        <f>IF(F3330="NHS England", "NHS England", IFERROR(VLOOKUP(B3330,[5]Lookup!E:F,2,FALSE),"Requires a Council Assigning"))</f>
        <v>North Yorkshire County Council</v>
      </c>
      <c r="H3330" t="str">
        <f>IFERROR(VLOOKUP(C3330,[5]Lookup!A:B,2,FALSE),"Requires Category")</f>
        <v>Nicotine Dependence</v>
      </c>
      <c r="I3330" t="str">
        <f t="shared" si="54"/>
        <v>Yes</v>
      </c>
    </row>
    <row r="3331" spans="1:9" hidden="1" x14ac:dyDescent="0.25">
      <c r="A3331" s="53">
        <v>42795</v>
      </c>
      <c r="B3331" t="s">
        <v>56</v>
      </c>
      <c r="C3331" t="s">
        <v>146</v>
      </c>
      <c r="D3331">
        <v>7</v>
      </c>
      <c r="E3331" s="4">
        <v>278.52</v>
      </c>
      <c r="F3331" s="4" t="str">
        <f>VLOOKUP(C3331,[5]Lookup!A:C,3,FALSE)</f>
        <v>Local Authority</v>
      </c>
      <c r="G3331" t="str">
        <f>IF(F3331="NHS England", "NHS England", IFERROR(VLOOKUP(B3331,[5]Lookup!E:F,2,FALSE),"Requires a Council Assigning"))</f>
        <v>North Yorkshire County Council</v>
      </c>
      <c r="H3331" t="str">
        <f>IFERROR(VLOOKUP(C3331,[5]Lookup!A:B,2,FALSE),"Requires Category")</f>
        <v>Nicotine Dependence</v>
      </c>
      <c r="I3331" t="str">
        <f t="shared" si="54"/>
        <v>Yes</v>
      </c>
    </row>
    <row r="3332" spans="1:9" hidden="1" x14ac:dyDescent="0.25">
      <c r="A3332" s="53">
        <v>42795</v>
      </c>
      <c r="B3332" t="s">
        <v>66</v>
      </c>
      <c r="C3332" t="s">
        <v>166</v>
      </c>
      <c r="D3332">
        <v>1</v>
      </c>
      <c r="E3332" s="4">
        <v>31.28</v>
      </c>
      <c r="F3332" s="4" t="str">
        <f>VLOOKUP(C3332,[5]Lookup!A:C,3,FALSE)</f>
        <v>Local Authority</v>
      </c>
      <c r="G3332" t="str">
        <f>IF(F3332="NHS England", "NHS England", IFERROR(VLOOKUP(B3332,[5]Lookup!E:F,2,FALSE),"Requires a Council Assigning"))</f>
        <v>City of York</v>
      </c>
      <c r="H3332" t="str">
        <f>IFERROR(VLOOKUP(C3332,[5]Lookup!A:B,2,FALSE),"Requires Category")</f>
        <v>Alcohol dependence</v>
      </c>
      <c r="I3332" t="str">
        <f t="shared" si="54"/>
        <v>No</v>
      </c>
    </row>
    <row r="3333" spans="1:9" hidden="1" x14ac:dyDescent="0.25">
      <c r="A3333" s="53">
        <v>42795</v>
      </c>
      <c r="B3333" t="s">
        <v>66</v>
      </c>
      <c r="C3333" t="s">
        <v>133</v>
      </c>
      <c r="D3333">
        <v>1</v>
      </c>
      <c r="E3333" s="4">
        <v>4.95</v>
      </c>
      <c r="F3333" s="4" t="str">
        <f>VLOOKUP(C3333,[5]Lookup!A:C,3,FALSE)</f>
        <v>Local Authority</v>
      </c>
      <c r="G3333" t="str">
        <f>IF(F3333="NHS England", "NHS England", IFERROR(VLOOKUP(B3333,[5]Lookup!E:F,2,FALSE),"Requires a Council Assigning"))</f>
        <v>City of York</v>
      </c>
      <c r="H3333" t="str">
        <f>IFERROR(VLOOKUP(C3333,[5]Lookup!A:B,2,FALSE),"Requires Category")</f>
        <v>Opioid Dependence</v>
      </c>
      <c r="I3333" t="str">
        <f t="shared" si="54"/>
        <v>Yes</v>
      </c>
    </row>
    <row r="3334" spans="1:9" hidden="1" x14ac:dyDescent="0.25">
      <c r="A3334" s="53">
        <v>42795</v>
      </c>
      <c r="B3334" t="s">
        <v>66</v>
      </c>
      <c r="C3334" t="s">
        <v>182</v>
      </c>
      <c r="D3334">
        <v>1</v>
      </c>
      <c r="E3334" s="4">
        <v>11.88</v>
      </c>
      <c r="F3334" s="4" t="str">
        <f>VLOOKUP(C3334,[5]Lookup!A:C,3,FALSE)</f>
        <v>Local Authority</v>
      </c>
      <c r="G3334" t="str">
        <f>IF(F3334="NHS England", "NHS England", IFERROR(VLOOKUP(B3334,[5]Lookup!E:F,2,FALSE),"Requires a Council Assigning"))</f>
        <v>City of York</v>
      </c>
      <c r="H3334" t="str">
        <f>IFERROR(VLOOKUP(C3334,[5]Lookup!A:B,2,FALSE),"Requires Category")</f>
        <v>Opioid Dependence</v>
      </c>
      <c r="I3334" t="str">
        <f t="shared" si="54"/>
        <v>Yes</v>
      </c>
    </row>
    <row r="3335" spans="1:9" hidden="1" x14ac:dyDescent="0.25">
      <c r="A3335" s="53">
        <v>42795</v>
      </c>
      <c r="B3335" t="s">
        <v>66</v>
      </c>
      <c r="C3335" t="s">
        <v>135</v>
      </c>
      <c r="D3335">
        <v>8</v>
      </c>
      <c r="E3335" s="4">
        <v>228.83</v>
      </c>
      <c r="F3335" s="4" t="str">
        <f>VLOOKUP(C3335,[5]Lookup!A:C,3,FALSE)</f>
        <v>Local Authority</v>
      </c>
      <c r="G3335" t="str">
        <f>IF(F3335="NHS England", "NHS England", IFERROR(VLOOKUP(B3335,[5]Lookup!E:F,2,FALSE),"Requires a Council Assigning"))</f>
        <v>City of York</v>
      </c>
      <c r="H3335" t="str">
        <f>IFERROR(VLOOKUP(C3335,[5]Lookup!A:B,2,FALSE),"Requires Category")</f>
        <v>Alcohol dependence</v>
      </c>
      <c r="I3335" t="str">
        <f t="shared" si="54"/>
        <v>No</v>
      </c>
    </row>
    <row r="3336" spans="1:9" hidden="1" x14ac:dyDescent="0.25">
      <c r="A3336" s="53">
        <v>42795</v>
      </c>
      <c r="B3336" t="s">
        <v>66</v>
      </c>
      <c r="C3336" t="s">
        <v>127</v>
      </c>
      <c r="D3336">
        <v>3</v>
      </c>
      <c r="E3336" s="4">
        <v>39.119999999999997</v>
      </c>
      <c r="F3336" s="4" t="str">
        <f>VLOOKUP(C3336,[5]Lookup!A:C,3,FALSE)</f>
        <v>Local Authority</v>
      </c>
      <c r="G3336" t="str">
        <f>IF(F3336="NHS England", "NHS England", IFERROR(VLOOKUP(B3336,[5]Lookup!E:F,2,FALSE),"Requires a Council Assigning"))</f>
        <v>City of York</v>
      </c>
      <c r="H3336" t="str">
        <f>IFERROR(VLOOKUP(C3336,[5]Lookup!A:B,2,FALSE),"Requires Category")</f>
        <v>Emergency Contraception</v>
      </c>
      <c r="I3336" t="str">
        <f t="shared" si="54"/>
        <v>No</v>
      </c>
    </row>
    <row r="3337" spans="1:9" hidden="1" x14ac:dyDescent="0.25">
      <c r="A3337" s="53">
        <v>42795</v>
      </c>
      <c r="B3337" t="s">
        <v>66</v>
      </c>
      <c r="C3337" t="s">
        <v>196</v>
      </c>
      <c r="D3337">
        <v>21</v>
      </c>
      <c r="E3337" s="4">
        <v>102.22</v>
      </c>
      <c r="F3337" s="4" t="str">
        <f>VLOOKUP(C3337,[5]Lookup!A:C,3,FALSE)</f>
        <v>NHS England</v>
      </c>
      <c r="G3337" t="str">
        <f>IF(F3337="NHS England", "NHS England", IFERROR(VLOOKUP(B3337,[5]Lookup!E:F,2,FALSE),"Requires a Council Assigning"))</f>
        <v>NHS England</v>
      </c>
      <c r="H3337" t="str">
        <f>IFERROR(VLOOKUP(C3337,[5]Lookup!A:B,2,FALSE),"Requires Category")</f>
        <v>Influenza</v>
      </c>
      <c r="I3337" t="str">
        <f t="shared" si="54"/>
        <v>Yes</v>
      </c>
    </row>
    <row r="3338" spans="1:9" hidden="1" x14ac:dyDescent="0.25">
      <c r="A3338" s="53">
        <v>42795</v>
      </c>
      <c r="B3338" t="s">
        <v>66</v>
      </c>
      <c r="C3338" t="s">
        <v>136</v>
      </c>
      <c r="D3338">
        <v>20</v>
      </c>
      <c r="E3338" s="4">
        <v>1547.35</v>
      </c>
      <c r="F3338" s="4" t="str">
        <f>VLOOKUP(C3338,[5]Lookup!A:C,3,FALSE)</f>
        <v>Local Authority</v>
      </c>
      <c r="G3338" t="str">
        <f>IF(F3338="NHS England", "NHS England", IFERROR(VLOOKUP(B3338,[5]Lookup!E:F,2,FALSE),"Requires a Council Assigning"))</f>
        <v>City of York</v>
      </c>
      <c r="H3338" t="str">
        <f>IFERROR(VLOOKUP(C3338,[5]Lookup!A:B,2,FALSE),"Requires Category")</f>
        <v>Etonogestrel</v>
      </c>
      <c r="I3338" t="str">
        <f t="shared" si="54"/>
        <v>No</v>
      </c>
    </row>
    <row r="3339" spans="1:9" hidden="1" x14ac:dyDescent="0.25">
      <c r="A3339" s="53">
        <v>42795</v>
      </c>
      <c r="B3339" t="s">
        <v>66</v>
      </c>
      <c r="C3339" t="s">
        <v>208</v>
      </c>
      <c r="D3339">
        <v>4</v>
      </c>
      <c r="E3339" s="4">
        <v>320.86</v>
      </c>
      <c r="F3339" s="4" t="str">
        <f>VLOOKUP(C3339,[5]Lookup!A:C,3,FALSE)</f>
        <v>NHS England</v>
      </c>
      <c r="G3339" t="str">
        <f>IF(F3339="NHS England", "NHS England", IFERROR(VLOOKUP(B3339,[5]Lookup!E:F,2,FALSE),"Requires a Council Assigning"))</f>
        <v>NHS England</v>
      </c>
      <c r="H3339" t="str">
        <f>IFERROR(VLOOKUP(C3339,[5]Lookup!A:B,2,FALSE),"Requires Category")</f>
        <v>Human Papillomavirus (Type 6,11,16,18)</v>
      </c>
      <c r="I3339" t="str">
        <f t="shared" si="54"/>
        <v>Yes</v>
      </c>
    </row>
    <row r="3340" spans="1:9" hidden="1" x14ac:dyDescent="0.25">
      <c r="A3340" s="53">
        <v>42795</v>
      </c>
      <c r="B3340" t="s">
        <v>66</v>
      </c>
      <c r="C3340" t="s">
        <v>154</v>
      </c>
      <c r="D3340">
        <v>22</v>
      </c>
      <c r="E3340" s="4">
        <v>134.41999999999999</v>
      </c>
      <c r="F3340" s="4" t="str">
        <f>VLOOKUP(C3340,[5]Lookup!A:C,3,FALSE)</f>
        <v>NHS England</v>
      </c>
      <c r="G3340" t="str">
        <f>IF(F3340="NHS England", "NHS England", IFERROR(VLOOKUP(B3340,[5]Lookup!E:F,2,FALSE),"Requires a Council Assigning"))</f>
        <v>NHS England</v>
      </c>
      <c r="H3340" t="str">
        <f>IFERROR(VLOOKUP(C3340,[5]Lookup!A:B,2,FALSE),"Requires Category")</f>
        <v>Influenza</v>
      </c>
      <c r="I3340" t="str">
        <f t="shared" si="54"/>
        <v>Yes</v>
      </c>
    </row>
    <row r="3341" spans="1:9" hidden="1" x14ac:dyDescent="0.25">
      <c r="A3341" s="53">
        <v>42795</v>
      </c>
      <c r="B3341" t="s">
        <v>66</v>
      </c>
      <c r="C3341" t="s">
        <v>159</v>
      </c>
      <c r="D3341">
        <v>14</v>
      </c>
      <c r="E3341" s="4">
        <v>67.67</v>
      </c>
      <c r="F3341" s="4" t="str">
        <f>VLOOKUP(C3341,[5]Lookup!A:C,3,FALSE)</f>
        <v>Local Authority</v>
      </c>
      <c r="G3341" t="str">
        <f>IF(F3341="NHS England", "NHS England", IFERROR(VLOOKUP(B3341,[5]Lookup!E:F,2,FALSE),"Requires a Council Assigning"))</f>
        <v>City of York</v>
      </c>
      <c r="H3341" t="str">
        <f>IFERROR(VLOOKUP(C3341,[5]Lookup!A:B,2,FALSE),"Requires Category")</f>
        <v>Emergency Contraception</v>
      </c>
      <c r="I3341" t="str">
        <f t="shared" si="54"/>
        <v>No</v>
      </c>
    </row>
    <row r="3342" spans="1:9" hidden="1" x14ac:dyDescent="0.25">
      <c r="A3342" s="53">
        <v>42795</v>
      </c>
      <c r="B3342" t="s">
        <v>66</v>
      </c>
      <c r="C3342" t="s">
        <v>138</v>
      </c>
      <c r="D3342">
        <v>16</v>
      </c>
      <c r="E3342" s="4">
        <v>84.38</v>
      </c>
      <c r="F3342" s="4" t="str">
        <f>VLOOKUP(C3342,[5]Lookup!A:C,3,FALSE)</f>
        <v>Local Authority</v>
      </c>
      <c r="G3342" t="str">
        <f>IF(F3342="NHS England", "NHS England", IFERROR(VLOOKUP(B3342,[5]Lookup!E:F,2,FALSE),"Requires a Council Assigning"))</f>
        <v>City of York</v>
      </c>
      <c r="H3342" t="str">
        <f>IFERROR(VLOOKUP(C3342,[5]Lookup!A:B,2,FALSE),"Requires Category")</f>
        <v>Opioid Dependence</v>
      </c>
      <c r="I3342" t="str">
        <f t="shared" si="54"/>
        <v>Yes</v>
      </c>
    </row>
    <row r="3343" spans="1:9" hidden="1" x14ac:dyDescent="0.25">
      <c r="A3343" s="53">
        <v>42795</v>
      </c>
      <c r="B3343" t="s">
        <v>66</v>
      </c>
      <c r="C3343" t="s">
        <v>197</v>
      </c>
      <c r="D3343">
        <v>1</v>
      </c>
      <c r="E3343" s="4">
        <v>9.25</v>
      </c>
      <c r="F3343" s="4" t="str">
        <f>VLOOKUP(C3343,[5]Lookup!A:C,3,FALSE)</f>
        <v>Local Authority</v>
      </c>
      <c r="G3343" t="str">
        <f>IF(F3343="NHS England", "NHS England", IFERROR(VLOOKUP(B3343,[5]Lookup!E:F,2,FALSE),"Requires a Council Assigning"))</f>
        <v>City of York</v>
      </c>
      <c r="H3343" t="str">
        <f>IFERROR(VLOOKUP(C3343,[5]Lookup!A:B,2,FALSE),"Requires Category")</f>
        <v>Opioid Dependence</v>
      </c>
      <c r="I3343" t="str">
        <f t="shared" si="54"/>
        <v>Yes</v>
      </c>
    </row>
    <row r="3344" spans="1:9" hidden="1" x14ac:dyDescent="0.25">
      <c r="A3344" s="53">
        <v>42795</v>
      </c>
      <c r="B3344" t="s">
        <v>66</v>
      </c>
      <c r="C3344" t="s">
        <v>128</v>
      </c>
      <c r="D3344">
        <v>21</v>
      </c>
      <c r="E3344" s="4">
        <v>1713.44</v>
      </c>
      <c r="F3344" s="4" t="str">
        <f>VLOOKUP(C3344,[5]Lookup!A:C,3,FALSE)</f>
        <v>Local Authority</v>
      </c>
      <c r="G3344" t="str">
        <f>IF(F3344="NHS England", "NHS England", IFERROR(VLOOKUP(B3344,[5]Lookup!E:F,2,FALSE),"Requires a Council Assigning"))</f>
        <v>City of York</v>
      </c>
      <c r="H3344" t="str">
        <f>IFERROR(VLOOKUP(C3344,[5]Lookup!A:B,2,FALSE),"Requires Category")</f>
        <v>IUD Progestogen-only Device</v>
      </c>
      <c r="I3344" t="str">
        <f t="shared" si="54"/>
        <v>No</v>
      </c>
    </row>
    <row r="3345" spans="1:9" hidden="1" x14ac:dyDescent="0.25">
      <c r="A3345" s="53">
        <v>42795</v>
      </c>
      <c r="B3345" t="s">
        <v>66</v>
      </c>
      <c r="C3345" t="s">
        <v>198</v>
      </c>
      <c r="D3345">
        <v>1</v>
      </c>
      <c r="E3345" s="4">
        <v>20.73</v>
      </c>
      <c r="F3345" s="4" t="str">
        <f>VLOOKUP(C3345,[5]Lookup!A:C,3,FALSE)</f>
        <v>Local Authority</v>
      </c>
      <c r="G3345" t="str">
        <f>IF(F3345="NHS England", "NHS England", IFERROR(VLOOKUP(B3345,[5]Lookup!E:F,2,FALSE),"Requires a Council Assigning"))</f>
        <v>City of York</v>
      </c>
      <c r="H3345" t="str">
        <f>IFERROR(VLOOKUP(C3345,[5]Lookup!A:B,2,FALSE),"Requires Category")</f>
        <v>Alcohol dependence</v>
      </c>
      <c r="I3345" t="str">
        <f t="shared" si="54"/>
        <v>No</v>
      </c>
    </row>
    <row r="3346" spans="1:9" hidden="1" x14ac:dyDescent="0.25">
      <c r="A3346" s="53">
        <v>42795</v>
      </c>
      <c r="B3346" t="s">
        <v>66</v>
      </c>
      <c r="C3346" t="s">
        <v>153</v>
      </c>
      <c r="D3346">
        <v>1</v>
      </c>
      <c r="E3346" s="4">
        <v>3.97</v>
      </c>
      <c r="F3346" s="4" t="str">
        <f>VLOOKUP(C3346,[5]Lookup!A:C,3,FALSE)</f>
        <v>Local Authority</v>
      </c>
      <c r="G3346" t="str">
        <f>IF(F3346="NHS England", "NHS England", IFERROR(VLOOKUP(B3346,[5]Lookup!E:F,2,FALSE),"Requires a Council Assigning"))</f>
        <v>City of York</v>
      </c>
      <c r="H3346" t="str">
        <f>IFERROR(VLOOKUP(C3346,[5]Lookup!A:B,2,FALSE),"Requires Category")</f>
        <v>Nicotine Dependence</v>
      </c>
      <c r="I3346" t="str">
        <f t="shared" si="54"/>
        <v>No</v>
      </c>
    </row>
    <row r="3347" spans="1:9" hidden="1" x14ac:dyDescent="0.25">
      <c r="A3347" s="53">
        <v>42795</v>
      </c>
      <c r="B3347" t="s">
        <v>66</v>
      </c>
      <c r="C3347" t="s">
        <v>152</v>
      </c>
      <c r="D3347">
        <v>3</v>
      </c>
      <c r="E3347" s="4">
        <v>23.14</v>
      </c>
      <c r="F3347" s="4" t="str">
        <f>VLOOKUP(C3347,[5]Lookup!A:C,3,FALSE)</f>
        <v>NHS England</v>
      </c>
      <c r="G3347" t="str">
        <f>IF(F3347="NHS England", "NHS England", IFERROR(VLOOKUP(B3347,[5]Lookup!E:F,2,FALSE),"Requires a Council Assigning"))</f>
        <v>NHS England</v>
      </c>
      <c r="H3347" t="str">
        <f>IFERROR(VLOOKUP(C3347,[5]Lookup!A:B,2,FALSE),"Requires Category")</f>
        <v>Pneumococcal</v>
      </c>
      <c r="I3347" t="str">
        <f t="shared" si="54"/>
        <v>Yes</v>
      </c>
    </row>
    <row r="3348" spans="1:9" hidden="1" x14ac:dyDescent="0.25">
      <c r="A3348" s="53">
        <v>42795</v>
      </c>
      <c r="B3348" t="s">
        <v>66</v>
      </c>
      <c r="C3348" t="s">
        <v>144</v>
      </c>
      <c r="D3348">
        <v>5</v>
      </c>
      <c r="E3348" s="4">
        <v>65.2</v>
      </c>
      <c r="F3348" s="4" t="str">
        <f>VLOOKUP(C3348,[5]Lookup!A:C,3,FALSE)</f>
        <v>Local Authority</v>
      </c>
      <c r="G3348" t="str">
        <f>IF(F3348="NHS England", "NHS England", IFERROR(VLOOKUP(B3348,[5]Lookup!E:F,2,FALSE),"Requires a Council Assigning"))</f>
        <v>City of York</v>
      </c>
      <c r="H3348" t="str">
        <f>IFERROR(VLOOKUP(C3348,[5]Lookup!A:B,2,FALSE),"Requires Category")</f>
        <v>Emergency Contraception</v>
      </c>
      <c r="I3348" t="str">
        <f t="shared" si="54"/>
        <v>No</v>
      </c>
    </row>
    <row r="3349" spans="1:9" hidden="1" x14ac:dyDescent="0.25">
      <c r="A3349" s="53">
        <v>42795</v>
      </c>
      <c r="B3349" t="s">
        <v>46</v>
      </c>
      <c r="C3349" t="s">
        <v>166</v>
      </c>
      <c r="D3349">
        <v>2</v>
      </c>
      <c r="E3349" s="4">
        <v>93.82</v>
      </c>
      <c r="F3349" s="4" t="str">
        <f>VLOOKUP(C3349,[5]Lookup!A:C,3,FALSE)</f>
        <v>Local Authority</v>
      </c>
      <c r="G3349" t="str">
        <f>IF(F3349="NHS England", "NHS England", IFERROR(VLOOKUP(B3349,[5]Lookup!E:F,2,FALSE),"Requires a Council Assigning"))</f>
        <v>North Yorkshire County Council</v>
      </c>
      <c r="H3349" t="str">
        <f>IFERROR(VLOOKUP(C3349,[5]Lookup!A:B,2,FALSE),"Requires Category")</f>
        <v>Alcohol dependence</v>
      </c>
      <c r="I3349" t="str">
        <f t="shared" si="54"/>
        <v>Yes</v>
      </c>
    </row>
    <row r="3350" spans="1:9" hidden="1" x14ac:dyDescent="0.25">
      <c r="A3350" s="53">
        <v>42795</v>
      </c>
      <c r="B3350" t="s">
        <v>46</v>
      </c>
      <c r="C3350" t="s">
        <v>132</v>
      </c>
      <c r="D3350">
        <v>1</v>
      </c>
      <c r="E3350" s="4">
        <v>25.32</v>
      </c>
      <c r="F3350" s="4" t="str">
        <f>VLOOKUP(C3350,[5]Lookup!A:C,3,FALSE)</f>
        <v>Local Authority</v>
      </c>
      <c r="G3350" t="str">
        <f>IF(F3350="NHS England", "NHS England", IFERROR(VLOOKUP(B3350,[5]Lookup!E:F,2,FALSE),"Requires a Council Assigning"))</f>
        <v>North Yorkshire County Council</v>
      </c>
      <c r="H3350" t="str">
        <f>IFERROR(VLOOKUP(C3350,[5]Lookup!A:B,2,FALSE),"Requires Category")</f>
        <v>Nicotine Dependence</v>
      </c>
      <c r="I3350" t="str">
        <f t="shared" si="54"/>
        <v>Yes</v>
      </c>
    </row>
    <row r="3351" spans="1:9" hidden="1" x14ac:dyDescent="0.25">
      <c r="A3351" s="53">
        <v>42795</v>
      </c>
      <c r="B3351" t="s">
        <v>46</v>
      </c>
      <c r="C3351" t="s">
        <v>127</v>
      </c>
      <c r="D3351">
        <v>2</v>
      </c>
      <c r="E3351" s="4">
        <v>26.08</v>
      </c>
      <c r="F3351" s="4" t="str">
        <f>VLOOKUP(C3351,[5]Lookup!A:C,3,FALSE)</f>
        <v>Local Authority</v>
      </c>
      <c r="G3351" t="str">
        <f>IF(F3351="NHS England", "NHS England", IFERROR(VLOOKUP(B3351,[5]Lookup!E:F,2,FALSE),"Requires a Council Assigning"))</f>
        <v>North Yorkshire County Council</v>
      </c>
      <c r="H3351" t="str">
        <f>IFERROR(VLOOKUP(C3351,[5]Lookup!A:B,2,FALSE),"Requires Category")</f>
        <v>Emergency Contraception</v>
      </c>
      <c r="I3351" t="str">
        <f t="shared" si="54"/>
        <v>No</v>
      </c>
    </row>
    <row r="3352" spans="1:9" hidden="1" x14ac:dyDescent="0.25">
      <c r="A3352" s="53">
        <v>42795</v>
      </c>
      <c r="B3352" t="s">
        <v>46</v>
      </c>
      <c r="C3352" t="s">
        <v>136</v>
      </c>
      <c r="D3352">
        <v>4</v>
      </c>
      <c r="E3352" s="4">
        <v>309.47000000000003</v>
      </c>
      <c r="F3352" s="4" t="str">
        <f>VLOOKUP(C3352,[5]Lookup!A:C,3,FALSE)</f>
        <v>Local Authority</v>
      </c>
      <c r="G3352" t="str">
        <f>IF(F3352="NHS England", "NHS England", IFERROR(VLOOKUP(B3352,[5]Lookup!E:F,2,FALSE),"Requires a Council Assigning"))</f>
        <v>North Yorkshire County Council</v>
      </c>
      <c r="H3352" t="str">
        <f>IFERROR(VLOOKUP(C3352,[5]Lookup!A:B,2,FALSE),"Requires Category")</f>
        <v>Etonogestrel</v>
      </c>
      <c r="I3352" t="str">
        <f t="shared" si="54"/>
        <v>Yes</v>
      </c>
    </row>
    <row r="3353" spans="1:9" hidden="1" x14ac:dyDescent="0.25">
      <c r="A3353" s="53">
        <v>42795</v>
      </c>
      <c r="B3353" t="s">
        <v>46</v>
      </c>
      <c r="C3353" t="s">
        <v>137</v>
      </c>
      <c r="D3353">
        <v>105</v>
      </c>
      <c r="E3353" s="4">
        <v>508.19</v>
      </c>
      <c r="F3353" s="4" t="str">
        <f>VLOOKUP(C3353,[5]Lookup!A:C,3,FALSE)</f>
        <v>NHS England</v>
      </c>
      <c r="G3353" t="str">
        <f>IF(F3353="NHS England", "NHS England", IFERROR(VLOOKUP(B3353,[5]Lookup!E:F,2,FALSE),"Requires a Council Assigning"))</f>
        <v>NHS England</v>
      </c>
      <c r="H3353" t="str">
        <f>IFERROR(VLOOKUP(C3353,[5]Lookup!A:B,2,FALSE),"Requires Category")</f>
        <v>Influenza</v>
      </c>
      <c r="I3353" t="str">
        <f t="shared" si="54"/>
        <v>Yes</v>
      </c>
    </row>
    <row r="3354" spans="1:9" hidden="1" x14ac:dyDescent="0.25">
      <c r="A3354" s="53">
        <v>42795</v>
      </c>
      <c r="B3354" t="s">
        <v>46</v>
      </c>
      <c r="C3354" t="s">
        <v>164</v>
      </c>
      <c r="D3354">
        <v>1</v>
      </c>
      <c r="E3354" s="4">
        <v>4.83</v>
      </c>
      <c r="F3354" s="4" t="str">
        <f>VLOOKUP(C3354,[5]Lookup!A:C,3,FALSE)</f>
        <v>Local Authority</v>
      </c>
      <c r="G3354" t="str">
        <f>IF(F3354="NHS England", "NHS England", IFERROR(VLOOKUP(B3354,[5]Lookup!E:F,2,FALSE),"Requires a Council Assigning"))</f>
        <v>North Yorkshire County Council</v>
      </c>
      <c r="H3354" t="str">
        <f>IFERROR(VLOOKUP(C3354,[5]Lookup!A:B,2,FALSE),"Requires Category")</f>
        <v>Emergency Contraception</v>
      </c>
      <c r="I3354" t="str">
        <f t="shared" si="54"/>
        <v>No</v>
      </c>
    </row>
    <row r="3355" spans="1:9" hidden="1" x14ac:dyDescent="0.25">
      <c r="A3355" s="53">
        <v>42795</v>
      </c>
      <c r="B3355" t="s">
        <v>46</v>
      </c>
      <c r="C3355" t="s">
        <v>159</v>
      </c>
      <c r="D3355">
        <v>6</v>
      </c>
      <c r="E3355" s="4">
        <v>29</v>
      </c>
      <c r="F3355" s="4" t="str">
        <f>VLOOKUP(C3355,[5]Lookup!A:C,3,FALSE)</f>
        <v>Local Authority</v>
      </c>
      <c r="G3355" t="str">
        <f>IF(F3355="NHS England", "NHS England", IFERROR(VLOOKUP(B3355,[5]Lookup!E:F,2,FALSE),"Requires a Council Assigning"))</f>
        <v>North Yorkshire County Council</v>
      </c>
      <c r="H3355" t="str">
        <f>IFERROR(VLOOKUP(C3355,[5]Lookup!A:B,2,FALSE),"Requires Category")</f>
        <v>Emergency Contraception</v>
      </c>
      <c r="I3355" t="str">
        <f t="shared" si="54"/>
        <v>No</v>
      </c>
    </row>
    <row r="3356" spans="1:9" hidden="1" x14ac:dyDescent="0.25">
      <c r="A3356" s="53">
        <v>42795</v>
      </c>
      <c r="B3356" t="s">
        <v>46</v>
      </c>
      <c r="C3356" t="s">
        <v>128</v>
      </c>
      <c r="D3356">
        <v>6</v>
      </c>
      <c r="E3356" s="4">
        <v>489.55</v>
      </c>
      <c r="F3356" s="4" t="str">
        <f>VLOOKUP(C3356,[5]Lookup!A:C,3,FALSE)</f>
        <v>Local Authority</v>
      </c>
      <c r="G3356" t="str">
        <f>IF(F3356="NHS England", "NHS England", IFERROR(VLOOKUP(B3356,[5]Lookup!E:F,2,FALSE),"Requires a Council Assigning"))</f>
        <v>North Yorkshire County Council</v>
      </c>
      <c r="H3356" t="str">
        <f>IFERROR(VLOOKUP(C3356,[5]Lookup!A:B,2,FALSE),"Requires Category")</f>
        <v>IUD Progestogen-only Device</v>
      </c>
      <c r="I3356" t="str">
        <f t="shared" si="54"/>
        <v>Yes</v>
      </c>
    </row>
    <row r="3357" spans="1:9" hidden="1" x14ac:dyDescent="0.25">
      <c r="A3357" s="53">
        <v>42795</v>
      </c>
      <c r="B3357" t="s">
        <v>46</v>
      </c>
      <c r="C3357" t="s">
        <v>129</v>
      </c>
      <c r="D3357">
        <v>5</v>
      </c>
      <c r="E3357" s="4">
        <v>386.84</v>
      </c>
      <c r="F3357" s="4" t="str">
        <f>VLOOKUP(C3357,[5]Lookup!A:C,3,FALSE)</f>
        <v>Local Authority</v>
      </c>
      <c r="G3357" t="str">
        <f>IF(F3357="NHS England", "NHS England", IFERROR(VLOOKUP(B3357,[5]Lookup!E:F,2,FALSE),"Requires a Council Assigning"))</f>
        <v>North Yorkshire County Council</v>
      </c>
      <c r="H3357" t="str">
        <f>IFERROR(VLOOKUP(C3357,[5]Lookup!A:B,2,FALSE),"Requires Category")</f>
        <v>Etonogestrel</v>
      </c>
      <c r="I3357" t="str">
        <f t="shared" si="54"/>
        <v>Yes</v>
      </c>
    </row>
    <row r="3358" spans="1:9" hidden="1" x14ac:dyDescent="0.25">
      <c r="A3358" s="53">
        <v>42795</v>
      </c>
      <c r="B3358" t="s">
        <v>46</v>
      </c>
      <c r="C3358" t="s">
        <v>199</v>
      </c>
      <c r="D3358">
        <v>1</v>
      </c>
      <c r="E3358" s="4">
        <v>18.5</v>
      </c>
      <c r="F3358" s="4" t="str">
        <f>VLOOKUP(C3358,[5]Lookup!A:C,3,FALSE)</f>
        <v>Local Authority</v>
      </c>
      <c r="G3358" t="str">
        <f>IF(F3358="NHS England", "NHS England", IFERROR(VLOOKUP(B3358,[5]Lookup!E:F,2,FALSE),"Requires a Council Assigning"))</f>
        <v>North Yorkshire County Council</v>
      </c>
      <c r="H3358" t="str">
        <f>IFERROR(VLOOKUP(C3358,[5]Lookup!A:B,2,FALSE),"Requires Category")</f>
        <v>Nicotine Dependence</v>
      </c>
      <c r="I3358" t="str">
        <f t="shared" si="54"/>
        <v>Yes</v>
      </c>
    </row>
    <row r="3359" spans="1:9" hidden="1" x14ac:dyDescent="0.25">
      <c r="A3359" s="53">
        <v>42795</v>
      </c>
      <c r="B3359" t="s">
        <v>46</v>
      </c>
      <c r="C3359" t="s">
        <v>201</v>
      </c>
      <c r="D3359">
        <v>2</v>
      </c>
      <c r="E3359" s="4">
        <v>37</v>
      </c>
      <c r="F3359" s="4" t="str">
        <f>VLOOKUP(C3359,[5]Lookup!A:C,3,FALSE)</f>
        <v>Local Authority</v>
      </c>
      <c r="G3359" t="str">
        <f>IF(F3359="NHS England", "NHS England", IFERROR(VLOOKUP(B3359,[5]Lookup!E:F,2,FALSE),"Requires a Council Assigning"))</f>
        <v>North Yorkshire County Council</v>
      </c>
      <c r="H3359" t="str">
        <f>IFERROR(VLOOKUP(C3359,[5]Lookup!A:B,2,FALSE),"Requires Category")</f>
        <v>Nicotine Dependence</v>
      </c>
      <c r="I3359" t="str">
        <f t="shared" si="54"/>
        <v>Yes</v>
      </c>
    </row>
    <row r="3360" spans="1:9" hidden="1" x14ac:dyDescent="0.25">
      <c r="A3360" s="53">
        <v>42795</v>
      </c>
      <c r="B3360" t="s">
        <v>46</v>
      </c>
      <c r="C3360" t="s">
        <v>139</v>
      </c>
      <c r="D3360">
        <v>1</v>
      </c>
      <c r="E3360" s="4">
        <v>25.6</v>
      </c>
      <c r="F3360" s="4" t="str">
        <f>VLOOKUP(C3360,[5]Lookup!A:C,3,FALSE)</f>
        <v>Local Authority</v>
      </c>
      <c r="G3360" t="str">
        <f>IF(F3360="NHS England", "NHS England", IFERROR(VLOOKUP(B3360,[5]Lookup!E:F,2,FALSE),"Requires a Council Assigning"))</f>
        <v>North Yorkshire County Council</v>
      </c>
      <c r="H3360" t="str">
        <f>IFERROR(VLOOKUP(C3360,[5]Lookup!A:B,2,FALSE),"Requires Category")</f>
        <v>Nicotine Dependence</v>
      </c>
      <c r="I3360" t="str">
        <f t="shared" si="54"/>
        <v>Yes</v>
      </c>
    </row>
    <row r="3361" spans="1:9" hidden="1" x14ac:dyDescent="0.25">
      <c r="A3361" s="53">
        <v>42795</v>
      </c>
      <c r="B3361" t="s">
        <v>46</v>
      </c>
      <c r="C3361" t="s">
        <v>140</v>
      </c>
      <c r="D3361">
        <v>5</v>
      </c>
      <c r="E3361" s="4">
        <v>74</v>
      </c>
      <c r="F3361" s="4" t="str">
        <f>VLOOKUP(C3361,[5]Lookup!A:C,3,FALSE)</f>
        <v>Local Authority</v>
      </c>
      <c r="G3361" t="str">
        <f>IF(F3361="NHS England", "NHS England", IFERROR(VLOOKUP(B3361,[5]Lookup!E:F,2,FALSE),"Requires a Council Assigning"))</f>
        <v>North Yorkshire County Council</v>
      </c>
      <c r="H3361" t="str">
        <f>IFERROR(VLOOKUP(C3361,[5]Lookup!A:B,2,FALSE),"Requires Category")</f>
        <v>Nicotine Dependence</v>
      </c>
      <c r="I3361" t="str">
        <f t="shared" si="54"/>
        <v>Yes</v>
      </c>
    </row>
    <row r="3362" spans="1:9" hidden="1" x14ac:dyDescent="0.25">
      <c r="A3362" s="53">
        <v>42795</v>
      </c>
      <c r="B3362" t="s">
        <v>46</v>
      </c>
      <c r="C3362" t="s">
        <v>153</v>
      </c>
      <c r="D3362">
        <v>4</v>
      </c>
      <c r="E3362" s="4">
        <v>123.44</v>
      </c>
      <c r="F3362" s="4" t="str">
        <f>VLOOKUP(C3362,[5]Lookup!A:C,3,FALSE)</f>
        <v>Local Authority</v>
      </c>
      <c r="G3362" t="str">
        <f>IF(F3362="NHS England", "NHS England", IFERROR(VLOOKUP(B3362,[5]Lookup!E:F,2,FALSE),"Requires a Council Assigning"))</f>
        <v>North Yorkshire County Council</v>
      </c>
      <c r="H3362" t="str">
        <f>IFERROR(VLOOKUP(C3362,[5]Lookup!A:B,2,FALSE),"Requires Category")</f>
        <v>Nicotine Dependence</v>
      </c>
      <c r="I3362" t="str">
        <f t="shared" si="54"/>
        <v>Yes</v>
      </c>
    </row>
    <row r="3363" spans="1:9" hidden="1" x14ac:dyDescent="0.25">
      <c r="A3363" s="53">
        <v>42795</v>
      </c>
      <c r="B3363" t="s">
        <v>46</v>
      </c>
      <c r="C3363" t="s">
        <v>161</v>
      </c>
      <c r="D3363">
        <v>3</v>
      </c>
      <c r="E3363" s="4">
        <v>44.99</v>
      </c>
      <c r="F3363" s="4" t="str">
        <f>VLOOKUP(C3363,[5]Lookup!A:C,3,FALSE)</f>
        <v>Local Authority</v>
      </c>
      <c r="G3363" t="str">
        <f>IF(F3363="NHS England", "NHS England", IFERROR(VLOOKUP(B3363,[5]Lookup!E:F,2,FALSE),"Requires a Council Assigning"))</f>
        <v>North Yorkshire County Council</v>
      </c>
      <c r="H3363" t="str">
        <f>IFERROR(VLOOKUP(C3363,[5]Lookup!A:B,2,FALSE),"Requires Category")</f>
        <v>Nicotine Dependence</v>
      </c>
      <c r="I3363" t="str">
        <f t="shared" si="54"/>
        <v>Yes</v>
      </c>
    </row>
    <row r="3364" spans="1:9" hidden="1" x14ac:dyDescent="0.25">
      <c r="A3364" s="53">
        <v>42795</v>
      </c>
      <c r="B3364" t="s">
        <v>46</v>
      </c>
      <c r="C3364" t="s">
        <v>165</v>
      </c>
      <c r="D3364">
        <v>1</v>
      </c>
      <c r="E3364" s="4">
        <v>19.239999999999998</v>
      </c>
      <c r="F3364" s="4" t="str">
        <f>VLOOKUP(C3364,[5]Lookup!A:C,3,FALSE)</f>
        <v>Local Authority</v>
      </c>
      <c r="G3364" t="str">
        <f>IF(F3364="NHS England", "NHS England", IFERROR(VLOOKUP(B3364,[5]Lookup!E:F,2,FALSE),"Requires a Council Assigning"))</f>
        <v>North Yorkshire County Council</v>
      </c>
      <c r="H3364" t="str">
        <f>IFERROR(VLOOKUP(C3364,[5]Lookup!A:B,2,FALSE),"Requires Category")</f>
        <v>Nicotine Dependence</v>
      </c>
      <c r="I3364" t="str">
        <f t="shared" si="54"/>
        <v>Yes</v>
      </c>
    </row>
    <row r="3365" spans="1:9" hidden="1" x14ac:dyDescent="0.25">
      <c r="A3365" s="53">
        <v>42795</v>
      </c>
      <c r="B3365" t="s">
        <v>46</v>
      </c>
      <c r="C3365" t="s">
        <v>168</v>
      </c>
      <c r="D3365">
        <v>12</v>
      </c>
      <c r="E3365" s="4">
        <v>221.29</v>
      </c>
      <c r="F3365" s="4" t="str">
        <f>VLOOKUP(C3365,[5]Lookup!A:C,3,FALSE)</f>
        <v>Local Authority</v>
      </c>
      <c r="G3365" t="str">
        <f>IF(F3365="NHS England", "NHS England", IFERROR(VLOOKUP(B3365,[5]Lookup!E:F,2,FALSE),"Requires a Council Assigning"))</f>
        <v>North Yorkshire County Council</v>
      </c>
      <c r="H3365" t="str">
        <f>IFERROR(VLOOKUP(C3365,[5]Lookup!A:B,2,FALSE),"Requires Category")</f>
        <v>Nicotine Dependence</v>
      </c>
      <c r="I3365" t="str">
        <f t="shared" si="54"/>
        <v>Yes</v>
      </c>
    </row>
    <row r="3366" spans="1:9" hidden="1" x14ac:dyDescent="0.25">
      <c r="A3366" s="53">
        <v>42795</v>
      </c>
      <c r="B3366" t="s">
        <v>46</v>
      </c>
      <c r="C3366" t="s">
        <v>152</v>
      </c>
      <c r="D3366">
        <v>28</v>
      </c>
      <c r="E3366" s="4">
        <v>216</v>
      </c>
      <c r="F3366" s="4" t="str">
        <f>VLOOKUP(C3366,[5]Lookup!A:C,3,FALSE)</f>
        <v>NHS England</v>
      </c>
      <c r="G3366" t="str">
        <f>IF(F3366="NHS England", "NHS England", IFERROR(VLOOKUP(B3366,[5]Lookup!E:F,2,FALSE),"Requires a Council Assigning"))</f>
        <v>NHS England</v>
      </c>
      <c r="H3366" t="str">
        <f>IFERROR(VLOOKUP(C3366,[5]Lookup!A:B,2,FALSE),"Requires Category")</f>
        <v>Pneumococcal</v>
      </c>
      <c r="I3366" t="str">
        <f t="shared" si="54"/>
        <v>Yes</v>
      </c>
    </row>
    <row r="3367" spans="1:9" hidden="1" x14ac:dyDescent="0.25">
      <c r="A3367" s="53">
        <v>42795</v>
      </c>
      <c r="B3367" t="s">
        <v>46</v>
      </c>
      <c r="C3367" t="s">
        <v>145</v>
      </c>
      <c r="D3367">
        <v>3</v>
      </c>
      <c r="E3367" s="4">
        <v>76.010000000000005</v>
      </c>
      <c r="F3367" s="4" t="str">
        <f>VLOOKUP(C3367,[5]Lookup!A:C,3,FALSE)</f>
        <v>Local Authority</v>
      </c>
      <c r="G3367" t="str">
        <f>IF(F3367="NHS England", "NHS England", IFERROR(VLOOKUP(B3367,[5]Lookup!E:F,2,FALSE),"Requires a Council Assigning"))</f>
        <v>North Yorkshire County Council</v>
      </c>
      <c r="H3367" t="str">
        <f>IFERROR(VLOOKUP(C3367,[5]Lookup!A:B,2,FALSE),"Requires Category")</f>
        <v>Nicotine Dependence</v>
      </c>
      <c r="I3367" t="str">
        <f t="shared" si="54"/>
        <v>Yes</v>
      </c>
    </row>
    <row r="3368" spans="1:9" hidden="1" x14ac:dyDescent="0.25">
      <c r="A3368" s="53">
        <v>42795</v>
      </c>
      <c r="B3368" t="s">
        <v>46</v>
      </c>
      <c r="C3368" t="s">
        <v>146</v>
      </c>
      <c r="D3368">
        <v>7</v>
      </c>
      <c r="E3368" s="4">
        <v>177.27</v>
      </c>
      <c r="F3368" s="4" t="str">
        <f>VLOOKUP(C3368,[5]Lookup!A:C,3,FALSE)</f>
        <v>Local Authority</v>
      </c>
      <c r="G3368" t="str">
        <f>IF(F3368="NHS England", "NHS England", IFERROR(VLOOKUP(B3368,[5]Lookup!E:F,2,FALSE),"Requires a Council Assigning"))</f>
        <v>North Yorkshire County Council</v>
      </c>
      <c r="H3368" t="str">
        <f>IFERROR(VLOOKUP(C3368,[5]Lookup!A:B,2,FALSE),"Requires Category")</f>
        <v>Nicotine Dependence</v>
      </c>
      <c r="I3368" t="str">
        <f t="shared" si="54"/>
        <v>Yes</v>
      </c>
    </row>
    <row r="3369" spans="1:9" hidden="1" x14ac:dyDescent="0.25">
      <c r="A3369" s="53">
        <v>42795</v>
      </c>
      <c r="B3369" t="s">
        <v>42</v>
      </c>
      <c r="C3369" t="s">
        <v>166</v>
      </c>
      <c r="D3369">
        <v>1</v>
      </c>
      <c r="E3369" s="4">
        <v>31.26</v>
      </c>
      <c r="F3369" s="4" t="str">
        <f>VLOOKUP(C3369,[5]Lookup!A:C,3,FALSE)</f>
        <v>Local Authority</v>
      </c>
      <c r="G3369" t="str">
        <f>IF(F3369="NHS England", "NHS England", IFERROR(VLOOKUP(B3369,[5]Lookup!E:F,2,FALSE),"Requires a Council Assigning"))</f>
        <v>North Yorkshire County Council</v>
      </c>
      <c r="H3369" t="str">
        <f>IFERROR(VLOOKUP(C3369,[5]Lookup!A:B,2,FALSE),"Requires Category")</f>
        <v>Alcohol dependence</v>
      </c>
      <c r="I3369" t="str">
        <f t="shared" si="54"/>
        <v>Yes</v>
      </c>
    </row>
    <row r="3370" spans="1:9" hidden="1" x14ac:dyDescent="0.25">
      <c r="A3370" s="53">
        <v>42795</v>
      </c>
      <c r="B3370" t="s">
        <v>42</v>
      </c>
      <c r="C3370" t="s">
        <v>127</v>
      </c>
      <c r="D3370">
        <v>2</v>
      </c>
      <c r="E3370" s="4">
        <v>26.05</v>
      </c>
      <c r="F3370" s="4" t="str">
        <f>VLOOKUP(C3370,[5]Lookup!A:C,3,FALSE)</f>
        <v>Local Authority</v>
      </c>
      <c r="G3370" t="str">
        <f>IF(F3370="NHS England", "NHS England", IFERROR(VLOOKUP(B3370,[5]Lookup!E:F,2,FALSE),"Requires a Council Assigning"))</f>
        <v>North Yorkshire County Council</v>
      </c>
      <c r="H3370" t="str">
        <f>IFERROR(VLOOKUP(C3370,[5]Lookup!A:B,2,FALSE),"Requires Category")</f>
        <v>Emergency Contraception</v>
      </c>
      <c r="I3370" t="str">
        <f t="shared" si="54"/>
        <v>No</v>
      </c>
    </row>
    <row r="3371" spans="1:9" hidden="1" x14ac:dyDescent="0.25">
      <c r="A3371" s="53">
        <v>42795</v>
      </c>
      <c r="B3371" t="s">
        <v>42</v>
      </c>
      <c r="C3371" t="s">
        <v>128</v>
      </c>
      <c r="D3371">
        <v>4</v>
      </c>
      <c r="E3371" s="4">
        <v>326.37</v>
      </c>
      <c r="F3371" s="4" t="str">
        <f>VLOOKUP(C3371,[5]Lookup!A:C,3,FALSE)</f>
        <v>Local Authority</v>
      </c>
      <c r="G3371" t="str">
        <f>IF(F3371="NHS England", "NHS England", IFERROR(VLOOKUP(B3371,[5]Lookup!E:F,2,FALSE),"Requires a Council Assigning"))</f>
        <v>North Yorkshire County Council</v>
      </c>
      <c r="H3371" t="str">
        <f>IFERROR(VLOOKUP(C3371,[5]Lookup!A:B,2,FALSE),"Requires Category")</f>
        <v>IUD Progestogen-only Device</v>
      </c>
      <c r="I3371" t="str">
        <f t="shared" ref="I3371:I3434" si="55">INDEX($R$7:$AB$11,MATCH(G3371,$Q$7:$Q$11,0),MATCH(H3371,$R$6:$AB$6,0))</f>
        <v>Yes</v>
      </c>
    </row>
    <row r="3372" spans="1:9" hidden="1" x14ac:dyDescent="0.25">
      <c r="A3372" s="53">
        <v>42795</v>
      </c>
      <c r="B3372" t="s">
        <v>42</v>
      </c>
      <c r="C3372" t="s">
        <v>129</v>
      </c>
      <c r="D3372">
        <v>3</v>
      </c>
      <c r="E3372" s="4">
        <v>232.06</v>
      </c>
      <c r="F3372" s="4" t="str">
        <f>VLOOKUP(C3372,[5]Lookup!A:C,3,FALSE)</f>
        <v>Local Authority</v>
      </c>
      <c r="G3372" t="str">
        <f>IF(F3372="NHS England", "NHS England", IFERROR(VLOOKUP(B3372,[5]Lookup!E:F,2,FALSE),"Requires a Council Assigning"))</f>
        <v>North Yorkshire County Council</v>
      </c>
      <c r="H3372" t="str">
        <f>IFERROR(VLOOKUP(C3372,[5]Lookup!A:B,2,FALSE),"Requires Category")</f>
        <v>Etonogestrel</v>
      </c>
      <c r="I3372" t="str">
        <f t="shared" si="55"/>
        <v>Yes</v>
      </c>
    </row>
    <row r="3373" spans="1:9" hidden="1" x14ac:dyDescent="0.25">
      <c r="A3373" s="53">
        <v>42795</v>
      </c>
      <c r="B3373" t="s">
        <v>42</v>
      </c>
      <c r="C3373" t="s">
        <v>139</v>
      </c>
      <c r="D3373">
        <v>2</v>
      </c>
      <c r="E3373" s="4">
        <v>25.62</v>
      </c>
      <c r="F3373" s="4" t="str">
        <f>VLOOKUP(C3373,[5]Lookup!A:C,3,FALSE)</f>
        <v>Local Authority</v>
      </c>
      <c r="G3373" t="str">
        <f>IF(F3373="NHS England", "NHS England", IFERROR(VLOOKUP(B3373,[5]Lookup!E:F,2,FALSE),"Requires a Council Assigning"))</f>
        <v>North Yorkshire County Council</v>
      </c>
      <c r="H3373" t="str">
        <f>IFERROR(VLOOKUP(C3373,[5]Lookup!A:B,2,FALSE),"Requires Category")</f>
        <v>Nicotine Dependence</v>
      </c>
      <c r="I3373" t="str">
        <f t="shared" si="55"/>
        <v>Yes</v>
      </c>
    </row>
    <row r="3374" spans="1:9" hidden="1" x14ac:dyDescent="0.25">
      <c r="A3374" s="53">
        <v>42795</v>
      </c>
      <c r="B3374" t="s">
        <v>42</v>
      </c>
      <c r="C3374" t="s">
        <v>144</v>
      </c>
      <c r="D3374">
        <v>1</v>
      </c>
      <c r="E3374" s="4">
        <v>13.04</v>
      </c>
      <c r="F3374" s="4" t="str">
        <f>VLOOKUP(C3374,[5]Lookup!A:C,3,FALSE)</f>
        <v>Local Authority</v>
      </c>
      <c r="G3374" t="str">
        <f>IF(F3374="NHS England", "NHS England", IFERROR(VLOOKUP(B3374,[5]Lookup!E:F,2,FALSE),"Requires a Council Assigning"))</f>
        <v>North Yorkshire County Council</v>
      </c>
      <c r="H3374" t="str">
        <f>IFERROR(VLOOKUP(C3374,[5]Lookup!A:B,2,FALSE),"Requires Category")</f>
        <v>Emergency Contraception</v>
      </c>
      <c r="I3374" t="str">
        <f t="shared" si="55"/>
        <v>No</v>
      </c>
    </row>
    <row r="3375" spans="1:9" hidden="1" x14ac:dyDescent="0.25">
      <c r="A3375" s="53">
        <v>42795</v>
      </c>
      <c r="B3375" t="s">
        <v>42</v>
      </c>
      <c r="C3375" t="s">
        <v>145</v>
      </c>
      <c r="D3375">
        <v>1</v>
      </c>
      <c r="E3375" s="4">
        <v>25.31</v>
      </c>
      <c r="F3375" s="4" t="str">
        <f>VLOOKUP(C3375,[5]Lookup!A:C,3,FALSE)</f>
        <v>Local Authority</v>
      </c>
      <c r="G3375" t="str">
        <f>IF(F3375="NHS England", "NHS England", IFERROR(VLOOKUP(B3375,[5]Lookup!E:F,2,FALSE),"Requires a Council Assigning"))</f>
        <v>North Yorkshire County Council</v>
      </c>
      <c r="H3375" t="str">
        <f>IFERROR(VLOOKUP(C3375,[5]Lookup!A:B,2,FALSE),"Requires Category")</f>
        <v>Nicotine Dependence</v>
      </c>
      <c r="I3375" t="str">
        <f t="shared" si="55"/>
        <v>Yes</v>
      </c>
    </row>
    <row r="3376" spans="1:9" hidden="1" x14ac:dyDescent="0.25">
      <c r="A3376" s="53">
        <v>42795</v>
      </c>
      <c r="B3376" t="s">
        <v>42</v>
      </c>
      <c r="C3376" t="s">
        <v>146</v>
      </c>
      <c r="D3376">
        <v>5</v>
      </c>
      <c r="E3376" s="4">
        <v>126.61</v>
      </c>
      <c r="F3376" s="4" t="str">
        <f>VLOOKUP(C3376,[5]Lookup!A:C,3,FALSE)</f>
        <v>Local Authority</v>
      </c>
      <c r="G3376" t="str">
        <f>IF(F3376="NHS England", "NHS England", IFERROR(VLOOKUP(B3376,[5]Lookup!E:F,2,FALSE),"Requires a Council Assigning"))</f>
        <v>North Yorkshire County Council</v>
      </c>
      <c r="H3376" t="str">
        <f>IFERROR(VLOOKUP(C3376,[5]Lookup!A:B,2,FALSE),"Requires Category")</f>
        <v>Nicotine Dependence</v>
      </c>
      <c r="I3376" t="str">
        <f t="shared" si="55"/>
        <v>Yes</v>
      </c>
    </row>
    <row r="3377" spans="1:9" hidden="1" x14ac:dyDescent="0.25">
      <c r="A3377" s="53">
        <v>42795</v>
      </c>
      <c r="B3377" t="s">
        <v>48</v>
      </c>
      <c r="C3377" t="s">
        <v>166</v>
      </c>
      <c r="D3377">
        <v>1</v>
      </c>
      <c r="E3377" s="4">
        <v>15.74</v>
      </c>
      <c r="F3377" s="4" t="str">
        <f>VLOOKUP(C3377,[5]Lookup!A:C,3,FALSE)</f>
        <v>Local Authority</v>
      </c>
      <c r="G3377" t="str">
        <f>IF(F3377="NHS England", "NHS England", IFERROR(VLOOKUP(B3377,[5]Lookup!E:F,2,FALSE),"Requires a Council Assigning"))</f>
        <v>North Yorkshire County Council</v>
      </c>
      <c r="H3377" t="str">
        <f>IFERROR(VLOOKUP(C3377,[5]Lookup!A:B,2,FALSE),"Requires Category")</f>
        <v>Alcohol dependence</v>
      </c>
      <c r="I3377" t="str">
        <f t="shared" si="55"/>
        <v>Yes</v>
      </c>
    </row>
    <row r="3378" spans="1:9" hidden="1" x14ac:dyDescent="0.25">
      <c r="A3378" s="53">
        <v>42795</v>
      </c>
      <c r="B3378" t="s">
        <v>48</v>
      </c>
      <c r="C3378" t="s">
        <v>257</v>
      </c>
      <c r="D3378">
        <v>2</v>
      </c>
      <c r="E3378" s="4">
        <v>47.13</v>
      </c>
      <c r="F3378" s="4" t="str">
        <f>VLOOKUP(C3378,[5]Lookup!A:C,3,FALSE)</f>
        <v>Local Authority</v>
      </c>
      <c r="G3378" t="str">
        <f>IF(F3378="NHS England", "NHS England", IFERROR(VLOOKUP(B3378,[5]Lookup!E:F,2,FALSE),"Requires a Council Assigning"))</f>
        <v>North Yorkshire County Council</v>
      </c>
      <c r="H3378" t="str">
        <f>IFERROR(VLOOKUP(C3378,[5]Lookup!A:B,2,FALSE),"Requires Category")</f>
        <v>Opioid Dependence</v>
      </c>
      <c r="I3378" t="str">
        <f t="shared" si="55"/>
        <v>Yes</v>
      </c>
    </row>
    <row r="3379" spans="1:9" hidden="1" x14ac:dyDescent="0.25">
      <c r="A3379" s="53">
        <v>42795</v>
      </c>
      <c r="B3379" t="s">
        <v>48</v>
      </c>
      <c r="C3379" t="s">
        <v>133</v>
      </c>
      <c r="D3379">
        <v>1</v>
      </c>
      <c r="E3379" s="4">
        <v>9.8800000000000008</v>
      </c>
      <c r="F3379" s="4" t="str">
        <f>VLOOKUP(C3379,[5]Lookup!A:C,3,FALSE)</f>
        <v>Local Authority</v>
      </c>
      <c r="G3379" t="str">
        <f>IF(F3379="NHS England", "NHS England", IFERROR(VLOOKUP(B3379,[5]Lookup!E:F,2,FALSE),"Requires a Council Assigning"))</f>
        <v>North Yorkshire County Council</v>
      </c>
      <c r="H3379" t="str">
        <f>IFERROR(VLOOKUP(C3379,[5]Lookup!A:B,2,FALSE),"Requires Category")</f>
        <v>Opioid Dependence</v>
      </c>
      <c r="I3379" t="str">
        <f t="shared" si="55"/>
        <v>Yes</v>
      </c>
    </row>
    <row r="3380" spans="1:9" hidden="1" x14ac:dyDescent="0.25">
      <c r="A3380" s="53">
        <v>42795</v>
      </c>
      <c r="B3380" t="s">
        <v>48</v>
      </c>
      <c r="C3380" t="s">
        <v>182</v>
      </c>
      <c r="D3380">
        <v>1</v>
      </c>
      <c r="E3380" s="4">
        <v>11.88</v>
      </c>
      <c r="F3380" s="4" t="str">
        <f>VLOOKUP(C3380,[5]Lookup!A:C,3,FALSE)</f>
        <v>Local Authority</v>
      </c>
      <c r="G3380" t="str">
        <f>IF(F3380="NHS England", "NHS England", IFERROR(VLOOKUP(B3380,[5]Lookup!E:F,2,FALSE),"Requires a Council Assigning"))</f>
        <v>North Yorkshire County Council</v>
      </c>
      <c r="H3380" t="str">
        <f>IFERROR(VLOOKUP(C3380,[5]Lookup!A:B,2,FALSE),"Requires Category")</f>
        <v>Opioid Dependence</v>
      </c>
      <c r="I3380" t="str">
        <f t="shared" si="55"/>
        <v>Yes</v>
      </c>
    </row>
    <row r="3381" spans="1:9" hidden="1" x14ac:dyDescent="0.25">
      <c r="A3381" s="53">
        <v>42795</v>
      </c>
      <c r="B3381" t="s">
        <v>48</v>
      </c>
      <c r="C3381" t="s">
        <v>130</v>
      </c>
      <c r="D3381">
        <v>1</v>
      </c>
      <c r="E3381" s="4">
        <v>38.729999999999997</v>
      </c>
      <c r="F3381" s="4" t="str">
        <f>VLOOKUP(C3381,[5]Lookup!A:C,3,FALSE)</f>
        <v>Local Authority</v>
      </c>
      <c r="G3381" t="str">
        <f>IF(F3381="NHS England", "NHS England", IFERROR(VLOOKUP(B3381,[5]Lookup!E:F,2,FALSE),"Requires a Council Assigning"))</f>
        <v>North Yorkshire County Council</v>
      </c>
      <c r="H3381" t="str">
        <f>IFERROR(VLOOKUP(C3381,[5]Lookup!A:B,2,FALSE),"Requires Category")</f>
        <v>Nicotine Dependence</v>
      </c>
      <c r="I3381" t="str">
        <f t="shared" si="55"/>
        <v>Yes</v>
      </c>
    </row>
    <row r="3382" spans="1:9" hidden="1" x14ac:dyDescent="0.25">
      <c r="A3382" s="53">
        <v>42795</v>
      </c>
      <c r="B3382" t="s">
        <v>48</v>
      </c>
      <c r="C3382" t="s">
        <v>135</v>
      </c>
      <c r="D3382">
        <v>1</v>
      </c>
      <c r="E3382" s="4">
        <v>51.14</v>
      </c>
      <c r="F3382" s="4" t="str">
        <f>VLOOKUP(C3382,[5]Lookup!A:C,3,FALSE)</f>
        <v>Local Authority</v>
      </c>
      <c r="G3382" t="str">
        <f>IF(F3382="NHS England", "NHS England", IFERROR(VLOOKUP(B3382,[5]Lookup!E:F,2,FALSE),"Requires a Council Assigning"))</f>
        <v>North Yorkshire County Council</v>
      </c>
      <c r="H3382" t="str">
        <f>IFERROR(VLOOKUP(C3382,[5]Lookup!A:B,2,FALSE),"Requires Category")</f>
        <v>Alcohol dependence</v>
      </c>
      <c r="I3382" t="str">
        <f t="shared" si="55"/>
        <v>Yes</v>
      </c>
    </row>
    <row r="3383" spans="1:9" hidden="1" x14ac:dyDescent="0.25">
      <c r="A3383" s="53">
        <v>42795</v>
      </c>
      <c r="B3383" t="s">
        <v>48</v>
      </c>
      <c r="C3383" t="s">
        <v>137</v>
      </c>
      <c r="D3383">
        <v>8</v>
      </c>
      <c r="E3383" s="4">
        <v>38.72</v>
      </c>
      <c r="F3383" s="4" t="str">
        <f>VLOOKUP(C3383,[5]Lookup!A:C,3,FALSE)</f>
        <v>NHS England</v>
      </c>
      <c r="G3383" t="str">
        <f>IF(F3383="NHS England", "NHS England", IFERROR(VLOOKUP(B3383,[5]Lookup!E:F,2,FALSE),"Requires a Council Assigning"))</f>
        <v>NHS England</v>
      </c>
      <c r="H3383" t="str">
        <f>IFERROR(VLOOKUP(C3383,[5]Lookup!A:B,2,FALSE),"Requires Category")</f>
        <v>Influenza</v>
      </c>
      <c r="I3383" t="str">
        <f t="shared" si="55"/>
        <v>Yes</v>
      </c>
    </row>
    <row r="3384" spans="1:9" hidden="1" x14ac:dyDescent="0.25">
      <c r="A3384" s="53">
        <v>42795</v>
      </c>
      <c r="B3384" t="s">
        <v>48</v>
      </c>
      <c r="C3384" t="s">
        <v>164</v>
      </c>
      <c r="D3384">
        <v>3</v>
      </c>
      <c r="E3384" s="4">
        <v>14.48</v>
      </c>
      <c r="F3384" s="4" t="str">
        <f>VLOOKUP(C3384,[5]Lookup!A:C,3,FALSE)</f>
        <v>Local Authority</v>
      </c>
      <c r="G3384" t="str">
        <f>IF(F3384="NHS England", "NHS England", IFERROR(VLOOKUP(B3384,[5]Lookup!E:F,2,FALSE),"Requires a Council Assigning"))</f>
        <v>North Yorkshire County Council</v>
      </c>
      <c r="H3384" t="str">
        <f>IFERROR(VLOOKUP(C3384,[5]Lookup!A:B,2,FALSE),"Requires Category")</f>
        <v>Emergency Contraception</v>
      </c>
      <c r="I3384" t="str">
        <f t="shared" si="55"/>
        <v>No</v>
      </c>
    </row>
    <row r="3385" spans="1:9" hidden="1" x14ac:dyDescent="0.25">
      <c r="A3385" s="53">
        <v>42795</v>
      </c>
      <c r="B3385" t="s">
        <v>48</v>
      </c>
      <c r="C3385" t="s">
        <v>189</v>
      </c>
      <c r="D3385">
        <v>2</v>
      </c>
      <c r="E3385" s="4">
        <v>6.48</v>
      </c>
      <c r="F3385" s="4" t="str">
        <f>VLOOKUP(C3385,[5]Lookup!A:C,3,FALSE)</f>
        <v>Local Authority</v>
      </c>
      <c r="G3385" t="str">
        <f>IF(F3385="NHS England", "NHS England", IFERROR(VLOOKUP(B3385,[5]Lookup!E:F,2,FALSE),"Requires a Council Assigning"))</f>
        <v>North Yorkshire County Council</v>
      </c>
      <c r="H3385" t="str">
        <f>IFERROR(VLOOKUP(C3385,[5]Lookup!A:B,2,FALSE),"Requires Category")</f>
        <v>Opioid Dependence</v>
      </c>
      <c r="I3385" t="str">
        <f t="shared" si="55"/>
        <v>Yes</v>
      </c>
    </row>
    <row r="3386" spans="1:9" hidden="1" x14ac:dyDescent="0.25">
      <c r="A3386" s="53">
        <v>42795</v>
      </c>
      <c r="B3386" t="s">
        <v>48</v>
      </c>
      <c r="C3386" t="s">
        <v>138</v>
      </c>
      <c r="D3386">
        <v>15</v>
      </c>
      <c r="E3386" s="4">
        <v>97.18</v>
      </c>
      <c r="F3386" s="4" t="str">
        <f>VLOOKUP(C3386,[5]Lookup!A:C,3,FALSE)</f>
        <v>Local Authority</v>
      </c>
      <c r="G3386" t="str">
        <f>IF(F3386="NHS England", "NHS England", IFERROR(VLOOKUP(B3386,[5]Lookup!E:F,2,FALSE),"Requires a Council Assigning"))</f>
        <v>North Yorkshire County Council</v>
      </c>
      <c r="H3386" t="str">
        <f>IFERROR(VLOOKUP(C3386,[5]Lookup!A:B,2,FALSE),"Requires Category")</f>
        <v>Opioid Dependence</v>
      </c>
      <c r="I3386" t="str">
        <f t="shared" si="55"/>
        <v>Yes</v>
      </c>
    </row>
    <row r="3387" spans="1:9" hidden="1" x14ac:dyDescent="0.25">
      <c r="A3387" s="53">
        <v>42795</v>
      </c>
      <c r="B3387" t="s">
        <v>48</v>
      </c>
      <c r="C3387" t="s">
        <v>128</v>
      </c>
      <c r="D3387">
        <v>6</v>
      </c>
      <c r="E3387" s="4">
        <v>489.55</v>
      </c>
      <c r="F3387" s="4" t="str">
        <f>VLOOKUP(C3387,[5]Lookup!A:C,3,FALSE)</f>
        <v>Local Authority</v>
      </c>
      <c r="G3387" t="str">
        <f>IF(F3387="NHS England", "NHS England", IFERROR(VLOOKUP(B3387,[5]Lookup!E:F,2,FALSE),"Requires a Council Assigning"))</f>
        <v>North Yorkshire County Council</v>
      </c>
      <c r="H3387" t="str">
        <f>IFERROR(VLOOKUP(C3387,[5]Lookup!A:B,2,FALSE),"Requires Category")</f>
        <v>IUD Progestogen-only Device</v>
      </c>
      <c r="I3387" t="str">
        <f t="shared" si="55"/>
        <v>Yes</v>
      </c>
    </row>
    <row r="3388" spans="1:9" hidden="1" x14ac:dyDescent="0.25">
      <c r="A3388" s="53">
        <v>42795</v>
      </c>
      <c r="B3388" t="s">
        <v>48</v>
      </c>
      <c r="C3388" t="s">
        <v>129</v>
      </c>
      <c r="D3388">
        <v>2</v>
      </c>
      <c r="E3388" s="4">
        <v>154.71</v>
      </c>
      <c r="F3388" s="4" t="str">
        <f>VLOOKUP(C3388,[5]Lookup!A:C,3,FALSE)</f>
        <v>Local Authority</v>
      </c>
      <c r="G3388" t="str">
        <f>IF(F3388="NHS England", "NHS England", IFERROR(VLOOKUP(B3388,[5]Lookup!E:F,2,FALSE),"Requires a Council Assigning"))</f>
        <v>North Yorkshire County Council</v>
      </c>
      <c r="H3388" t="str">
        <f>IFERROR(VLOOKUP(C3388,[5]Lookup!A:B,2,FALSE),"Requires Category")</f>
        <v>Etonogestrel</v>
      </c>
      <c r="I3388" t="str">
        <f t="shared" si="55"/>
        <v>Yes</v>
      </c>
    </row>
    <row r="3389" spans="1:9" hidden="1" x14ac:dyDescent="0.25">
      <c r="A3389" s="53">
        <v>42795</v>
      </c>
      <c r="B3389" t="s">
        <v>48</v>
      </c>
      <c r="C3389" t="s">
        <v>153</v>
      </c>
      <c r="D3389">
        <v>2</v>
      </c>
      <c r="E3389" s="4">
        <v>88.79</v>
      </c>
      <c r="F3389" s="4" t="str">
        <f>VLOOKUP(C3389,[5]Lookup!A:C,3,FALSE)</f>
        <v>Local Authority</v>
      </c>
      <c r="G3389" t="str">
        <f>IF(F3389="NHS England", "NHS England", IFERROR(VLOOKUP(B3389,[5]Lookup!E:F,2,FALSE),"Requires a Council Assigning"))</f>
        <v>North Yorkshire County Council</v>
      </c>
      <c r="H3389" t="str">
        <f>IFERROR(VLOOKUP(C3389,[5]Lookup!A:B,2,FALSE),"Requires Category")</f>
        <v>Nicotine Dependence</v>
      </c>
      <c r="I3389" t="str">
        <f t="shared" si="55"/>
        <v>Yes</v>
      </c>
    </row>
    <row r="3390" spans="1:9" hidden="1" x14ac:dyDescent="0.25">
      <c r="A3390" s="53">
        <v>42795</v>
      </c>
      <c r="B3390" t="s">
        <v>48</v>
      </c>
      <c r="C3390" t="s">
        <v>167</v>
      </c>
      <c r="D3390">
        <v>1</v>
      </c>
      <c r="E3390" s="4">
        <v>18.5</v>
      </c>
      <c r="F3390" s="4" t="str">
        <f>VLOOKUP(C3390,[5]Lookup!A:C,3,FALSE)</f>
        <v>Local Authority</v>
      </c>
      <c r="G3390" t="str">
        <f>IF(F3390="NHS England", "NHS England", IFERROR(VLOOKUP(B3390,[5]Lookup!E:F,2,FALSE),"Requires a Council Assigning"))</f>
        <v>North Yorkshire County Council</v>
      </c>
      <c r="H3390" t="str">
        <f>IFERROR(VLOOKUP(C3390,[5]Lookup!A:B,2,FALSE),"Requires Category")</f>
        <v>Nicotine Dependence</v>
      </c>
      <c r="I3390" t="str">
        <f t="shared" si="55"/>
        <v>Yes</v>
      </c>
    </row>
    <row r="3391" spans="1:9" hidden="1" x14ac:dyDescent="0.25">
      <c r="A3391" s="53">
        <v>42795</v>
      </c>
      <c r="B3391" t="s">
        <v>48</v>
      </c>
      <c r="C3391" t="s">
        <v>168</v>
      </c>
      <c r="D3391">
        <v>1</v>
      </c>
      <c r="E3391" s="4">
        <v>19.239999999999998</v>
      </c>
      <c r="F3391" s="4" t="str">
        <f>VLOOKUP(C3391,[5]Lookup!A:C,3,FALSE)</f>
        <v>Local Authority</v>
      </c>
      <c r="G3391" t="str">
        <f>IF(F3391="NHS England", "NHS England", IFERROR(VLOOKUP(B3391,[5]Lookup!E:F,2,FALSE),"Requires a Council Assigning"))</f>
        <v>North Yorkshire County Council</v>
      </c>
      <c r="H3391" t="str">
        <f>IFERROR(VLOOKUP(C3391,[5]Lookup!A:B,2,FALSE),"Requires Category")</f>
        <v>Nicotine Dependence</v>
      </c>
      <c r="I3391" t="str">
        <f t="shared" si="55"/>
        <v>Yes</v>
      </c>
    </row>
    <row r="3392" spans="1:9" hidden="1" x14ac:dyDescent="0.25">
      <c r="A3392" s="53">
        <v>42795</v>
      </c>
      <c r="B3392" t="s">
        <v>48</v>
      </c>
      <c r="C3392" t="s">
        <v>152</v>
      </c>
      <c r="D3392">
        <v>10</v>
      </c>
      <c r="E3392" s="4">
        <v>77.14</v>
      </c>
      <c r="F3392" s="4" t="str">
        <f>VLOOKUP(C3392,[5]Lookup!A:C,3,FALSE)</f>
        <v>NHS England</v>
      </c>
      <c r="G3392" t="str">
        <f>IF(F3392="NHS England", "NHS England", IFERROR(VLOOKUP(B3392,[5]Lookup!E:F,2,FALSE),"Requires a Council Assigning"))</f>
        <v>NHS England</v>
      </c>
      <c r="H3392" t="str">
        <f>IFERROR(VLOOKUP(C3392,[5]Lookup!A:B,2,FALSE),"Requires Category")</f>
        <v>Pneumococcal</v>
      </c>
      <c r="I3392" t="str">
        <f t="shared" si="55"/>
        <v>Yes</v>
      </c>
    </row>
    <row r="3393" spans="1:9" hidden="1" x14ac:dyDescent="0.25">
      <c r="A3393" s="53">
        <v>42795</v>
      </c>
      <c r="B3393" t="s">
        <v>48</v>
      </c>
      <c r="C3393" t="s">
        <v>145</v>
      </c>
      <c r="D3393">
        <v>2</v>
      </c>
      <c r="E3393" s="4">
        <v>50.67</v>
      </c>
      <c r="F3393" s="4" t="str">
        <f>VLOOKUP(C3393,[5]Lookup!A:C,3,FALSE)</f>
        <v>Local Authority</v>
      </c>
      <c r="G3393" t="str">
        <f>IF(F3393="NHS England", "NHS England", IFERROR(VLOOKUP(B3393,[5]Lookup!E:F,2,FALSE),"Requires a Council Assigning"))</f>
        <v>North Yorkshire County Council</v>
      </c>
      <c r="H3393" t="str">
        <f>IFERROR(VLOOKUP(C3393,[5]Lookup!A:B,2,FALSE),"Requires Category")</f>
        <v>Nicotine Dependence</v>
      </c>
      <c r="I3393" t="str">
        <f t="shared" si="55"/>
        <v>Yes</v>
      </c>
    </row>
    <row r="3394" spans="1:9" hidden="1" x14ac:dyDescent="0.25">
      <c r="A3394" s="53">
        <v>42795</v>
      </c>
      <c r="B3394" t="s">
        <v>48</v>
      </c>
      <c r="C3394" t="s">
        <v>146</v>
      </c>
      <c r="D3394">
        <v>3</v>
      </c>
      <c r="E3394" s="4">
        <v>75.97</v>
      </c>
      <c r="F3394" s="4" t="str">
        <f>VLOOKUP(C3394,[5]Lookup!A:C,3,FALSE)</f>
        <v>Local Authority</v>
      </c>
      <c r="G3394" t="str">
        <f>IF(F3394="NHS England", "NHS England", IFERROR(VLOOKUP(B3394,[5]Lookup!E:F,2,FALSE),"Requires a Council Assigning"))</f>
        <v>North Yorkshire County Council</v>
      </c>
      <c r="H3394" t="str">
        <f>IFERROR(VLOOKUP(C3394,[5]Lookup!A:B,2,FALSE),"Requires Category")</f>
        <v>Nicotine Dependence</v>
      </c>
      <c r="I3394" t="str">
        <f t="shared" si="55"/>
        <v>Yes</v>
      </c>
    </row>
    <row r="3395" spans="1:9" hidden="1" x14ac:dyDescent="0.25">
      <c r="A3395" s="53">
        <v>42795</v>
      </c>
      <c r="B3395" t="s">
        <v>14</v>
      </c>
      <c r="C3395" t="s">
        <v>154</v>
      </c>
      <c r="D3395">
        <v>3</v>
      </c>
      <c r="E3395" s="4">
        <v>18.329999999999998</v>
      </c>
      <c r="F3395" s="4" t="str">
        <f>VLOOKUP(C3395,[5]Lookup!A:C,3,FALSE)</f>
        <v>NHS England</v>
      </c>
      <c r="G3395" t="str">
        <f>IF(F3395="NHS England", "NHS England", IFERROR(VLOOKUP(B3395,[5]Lookup!E:F,2,FALSE),"Requires a Council Assigning"))</f>
        <v>NHS England</v>
      </c>
      <c r="H3395" t="str">
        <f>IFERROR(VLOOKUP(C3395,[5]Lookup!A:B,2,FALSE),"Requires Category")</f>
        <v>Influenza</v>
      </c>
      <c r="I3395" t="str">
        <f t="shared" si="55"/>
        <v>Yes</v>
      </c>
    </row>
    <row r="3396" spans="1:9" hidden="1" x14ac:dyDescent="0.25">
      <c r="A3396" s="53">
        <v>42795</v>
      </c>
      <c r="B3396" t="s">
        <v>14</v>
      </c>
      <c r="C3396" t="s">
        <v>128</v>
      </c>
      <c r="D3396">
        <v>3</v>
      </c>
      <c r="E3396" s="4">
        <v>244.78</v>
      </c>
      <c r="F3396" s="4" t="str">
        <f>VLOOKUP(C3396,[5]Lookup!A:C,3,FALSE)</f>
        <v>Local Authority</v>
      </c>
      <c r="G3396" t="str">
        <f>IF(F3396="NHS England", "NHS England", IFERROR(VLOOKUP(B3396,[5]Lookup!E:F,2,FALSE),"Requires a Council Assigning"))</f>
        <v>North Yorkshire County Council</v>
      </c>
      <c r="H3396" t="str">
        <f>IFERROR(VLOOKUP(C3396,[5]Lookup!A:B,2,FALSE),"Requires Category")</f>
        <v>IUD Progestogen-only Device</v>
      </c>
      <c r="I3396" t="str">
        <f t="shared" si="55"/>
        <v>Yes</v>
      </c>
    </row>
    <row r="3397" spans="1:9" hidden="1" x14ac:dyDescent="0.25">
      <c r="A3397" s="53">
        <v>42795</v>
      </c>
      <c r="B3397" t="s">
        <v>14</v>
      </c>
      <c r="C3397" t="s">
        <v>145</v>
      </c>
      <c r="D3397">
        <v>1</v>
      </c>
      <c r="E3397" s="4">
        <v>25.31</v>
      </c>
      <c r="F3397" s="4" t="str">
        <f>VLOOKUP(C3397,[5]Lookup!A:C,3,FALSE)</f>
        <v>Local Authority</v>
      </c>
      <c r="G3397" t="str">
        <f>IF(F3397="NHS England", "NHS England", IFERROR(VLOOKUP(B3397,[5]Lookup!E:F,2,FALSE),"Requires a Council Assigning"))</f>
        <v>North Yorkshire County Council</v>
      </c>
      <c r="H3397" t="str">
        <f>IFERROR(VLOOKUP(C3397,[5]Lookup!A:B,2,FALSE),"Requires Category")</f>
        <v>Nicotine Dependence</v>
      </c>
      <c r="I3397" t="str">
        <f t="shared" si="55"/>
        <v>Yes</v>
      </c>
    </row>
    <row r="3398" spans="1:9" hidden="1" x14ac:dyDescent="0.25">
      <c r="A3398" s="53">
        <v>42795</v>
      </c>
      <c r="B3398" t="s">
        <v>14</v>
      </c>
      <c r="C3398" t="s">
        <v>146</v>
      </c>
      <c r="D3398">
        <v>2</v>
      </c>
      <c r="E3398" s="4">
        <v>101.25</v>
      </c>
      <c r="F3398" s="4" t="str">
        <f>VLOOKUP(C3398,[5]Lookup!A:C,3,FALSE)</f>
        <v>Local Authority</v>
      </c>
      <c r="G3398" t="str">
        <f>IF(F3398="NHS England", "NHS England", IFERROR(VLOOKUP(B3398,[5]Lookup!E:F,2,FALSE),"Requires a Council Assigning"))</f>
        <v>North Yorkshire County Council</v>
      </c>
      <c r="H3398" t="str">
        <f>IFERROR(VLOOKUP(C3398,[5]Lookup!A:B,2,FALSE),"Requires Category")</f>
        <v>Nicotine Dependence</v>
      </c>
      <c r="I3398" t="str">
        <f t="shared" si="55"/>
        <v>Yes</v>
      </c>
    </row>
    <row r="3399" spans="1:9" hidden="1" x14ac:dyDescent="0.25">
      <c r="A3399" s="53">
        <v>42795</v>
      </c>
      <c r="B3399" t="s">
        <v>44</v>
      </c>
      <c r="C3399" t="s">
        <v>133</v>
      </c>
      <c r="D3399">
        <v>4</v>
      </c>
      <c r="E3399" s="4">
        <v>29.37</v>
      </c>
      <c r="F3399" s="4" t="str">
        <f>VLOOKUP(C3399,[5]Lookup!A:C,3,FALSE)</f>
        <v>Local Authority</v>
      </c>
      <c r="G3399" t="str">
        <f>IF(F3399="NHS England", "NHS England", IFERROR(VLOOKUP(B3399,[5]Lookup!E:F,2,FALSE),"Requires a Council Assigning"))</f>
        <v>North Yorkshire County Council</v>
      </c>
      <c r="H3399" t="str">
        <f>IFERROR(VLOOKUP(C3399,[5]Lookup!A:B,2,FALSE),"Requires Category")</f>
        <v>Opioid Dependence</v>
      </c>
      <c r="I3399" t="str">
        <f t="shared" si="55"/>
        <v>Yes</v>
      </c>
    </row>
    <row r="3400" spans="1:9" hidden="1" x14ac:dyDescent="0.25">
      <c r="A3400" s="53">
        <v>42795</v>
      </c>
      <c r="B3400" t="s">
        <v>44</v>
      </c>
      <c r="C3400" t="s">
        <v>135</v>
      </c>
      <c r="D3400">
        <v>2</v>
      </c>
      <c r="E3400" s="4">
        <v>132.80000000000001</v>
      </c>
      <c r="F3400" s="4" t="str">
        <f>VLOOKUP(C3400,[5]Lookup!A:C,3,FALSE)</f>
        <v>Local Authority</v>
      </c>
      <c r="G3400" t="str">
        <f>IF(F3400="NHS England", "NHS England", IFERROR(VLOOKUP(B3400,[5]Lookup!E:F,2,FALSE),"Requires a Council Assigning"))</f>
        <v>North Yorkshire County Council</v>
      </c>
      <c r="H3400" t="str">
        <f>IFERROR(VLOOKUP(C3400,[5]Lookup!A:B,2,FALSE),"Requires Category")</f>
        <v>Alcohol dependence</v>
      </c>
      <c r="I3400" t="str">
        <f t="shared" si="55"/>
        <v>Yes</v>
      </c>
    </row>
    <row r="3401" spans="1:9" hidden="1" x14ac:dyDescent="0.25">
      <c r="A3401" s="53">
        <v>42795</v>
      </c>
      <c r="B3401" t="s">
        <v>44</v>
      </c>
      <c r="C3401" t="s">
        <v>204</v>
      </c>
      <c r="D3401">
        <v>1</v>
      </c>
      <c r="E3401" s="4">
        <v>6.11</v>
      </c>
      <c r="F3401" s="4" t="str">
        <f>VLOOKUP(C3401,[5]Lookup!A:C,3,FALSE)</f>
        <v>NHS England</v>
      </c>
      <c r="G3401" t="str">
        <f>IF(F3401="NHS England", "NHS England", IFERROR(VLOOKUP(B3401,[5]Lookup!E:F,2,FALSE),"Requires a Council Assigning"))</f>
        <v>NHS England</v>
      </c>
      <c r="H3401" t="str">
        <f>IFERROR(VLOOKUP(C3401,[5]Lookup!A:B,2,FALSE),"Requires Category")</f>
        <v>Influenza</v>
      </c>
      <c r="I3401" t="str">
        <f t="shared" si="55"/>
        <v>Yes</v>
      </c>
    </row>
    <row r="3402" spans="1:9" hidden="1" x14ac:dyDescent="0.25">
      <c r="A3402" s="53">
        <v>42795</v>
      </c>
      <c r="B3402" t="s">
        <v>44</v>
      </c>
      <c r="C3402" t="s">
        <v>137</v>
      </c>
      <c r="D3402">
        <v>1</v>
      </c>
      <c r="E3402" s="4">
        <v>4.84</v>
      </c>
      <c r="F3402" s="4" t="str">
        <f>VLOOKUP(C3402,[5]Lookup!A:C,3,FALSE)</f>
        <v>NHS England</v>
      </c>
      <c r="G3402" t="str">
        <f>IF(F3402="NHS England", "NHS England", IFERROR(VLOOKUP(B3402,[5]Lookup!E:F,2,FALSE),"Requires a Council Assigning"))</f>
        <v>NHS England</v>
      </c>
      <c r="H3402" t="str">
        <f>IFERROR(VLOOKUP(C3402,[5]Lookup!A:B,2,FALSE),"Requires Category")</f>
        <v>Influenza</v>
      </c>
      <c r="I3402" t="str">
        <f t="shared" si="55"/>
        <v>Yes</v>
      </c>
    </row>
    <row r="3403" spans="1:9" hidden="1" x14ac:dyDescent="0.25">
      <c r="A3403" s="53">
        <v>42795</v>
      </c>
      <c r="B3403" t="s">
        <v>44</v>
      </c>
      <c r="C3403" t="s">
        <v>138</v>
      </c>
      <c r="D3403">
        <v>22</v>
      </c>
      <c r="E3403" s="4">
        <v>162.87</v>
      </c>
      <c r="F3403" s="4" t="str">
        <f>VLOOKUP(C3403,[5]Lookup!A:C,3,FALSE)</f>
        <v>Local Authority</v>
      </c>
      <c r="G3403" t="str">
        <f>IF(F3403="NHS England", "NHS England", IFERROR(VLOOKUP(B3403,[5]Lookup!E:F,2,FALSE),"Requires a Council Assigning"))</f>
        <v>North Yorkshire County Council</v>
      </c>
      <c r="H3403" t="str">
        <f>IFERROR(VLOOKUP(C3403,[5]Lookup!A:B,2,FALSE),"Requires Category")</f>
        <v>Opioid Dependence</v>
      </c>
      <c r="I3403" t="str">
        <f t="shared" si="55"/>
        <v>Yes</v>
      </c>
    </row>
    <row r="3404" spans="1:9" hidden="1" x14ac:dyDescent="0.25">
      <c r="A3404" s="53">
        <v>42795</v>
      </c>
      <c r="B3404" t="s">
        <v>44</v>
      </c>
      <c r="C3404" t="s">
        <v>128</v>
      </c>
      <c r="D3404">
        <v>3</v>
      </c>
      <c r="E3404" s="4">
        <v>244.78</v>
      </c>
      <c r="F3404" s="4" t="str">
        <f>VLOOKUP(C3404,[5]Lookup!A:C,3,FALSE)</f>
        <v>Local Authority</v>
      </c>
      <c r="G3404" t="str">
        <f>IF(F3404="NHS England", "NHS England", IFERROR(VLOOKUP(B3404,[5]Lookup!E:F,2,FALSE),"Requires a Council Assigning"))</f>
        <v>North Yorkshire County Council</v>
      </c>
      <c r="H3404" t="str">
        <f>IFERROR(VLOOKUP(C3404,[5]Lookup!A:B,2,FALSE),"Requires Category")</f>
        <v>IUD Progestogen-only Device</v>
      </c>
      <c r="I3404" t="str">
        <f t="shared" si="55"/>
        <v>Yes</v>
      </c>
    </row>
    <row r="3405" spans="1:9" hidden="1" x14ac:dyDescent="0.25">
      <c r="A3405" s="53">
        <v>42795</v>
      </c>
      <c r="B3405" t="s">
        <v>44</v>
      </c>
      <c r="C3405" t="s">
        <v>129</v>
      </c>
      <c r="D3405">
        <v>7</v>
      </c>
      <c r="E3405" s="4">
        <v>541.48</v>
      </c>
      <c r="F3405" s="4" t="str">
        <f>VLOOKUP(C3405,[5]Lookup!A:C,3,FALSE)</f>
        <v>Local Authority</v>
      </c>
      <c r="G3405" t="str">
        <f>IF(F3405="NHS England", "NHS England", IFERROR(VLOOKUP(B3405,[5]Lookup!E:F,2,FALSE),"Requires a Council Assigning"))</f>
        <v>North Yorkshire County Council</v>
      </c>
      <c r="H3405" t="str">
        <f>IFERROR(VLOOKUP(C3405,[5]Lookup!A:B,2,FALSE),"Requires Category")</f>
        <v>Etonogestrel</v>
      </c>
      <c r="I3405" t="str">
        <f t="shared" si="55"/>
        <v>Yes</v>
      </c>
    </row>
    <row r="3406" spans="1:9" hidden="1" x14ac:dyDescent="0.25">
      <c r="A3406" s="53">
        <v>42795</v>
      </c>
      <c r="B3406" t="s">
        <v>44</v>
      </c>
      <c r="C3406" t="s">
        <v>153</v>
      </c>
      <c r="D3406">
        <v>1</v>
      </c>
      <c r="E3406" s="4">
        <v>22.29</v>
      </c>
      <c r="F3406" s="4" t="str">
        <f>VLOOKUP(C3406,[5]Lookup!A:C,3,FALSE)</f>
        <v>Local Authority</v>
      </c>
      <c r="G3406" t="str">
        <f>IF(F3406="NHS England", "NHS England", IFERROR(VLOOKUP(B3406,[5]Lookup!E:F,2,FALSE),"Requires a Council Assigning"))</f>
        <v>North Yorkshire County Council</v>
      </c>
      <c r="H3406" t="str">
        <f>IFERROR(VLOOKUP(C3406,[5]Lookup!A:B,2,FALSE),"Requires Category")</f>
        <v>Nicotine Dependence</v>
      </c>
      <c r="I3406" t="str">
        <f t="shared" si="55"/>
        <v>Yes</v>
      </c>
    </row>
    <row r="3407" spans="1:9" hidden="1" x14ac:dyDescent="0.25">
      <c r="A3407" s="53">
        <v>42795</v>
      </c>
      <c r="B3407" t="s">
        <v>44</v>
      </c>
      <c r="C3407" t="s">
        <v>157</v>
      </c>
      <c r="D3407">
        <v>1</v>
      </c>
      <c r="E3407" s="4">
        <v>18.5</v>
      </c>
      <c r="F3407" s="4" t="str">
        <f>VLOOKUP(C3407,[5]Lookup!A:C,3,FALSE)</f>
        <v>Local Authority</v>
      </c>
      <c r="G3407" t="str">
        <f>IF(F3407="NHS England", "NHS England", IFERROR(VLOOKUP(B3407,[5]Lookup!E:F,2,FALSE),"Requires a Council Assigning"))</f>
        <v>North Yorkshire County Council</v>
      </c>
      <c r="H3407" t="str">
        <f>IFERROR(VLOOKUP(C3407,[5]Lookup!A:B,2,FALSE),"Requires Category")</f>
        <v>Nicotine Dependence</v>
      </c>
      <c r="I3407" t="str">
        <f t="shared" si="55"/>
        <v>Yes</v>
      </c>
    </row>
    <row r="3408" spans="1:9" hidden="1" x14ac:dyDescent="0.25">
      <c r="A3408" s="53">
        <v>42795</v>
      </c>
      <c r="B3408" t="s">
        <v>44</v>
      </c>
      <c r="C3408" t="s">
        <v>168</v>
      </c>
      <c r="D3408">
        <v>2</v>
      </c>
      <c r="E3408" s="4">
        <v>38.479999999999997</v>
      </c>
      <c r="F3408" s="4" t="str">
        <f>VLOOKUP(C3408,[5]Lookup!A:C,3,FALSE)</f>
        <v>Local Authority</v>
      </c>
      <c r="G3408" t="str">
        <f>IF(F3408="NHS England", "NHS England", IFERROR(VLOOKUP(B3408,[5]Lookup!E:F,2,FALSE),"Requires a Council Assigning"))</f>
        <v>North Yorkshire County Council</v>
      </c>
      <c r="H3408" t="str">
        <f>IFERROR(VLOOKUP(C3408,[5]Lookup!A:B,2,FALSE),"Requires Category")</f>
        <v>Nicotine Dependence</v>
      </c>
      <c r="I3408" t="str">
        <f t="shared" si="55"/>
        <v>Yes</v>
      </c>
    </row>
    <row r="3409" spans="1:9" hidden="1" x14ac:dyDescent="0.25">
      <c r="A3409" s="53">
        <v>42795</v>
      </c>
      <c r="B3409" t="s">
        <v>44</v>
      </c>
      <c r="C3409" t="s">
        <v>155</v>
      </c>
      <c r="D3409">
        <v>4</v>
      </c>
      <c r="E3409" s="4">
        <v>47.3</v>
      </c>
      <c r="F3409" s="4" t="str">
        <f>VLOOKUP(C3409,[5]Lookup!A:C,3,FALSE)</f>
        <v>Local Authority</v>
      </c>
      <c r="G3409" t="str">
        <f>IF(F3409="NHS England", "NHS England", IFERROR(VLOOKUP(B3409,[5]Lookup!E:F,2,FALSE),"Requires a Council Assigning"))</f>
        <v>North Yorkshire County Council</v>
      </c>
      <c r="H3409" t="str">
        <f>IFERROR(VLOOKUP(C3409,[5]Lookup!A:B,2,FALSE),"Requires Category")</f>
        <v>Opioid Dependence</v>
      </c>
      <c r="I3409" t="str">
        <f t="shared" si="55"/>
        <v>Yes</v>
      </c>
    </row>
    <row r="3410" spans="1:9" hidden="1" x14ac:dyDescent="0.25">
      <c r="A3410" s="53">
        <v>42795</v>
      </c>
      <c r="B3410" t="s">
        <v>44</v>
      </c>
      <c r="C3410" t="s">
        <v>174</v>
      </c>
      <c r="D3410">
        <v>6</v>
      </c>
      <c r="E3410" s="4">
        <v>424.13</v>
      </c>
      <c r="F3410" s="4" t="str">
        <f>VLOOKUP(C3410,[5]Lookup!A:C,3,FALSE)</f>
        <v>Local Authority</v>
      </c>
      <c r="G3410" t="str">
        <f>IF(F3410="NHS England", "NHS England", IFERROR(VLOOKUP(B3410,[5]Lookup!E:F,2,FALSE),"Requires a Council Assigning"))</f>
        <v>North Yorkshire County Council</v>
      </c>
      <c r="H3410" t="str">
        <f>IFERROR(VLOOKUP(C3410,[5]Lookup!A:B,2,FALSE),"Requires Category")</f>
        <v>Opioid Dependence</v>
      </c>
      <c r="I3410" t="str">
        <f t="shared" si="55"/>
        <v>Yes</v>
      </c>
    </row>
    <row r="3411" spans="1:9" hidden="1" x14ac:dyDescent="0.25">
      <c r="A3411" s="53">
        <v>42795</v>
      </c>
      <c r="B3411" t="s">
        <v>44</v>
      </c>
      <c r="C3411" t="s">
        <v>145</v>
      </c>
      <c r="D3411">
        <v>2</v>
      </c>
      <c r="E3411" s="4">
        <v>50.67</v>
      </c>
      <c r="F3411" s="4" t="str">
        <f>VLOOKUP(C3411,[5]Lookup!A:C,3,FALSE)</f>
        <v>Local Authority</v>
      </c>
      <c r="G3411" t="str">
        <f>IF(F3411="NHS England", "NHS England", IFERROR(VLOOKUP(B3411,[5]Lookup!E:F,2,FALSE),"Requires a Council Assigning"))</f>
        <v>North Yorkshire County Council</v>
      </c>
      <c r="H3411" t="str">
        <f>IFERROR(VLOOKUP(C3411,[5]Lookup!A:B,2,FALSE),"Requires Category")</f>
        <v>Nicotine Dependence</v>
      </c>
      <c r="I3411" t="str">
        <f t="shared" si="55"/>
        <v>Yes</v>
      </c>
    </row>
    <row r="3412" spans="1:9" hidden="1" x14ac:dyDescent="0.25">
      <c r="A3412" s="53">
        <v>42795</v>
      </c>
      <c r="B3412" t="s">
        <v>44</v>
      </c>
      <c r="C3412" t="s">
        <v>146</v>
      </c>
      <c r="D3412">
        <v>2</v>
      </c>
      <c r="E3412" s="4">
        <v>101.27</v>
      </c>
      <c r="F3412" s="4" t="str">
        <f>VLOOKUP(C3412,[5]Lookup!A:C,3,FALSE)</f>
        <v>Local Authority</v>
      </c>
      <c r="G3412" t="str">
        <f>IF(F3412="NHS England", "NHS England", IFERROR(VLOOKUP(B3412,[5]Lookup!E:F,2,FALSE),"Requires a Council Assigning"))</f>
        <v>North Yorkshire County Council</v>
      </c>
      <c r="H3412" t="str">
        <f>IFERROR(VLOOKUP(C3412,[5]Lookup!A:B,2,FALSE),"Requires Category")</f>
        <v>Nicotine Dependence</v>
      </c>
      <c r="I3412" t="str">
        <f t="shared" si="55"/>
        <v>Yes</v>
      </c>
    </row>
    <row r="3413" spans="1:9" hidden="1" x14ac:dyDescent="0.25">
      <c r="A3413" s="53">
        <v>42795</v>
      </c>
      <c r="B3413" t="s">
        <v>30</v>
      </c>
      <c r="C3413" t="s">
        <v>136</v>
      </c>
      <c r="D3413">
        <v>3</v>
      </c>
      <c r="E3413" s="4">
        <v>232.1</v>
      </c>
      <c r="F3413" s="4" t="str">
        <f>VLOOKUP(C3413,[5]Lookup!A:C,3,FALSE)</f>
        <v>Local Authority</v>
      </c>
      <c r="G3413" t="str">
        <f>IF(F3413="NHS England", "NHS England", IFERROR(VLOOKUP(B3413,[5]Lookup!E:F,2,FALSE),"Requires a Council Assigning"))</f>
        <v>City of York</v>
      </c>
      <c r="H3413" t="str">
        <f>IFERROR(VLOOKUP(C3413,[5]Lookup!A:B,2,FALSE),"Requires Category")</f>
        <v>Etonogestrel</v>
      </c>
      <c r="I3413" t="str">
        <f t="shared" si="55"/>
        <v>No</v>
      </c>
    </row>
    <row r="3414" spans="1:9" hidden="1" x14ac:dyDescent="0.25">
      <c r="A3414" s="53">
        <v>42795</v>
      </c>
      <c r="B3414" t="s">
        <v>30</v>
      </c>
      <c r="C3414" t="s">
        <v>154</v>
      </c>
      <c r="D3414">
        <v>2</v>
      </c>
      <c r="E3414" s="4">
        <v>12.22</v>
      </c>
      <c r="F3414" s="4" t="str">
        <f>VLOOKUP(C3414,[5]Lookup!A:C,3,FALSE)</f>
        <v>NHS England</v>
      </c>
      <c r="G3414" t="str">
        <f>IF(F3414="NHS England", "NHS England", IFERROR(VLOOKUP(B3414,[5]Lookup!E:F,2,FALSE),"Requires a Council Assigning"))</f>
        <v>NHS England</v>
      </c>
      <c r="H3414" t="str">
        <f>IFERROR(VLOOKUP(C3414,[5]Lookup!A:B,2,FALSE),"Requires Category")</f>
        <v>Influenza</v>
      </c>
      <c r="I3414" t="str">
        <f t="shared" si="55"/>
        <v>Yes</v>
      </c>
    </row>
    <row r="3415" spans="1:9" hidden="1" x14ac:dyDescent="0.25">
      <c r="A3415" s="53">
        <v>42795</v>
      </c>
      <c r="B3415" t="s">
        <v>30</v>
      </c>
      <c r="C3415" t="s">
        <v>164</v>
      </c>
      <c r="D3415">
        <v>1</v>
      </c>
      <c r="E3415" s="4">
        <v>4.83</v>
      </c>
      <c r="F3415" s="4" t="str">
        <f>VLOOKUP(C3415,[5]Lookup!A:C,3,FALSE)</f>
        <v>Local Authority</v>
      </c>
      <c r="G3415" t="str">
        <f>IF(F3415="NHS England", "NHS England", IFERROR(VLOOKUP(B3415,[5]Lookup!E:F,2,FALSE),"Requires a Council Assigning"))</f>
        <v>City of York</v>
      </c>
      <c r="H3415" t="str">
        <f>IFERROR(VLOOKUP(C3415,[5]Lookup!A:B,2,FALSE),"Requires Category")</f>
        <v>Emergency Contraception</v>
      </c>
      <c r="I3415" t="str">
        <f t="shared" si="55"/>
        <v>No</v>
      </c>
    </row>
    <row r="3416" spans="1:9" hidden="1" x14ac:dyDescent="0.25">
      <c r="A3416" s="53">
        <v>42795</v>
      </c>
      <c r="B3416" t="s">
        <v>30</v>
      </c>
      <c r="C3416" t="s">
        <v>159</v>
      </c>
      <c r="D3416">
        <v>1</v>
      </c>
      <c r="E3416" s="4">
        <v>4.83</v>
      </c>
      <c r="F3416" s="4" t="str">
        <f>VLOOKUP(C3416,[5]Lookup!A:C,3,FALSE)</f>
        <v>Local Authority</v>
      </c>
      <c r="G3416" t="str">
        <f>IF(F3416="NHS England", "NHS England", IFERROR(VLOOKUP(B3416,[5]Lookup!E:F,2,FALSE),"Requires a Council Assigning"))</f>
        <v>City of York</v>
      </c>
      <c r="H3416" t="str">
        <f>IFERROR(VLOOKUP(C3416,[5]Lookup!A:B,2,FALSE),"Requires Category")</f>
        <v>Emergency Contraception</v>
      </c>
      <c r="I3416" t="str">
        <f t="shared" si="55"/>
        <v>No</v>
      </c>
    </row>
    <row r="3417" spans="1:9" hidden="1" x14ac:dyDescent="0.25">
      <c r="A3417" s="53">
        <v>42795</v>
      </c>
      <c r="B3417" t="s">
        <v>30</v>
      </c>
      <c r="C3417" t="s">
        <v>129</v>
      </c>
      <c r="D3417">
        <v>2</v>
      </c>
      <c r="E3417" s="4">
        <v>154.71</v>
      </c>
      <c r="F3417" s="4" t="str">
        <f>VLOOKUP(C3417,[5]Lookup!A:C,3,FALSE)</f>
        <v>Local Authority</v>
      </c>
      <c r="G3417" t="str">
        <f>IF(F3417="NHS England", "NHS England", IFERROR(VLOOKUP(B3417,[5]Lookup!E:F,2,FALSE),"Requires a Council Assigning"))</f>
        <v>City of York</v>
      </c>
      <c r="H3417" t="str">
        <f>IFERROR(VLOOKUP(C3417,[5]Lookup!A:B,2,FALSE),"Requires Category")</f>
        <v>Etonogestrel</v>
      </c>
      <c r="I3417" t="str">
        <f t="shared" si="55"/>
        <v>No</v>
      </c>
    </row>
    <row r="3418" spans="1:9" hidden="1" x14ac:dyDescent="0.25">
      <c r="A3418" s="53">
        <v>42795</v>
      </c>
      <c r="B3418" t="s">
        <v>30</v>
      </c>
      <c r="C3418" t="s">
        <v>146</v>
      </c>
      <c r="D3418">
        <v>1</v>
      </c>
      <c r="E3418" s="4">
        <v>25.31</v>
      </c>
      <c r="F3418" s="4" t="str">
        <f>VLOOKUP(C3418,[5]Lookup!A:C,3,FALSE)</f>
        <v>Local Authority</v>
      </c>
      <c r="G3418" t="str">
        <f>IF(F3418="NHS England", "NHS England", IFERROR(VLOOKUP(B3418,[5]Lookup!E:F,2,FALSE),"Requires a Council Assigning"))</f>
        <v>City of York</v>
      </c>
      <c r="H3418" t="str">
        <f>IFERROR(VLOOKUP(C3418,[5]Lookup!A:B,2,FALSE),"Requires Category")</f>
        <v>Nicotine Dependence</v>
      </c>
      <c r="I3418" t="str">
        <f t="shared" si="55"/>
        <v>No</v>
      </c>
    </row>
    <row r="3419" spans="1:9" hidden="1" x14ac:dyDescent="0.25">
      <c r="A3419" s="53">
        <v>42795</v>
      </c>
      <c r="B3419" t="s">
        <v>18</v>
      </c>
      <c r="C3419" t="s">
        <v>166</v>
      </c>
      <c r="D3419">
        <v>1</v>
      </c>
      <c r="E3419" s="4">
        <v>31.28</v>
      </c>
      <c r="F3419" s="4" t="str">
        <f>VLOOKUP(C3419,[5]Lookup!A:C,3,FALSE)</f>
        <v>Local Authority</v>
      </c>
      <c r="G3419" t="str">
        <f>IF(F3419="NHS England", "NHS England", IFERROR(VLOOKUP(B3419,[5]Lookup!E:F,2,FALSE),"Requires a Council Assigning"))</f>
        <v>North Yorkshire County Council</v>
      </c>
      <c r="H3419" t="str">
        <f>IFERROR(VLOOKUP(C3419,[5]Lookup!A:B,2,FALSE),"Requires Category")</f>
        <v>Alcohol dependence</v>
      </c>
      <c r="I3419" t="str">
        <f t="shared" si="55"/>
        <v>Yes</v>
      </c>
    </row>
    <row r="3420" spans="1:9" hidden="1" x14ac:dyDescent="0.25">
      <c r="A3420" s="53">
        <v>42795</v>
      </c>
      <c r="B3420" t="s">
        <v>38</v>
      </c>
      <c r="C3420" t="s">
        <v>130</v>
      </c>
      <c r="D3420">
        <v>5</v>
      </c>
      <c r="E3420" s="4">
        <v>247.96</v>
      </c>
      <c r="F3420" s="4" t="str">
        <f>VLOOKUP(C3420,[5]Lookup!A:C,3,FALSE)</f>
        <v>Local Authority</v>
      </c>
      <c r="G3420" t="str">
        <f>IF(F3420="NHS England", "NHS England", IFERROR(VLOOKUP(B3420,[5]Lookup!E:F,2,FALSE),"Requires a Council Assigning"))</f>
        <v>City of York</v>
      </c>
      <c r="H3420" t="str">
        <f>IFERROR(VLOOKUP(C3420,[5]Lookup!A:B,2,FALSE),"Requires Category")</f>
        <v>Nicotine Dependence</v>
      </c>
      <c r="I3420" t="str">
        <f t="shared" si="55"/>
        <v>No</v>
      </c>
    </row>
    <row r="3421" spans="1:9" hidden="1" x14ac:dyDescent="0.25">
      <c r="A3421" s="53">
        <v>42795</v>
      </c>
      <c r="B3421" t="s">
        <v>38</v>
      </c>
      <c r="C3421" t="s">
        <v>127</v>
      </c>
      <c r="D3421">
        <v>1</v>
      </c>
      <c r="E3421" s="4">
        <v>13.04</v>
      </c>
      <c r="F3421" s="4" t="str">
        <f>VLOOKUP(C3421,[5]Lookup!A:C,3,FALSE)</f>
        <v>Local Authority</v>
      </c>
      <c r="G3421" t="str">
        <f>IF(F3421="NHS England", "NHS England", IFERROR(VLOOKUP(B3421,[5]Lookup!E:F,2,FALSE),"Requires a Council Assigning"))</f>
        <v>City of York</v>
      </c>
      <c r="H3421" t="str">
        <f>IFERROR(VLOOKUP(C3421,[5]Lookup!A:B,2,FALSE),"Requires Category")</f>
        <v>Emergency Contraception</v>
      </c>
      <c r="I3421" t="str">
        <f t="shared" si="55"/>
        <v>No</v>
      </c>
    </row>
    <row r="3422" spans="1:9" hidden="1" x14ac:dyDescent="0.25">
      <c r="A3422" s="53">
        <v>42795</v>
      </c>
      <c r="B3422" t="s">
        <v>38</v>
      </c>
      <c r="C3422" t="s">
        <v>136</v>
      </c>
      <c r="D3422">
        <v>8</v>
      </c>
      <c r="E3422" s="4">
        <v>618.94000000000005</v>
      </c>
      <c r="F3422" s="4" t="str">
        <f>VLOOKUP(C3422,[5]Lookup!A:C,3,FALSE)</f>
        <v>Local Authority</v>
      </c>
      <c r="G3422" t="str">
        <f>IF(F3422="NHS England", "NHS England", IFERROR(VLOOKUP(B3422,[5]Lookup!E:F,2,FALSE),"Requires a Council Assigning"))</f>
        <v>City of York</v>
      </c>
      <c r="H3422" t="str">
        <f>IFERROR(VLOOKUP(C3422,[5]Lookup!A:B,2,FALSE),"Requires Category")</f>
        <v>Etonogestrel</v>
      </c>
      <c r="I3422" t="str">
        <f t="shared" si="55"/>
        <v>No</v>
      </c>
    </row>
    <row r="3423" spans="1:9" hidden="1" x14ac:dyDescent="0.25">
      <c r="A3423" s="53">
        <v>42795</v>
      </c>
      <c r="B3423" t="s">
        <v>38</v>
      </c>
      <c r="C3423" t="s">
        <v>154</v>
      </c>
      <c r="D3423">
        <v>1</v>
      </c>
      <c r="E3423" s="4">
        <v>6.11</v>
      </c>
      <c r="F3423" s="4" t="str">
        <f>VLOOKUP(C3423,[5]Lookup!A:C,3,FALSE)</f>
        <v>NHS England</v>
      </c>
      <c r="G3423" t="str">
        <f>IF(F3423="NHS England", "NHS England", IFERROR(VLOOKUP(B3423,[5]Lookup!E:F,2,FALSE),"Requires a Council Assigning"))</f>
        <v>NHS England</v>
      </c>
      <c r="H3423" t="str">
        <f>IFERROR(VLOOKUP(C3423,[5]Lookup!A:B,2,FALSE),"Requires Category")</f>
        <v>Influenza</v>
      </c>
      <c r="I3423" t="str">
        <f t="shared" si="55"/>
        <v>Yes</v>
      </c>
    </row>
    <row r="3424" spans="1:9" hidden="1" x14ac:dyDescent="0.25">
      <c r="A3424" s="53">
        <v>42795</v>
      </c>
      <c r="B3424" t="s">
        <v>38</v>
      </c>
      <c r="C3424" t="s">
        <v>164</v>
      </c>
      <c r="D3424">
        <v>1</v>
      </c>
      <c r="E3424" s="4">
        <v>4.83</v>
      </c>
      <c r="F3424" s="4" t="str">
        <f>VLOOKUP(C3424,[5]Lookup!A:C,3,FALSE)</f>
        <v>Local Authority</v>
      </c>
      <c r="G3424" t="str">
        <f>IF(F3424="NHS England", "NHS England", IFERROR(VLOOKUP(B3424,[5]Lookup!E:F,2,FALSE),"Requires a Council Assigning"))</f>
        <v>City of York</v>
      </c>
      <c r="H3424" t="str">
        <f>IFERROR(VLOOKUP(C3424,[5]Lookup!A:B,2,FALSE),"Requires Category")</f>
        <v>Emergency Contraception</v>
      </c>
      <c r="I3424" t="str">
        <f t="shared" si="55"/>
        <v>No</v>
      </c>
    </row>
    <row r="3425" spans="1:9" hidden="1" x14ac:dyDescent="0.25">
      <c r="A3425" s="53">
        <v>42795</v>
      </c>
      <c r="B3425" t="s">
        <v>38</v>
      </c>
      <c r="C3425" t="s">
        <v>159</v>
      </c>
      <c r="D3425">
        <v>1</v>
      </c>
      <c r="E3425" s="4">
        <v>4.83</v>
      </c>
      <c r="F3425" s="4" t="str">
        <f>VLOOKUP(C3425,[5]Lookup!A:C,3,FALSE)</f>
        <v>Local Authority</v>
      </c>
      <c r="G3425" t="str">
        <f>IF(F3425="NHS England", "NHS England", IFERROR(VLOOKUP(B3425,[5]Lookup!E:F,2,FALSE),"Requires a Council Assigning"))</f>
        <v>City of York</v>
      </c>
      <c r="H3425" t="str">
        <f>IFERROR(VLOOKUP(C3425,[5]Lookup!A:B,2,FALSE),"Requires Category")</f>
        <v>Emergency Contraception</v>
      </c>
      <c r="I3425" t="str">
        <f t="shared" si="55"/>
        <v>No</v>
      </c>
    </row>
    <row r="3426" spans="1:9" hidden="1" x14ac:dyDescent="0.25">
      <c r="A3426" s="53">
        <v>42795</v>
      </c>
      <c r="B3426" t="s">
        <v>38</v>
      </c>
      <c r="C3426" t="s">
        <v>128</v>
      </c>
      <c r="D3426">
        <v>2</v>
      </c>
      <c r="E3426" s="4">
        <v>163.18</v>
      </c>
      <c r="F3426" s="4" t="str">
        <f>VLOOKUP(C3426,[5]Lookup!A:C,3,FALSE)</f>
        <v>Local Authority</v>
      </c>
      <c r="G3426" t="str">
        <f>IF(F3426="NHS England", "NHS England", IFERROR(VLOOKUP(B3426,[5]Lookup!E:F,2,FALSE),"Requires a Council Assigning"))</f>
        <v>City of York</v>
      </c>
      <c r="H3426" t="str">
        <f>IFERROR(VLOOKUP(C3426,[5]Lookup!A:B,2,FALSE),"Requires Category")</f>
        <v>IUD Progestogen-only Device</v>
      </c>
      <c r="I3426" t="str">
        <f t="shared" si="55"/>
        <v>No</v>
      </c>
    </row>
    <row r="3427" spans="1:9" hidden="1" x14ac:dyDescent="0.25">
      <c r="A3427" s="53">
        <v>42795</v>
      </c>
      <c r="B3427" t="s">
        <v>38</v>
      </c>
      <c r="C3427" t="s">
        <v>129</v>
      </c>
      <c r="D3427">
        <v>13</v>
      </c>
      <c r="E3427" s="4">
        <v>1005.78</v>
      </c>
      <c r="F3427" s="4" t="str">
        <f>VLOOKUP(C3427,[5]Lookup!A:C,3,FALSE)</f>
        <v>Local Authority</v>
      </c>
      <c r="G3427" t="str">
        <f>IF(F3427="NHS England", "NHS England", IFERROR(VLOOKUP(B3427,[5]Lookup!E:F,2,FALSE),"Requires a Council Assigning"))</f>
        <v>City of York</v>
      </c>
      <c r="H3427" t="str">
        <f>IFERROR(VLOOKUP(C3427,[5]Lookup!A:B,2,FALSE),"Requires Category")</f>
        <v>Etonogestrel</v>
      </c>
      <c r="I3427" t="str">
        <f t="shared" si="55"/>
        <v>No</v>
      </c>
    </row>
    <row r="3428" spans="1:9" hidden="1" x14ac:dyDescent="0.25">
      <c r="A3428" s="53">
        <v>42795</v>
      </c>
      <c r="B3428" t="s">
        <v>38</v>
      </c>
      <c r="C3428" t="s">
        <v>153</v>
      </c>
      <c r="D3428">
        <v>1</v>
      </c>
      <c r="E3428" s="4">
        <v>79.19</v>
      </c>
      <c r="F3428" s="4" t="str">
        <f>VLOOKUP(C3428,[5]Lookup!A:C,3,FALSE)</f>
        <v>Local Authority</v>
      </c>
      <c r="G3428" t="str">
        <f>IF(F3428="NHS England", "NHS England", IFERROR(VLOOKUP(B3428,[5]Lookup!E:F,2,FALSE),"Requires a Council Assigning"))</f>
        <v>City of York</v>
      </c>
      <c r="H3428" t="str">
        <f>IFERROR(VLOOKUP(C3428,[5]Lookup!A:B,2,FALSE),"Requires Category")</f>
        <v>Nicotine Dependence</v>
      </c>
      <c r="I3428" t="str">
        <f t="shared" si="55"/>
        <v>No</v>
      </c>
    </row>
    <row r="3429" spans="1:9" hidden="1" x14ac:dyDescent="0.25">
      <c r="A3429" s="53">
        <v>42795</v>
      </c>
      <c r="B3429" t="s">
        <v>38</v>
      </c>
      <c r="C3429" t="s">
        <v>258</v>
      </c>
      <c r="D3429">
        <v>1</v>
      </c>
      <c r="E3429" s="4">
        <v>8.3800000000000008</v>
      </c>
      <c r="F3429" s="4" t="str">
        <f>VLOOKUP(C3429,[5]Lookup!A:C,3,FALSE)</f>
        <v>Local Authority</v>
      </c>
      <c r="G3429" t="str">
        <f>IF(F3429="NHS England", "NHS England", IFERROR(VLOOKUP(B3429,[5]Lookup!E:F,2,FALSE),"Requires a Council Assigning"))</f>
        <v>City of York</v>
      </c>
      <c r="H3429" t="str">
        <f>IFERROR(VLOOKUP(C3429,[5]Lookup!A:B,2,FALSE),"Requires Category")</f>
        <v>Nicotine Dependence</v>
      </c>
      <c r="I3429" t="str">
        <f t="shared" si="55"/>
        <v>No</v>
      </c>
    </row>
    <row r="3430" spans="1:9" hidden="1" x14ac:dyDescent="0.25">
      <c r="A3430" s="53">
        <v>42795</v>
      </c>
      <c r="B3430" t="s">
        <v>38</v>
      </c>
      <c r="C3430" t="s">
        <v>144</v>
      </c>
      <c r="D3430">
        <v>2</v>
      </c>
      <c r="E3430" s="4">
        <v>26.08</v>
      </c>
      <c r="F3430" s="4" t="str">
        <f>VLOOKUP(C3430,[5]Lookup!A:C,3,FALSE)</f>
        <v>Local Authority</v>
      </c>
      <c r="G3430" t="str">
        <f>IF(F3430="NHS England", "NHS England", IFERROR(VLOOKUP(B3430,[5]Lookup!E:F,2,FALSE),"Requires a Council Assigning"))</f>
        <v>City of York</v>
      </c>
      <c r="H3430" t="str">
        <f>IFERROR(VLOOKUP(C3430,[5]Lookup!A:B,2,FALSE),"Requires Category")</f>
        <v>Emergency Contraception</v>
      </c>
      <c r="I3430" t="str">
        <f t="shared" si="55"/>
        <v>No</v>
      </c>
    </row>
    <row r="3431" spans="1:9" hidden="1" x14ac:dyDescent="0.25">
      <c r="A3431" s="53">
        <v>42795</v>
      </c>
      <c r="B3431" t="s">
        <v>54</v>
      </c>
      <c r="C3431" t="s">
        <v>166</v>
      </c>
      <c r="D3431">
        <v>4</v>
      </c>
      <c r="E3431" s="4">
        <v>125.11</v>
      </c>
      <c r="F3431" s="4" t="str">
        <f>VLOOKUP(C3431,[5]Lookup!A:C,3,FALSE)</f>
        <v>Local Authority</v>
      </c>
      <c r="G3431" t="str">
        <f>IF(F3431="NHS England", "NHS England", IFERROR(VLOOKUP(B3431,[5]Lookup!E:F,2,FALSE),"Requires a Council Assigning"))</f>
        <v>City of York</v>
      </c>
      <c r="H3431" t="str">
        <f>IFERROR(VLOOKUP(C3431,[5]Lookup!A:B,2,FALSE),"Requires Category")</f>
        <v>Alcohol dependence</v>
      </c>
      <c r="I3431" t="str">
        <f t="shared" si="55"/>
        <v>No</v>
      </c>
    </row>
    <row r="3432" spans="1:9" hidden="1" x14ac:dyDescent="0.25">
      <c r="A3432" s="53">
        <v>42795</v>
      </c>
      <c r="B3432" t="s">
        <v>54</v>
      </c>
      <c r="C3432" t="s">
        <v>130</v>
      </c>
      <c r="D3432">
        <v>1</v>
      </c>
      <c r="E3432" s="4">
        <v>38.729999999999997</v>
      </c>
      <c r="F3432" s="4" t="str">
        <f>VLOOKUP(C3432,[5]Lookup!A:C,3,FALSE)</f>
        <v>Local Authority</v>
      </c>
      <c r="G3432" t="str">
        <f>IF(F3432="NHS England", "NHS England", IFERROR(VLOOKUP(B3432,[5]Lookup!E:F,2,FALSE),"Requires a Council Assigning"))</f>
        <v>City of York</v>
      </c>
      <c r="H3432" t="str">
        <f>IFERROR(VLOOKUP(C3432,[5]Lookup!A:B,2,FALSE),"Requires Category")</f>
        <v>Nicotine Dependence</v>
      </c>
      <c r="I3432" t="str">
        <f t="shared" si="55"/>
        <v>No</v>
      </c>
    </row>
    <row r="3433" spans="1:9" hidden="1" x14ac:dyDescent="0.25">
      <c r="A3433" s="53">
        <v>42795</v>
      </c>
      <c r="B3433" t="s">
        <v>54</v>
      </c>
      <c r="C3433" t="s">
        <v>135</v>
      </c>
      <c r="D3433">
        <v>1</v>
      </c>
      <c r="E3433" s="4">
        <v>47.74</v>
      </c>
      <c r="F3433" s="4" t="str">
        <f>VLOOKUP(C3433,[5]Lookup!A:C,3,FALSE)</f>
        <v>Local Authority</v>
      </c>
      <c r="G3433" t="str">
        <f>IF(F3433="NHS England", "NHS England", IFERROR(VLOOKUP(B3433,[5]Lookup!E:F,2,FALSE),"Requires a Council Assigning"))</f>
        <v>City of York</v>
      </c>
      <c r="H3433" t="str">
        <f>IFERROR(VLOOKUP(C3433,[5]Lookup!A:B,2,FALSE),"Requires Category")</f>
        <v>Alcohol dependence</v>
      </c>
      <c r="I3433" t="str">
        <f t="shared" si="55"/>
        <v>No</v>
      </c>
    </row>
    <row r="3434" spans="1:9" hidden="1" x14ac:dyDescent="0.25">
      <c r="A3434" s="53">
        <v>42795</v>
      </c>
      <c r="B3434" t="s">
        <v>54</v>
      </c>
      <c r="C3434" t="s">
        <v>127</v>
      </c>
      <c r="D3434">
        <v>1</v>
      </c>
      <c r="E3434" s="4">
        <v>13.04</v>
      </c>
      <c r="F3434" s="4" t="str">
        <f>VLOOKUP(C3434,[5]Lookup!A:C,3,FALSE)</f>
        <v>Local Authority</v>
      </c>
      <c r="G3434" t="str">
        <f>IF(F3434="NHS England", "NHS England", IFERROR(VLOOKUP(B3434,[5]Lookup!E:F,2,FALSE),"Requires a Council Assigning"))</f>
        <v>City of York</v>
      </c>
      <c r="H3434" t="str">
        <f>IFERROR(VLOOKUP(C3434,[5]Lookup!A:B,2,FALSE),"Requires Category")</f>
        <v>Emergency Contraception</v>
      </c>
      <c r="I3434" t="str">
        <f t="shared" si="55"/>
        <v>No</v>
      </c>
    </row>
    <row r="3435" spans="1:9" hidden="1" x14ac:dyDescent="0.25">
      <c r="A3435" s="53">
        <v>42795</v>
      </c>
      <c r="B3435" t="s">
        <v>54</v>
      </c>
      <c r="C3435" t="s">
        <v>244</v>
      </c>
      <c r="D3435">
        <v>3</v>
      </c>
      <c r="E3435" s="4">
        <v>15.44</v>
      </c>
      <c r="F3435" s="4" t="str">
        <f>VLOOKUP(C3435,[5]Lookup!A:C,3,FALSE)</f>
        <v>NHS England</v>
      </c>
      <c r="G3435" t="str">
        <f>IF(F3435="NHS England", "NHS England", IFERROR(VLOOKUP(B3435,[5]Lookup!E:F,2,FALSE),"Requires a Council Assigning"))</f>
        <v>NHS England</v>
      </c>
      <c r="H3435" t="str">
        <f>IFERROR(VLOOKUP(C3435,[5]Lookup!A:B,2,FALSE),"Requires Category")</f>
        <v>Pneumococcal</v>
      </c>
      <c r="I3435" t="str">
        <f t="shared" ref="I3435:I3447" si="56">INDEX($R$7:$AB$11,MATCH(G3435,$Q$7:$Q$11,0),MATCH(H3435,$R$6:$AB$6,0))</f>
        <v>Yes</v>
      </c>
    </row>
    <row r="3436" spans="1:9" hidden="1" x14ac:dyDescent="0.25">
      <c r="A3436" s="53">
        <v>42795</v>
      </c>
      <c r="B3436" t="s">
        <v>54</v>
      </c>
      <c r="C3436" t="s">
        <v>154</v>
      </c>
      <c r="D3436">
        <v>1</v>
      </c>
      <c r="E3436" s="4">
        <v>6.11</v>
      </c>
      <c r="F3436" s="4" t="str">
        <f>VLOOKUP(C3436,[5]Lookup!A:C,3,FALSE)</f>
        <v>NHS England</v>
      </c>
      <c r="G3436" t="str">
        <f>IF(F3436="NHS England", "NHS England", IFERROR(VLOOKUP(B3436,[5]Lookup!E:F,2,FALSE),"Requires a Council Assigning"))</f>
        <v>NHS England</v>
      </c>
      <c r="H3436" t="str">
        <f>IFERROR(VLOOKUP(C3436,[5]Lookup!A:B,2,FALSE),"Requires Category")</f>
        <v>Influenza</v>
      </c>
      <c r="I3436" t="str">
        <f t="shared" si="56"/>
        <v>Yes</v>
      </c>
    </row>
    <row r="3437" spans="1:9" hidden="1" x14ac:dyDescent="0.25">
      <c r="A3437" s="53">
        <v>42795</v>
      </c>
      <c r="B3437" t="s">
        <v>54</v>
      </c>
      <c r="C3437" t="s">
        <v>137</v>
      </c>
      <c r="D3437">
        <v>40</v>
      </c>
      <c r="E3437" s="4">
        <v>193.6</v>
      </c>
      <c r="F3437" s="4" t="str">
        <f>VLOOKUP(C3437,[5]Lookup!A:C,3,FALSE)</f>
        <v>NHS England</v>
      </c>
      <c r="G3437" t="str">
        <f>IF(F3437="NHS England", "NHS England", IFERROR(VLOOKUP(B3437,[5]Lookup!E:F,2,FALSE),"Requires a Council Assigning"))</f>
        <v>NHS England</v>
      </c>
      <c r="H3437" t="str">
        <f>IFERROR(VLOOKUP(C3437,[5]Lookup!A:B,2,FALSE),"Requires Category")</f>
        <v>Influenza</v>
      </c>
      <c r="I3437" t="str">
        <f t="shared" si="56"/>
        <v>Yes</v>
      </c>
    </row>
    <row r="3438" spans="1:9" hidden="1" x14ac:dyDescent="0.25">
      <c r="A3438" s="53">
        <v>42795</v>
      </c>
      <c r="B3438" t="s">
        <v>54</v>
      </c>
      <c r="C3438" t="s">
        <v>159</v>
      </c>
      <c r="D3438">
        <v>3</v>
      </c>
      <c r="E3438" s="4">
        <v>22.5</v>
      </c>
      <c r="F3438" s="4" t="str">
        <f>VLOOKUP(C3438,[5]Lookup!A:C,3,FALSE)</f>
        <v>Local Authority</v>
      </c>
      <c r="G3438" t="str">
        <f>IF(F3438="NHS England", "NHS England", IFERROR(VLOOKUP(B3438,[5]Lookup!E:F,2,FALSE),"Requires a Council Assigning"))</f>
        <v>City of York</v>
      </c>
      <c r="H3438" t="str">
        <f>IFERROR(VLOOKUP(C3438,[5]Lookup!A:B,2,FALSE),"Requires Category")</f>
        <v>Emergency Contraception</v>
      </c>
      <c r="I3438" t="str">
        <f t="shared" si="56"/>
        <v>No</v>
      </c>
    </row>
    <row r="3439" spans="1:9" hidden="1" x14ac:dyDescent="0.25">
      <c r="A3439" s="53">
        <v>42795</v>
      </c>
      <c r="B3439" t="s">
        <v>54</v>
      </c>
      <c r="C3439" t="s">
        <v>138</v>
      </c>
      <c r="D3439">
        <v>4</v>
      </c>
      <c r="E3439" s="4">
        <v>21.99</v>
      </c>
      <c r="F3439" s="4" t="str">
        <f>VLOOKUP(C3439,[5]Lookup!A:C,3,FALSE)</f>
        <v>Local Authority</v>
      </c>
      <c r="G3439" t="str">
        <f>IF(F3439="NHS England", "NHS England", IFERROR(VLOOKUP(B3439,[5]Lookup!E:F,2,FALSE),"Requires a Council Assigning"))</f>
        <v>City of York</v>
      </c>
      <c r="H3439" t="str">
        <f>IFERROR(VLOOKUP(C3439,[5]Lookup!A:B,2,FALSE),"Requires Category")</f>
        <v>Opioid Dependence</v>
      </c>
      <c r="I3439" t="str">
        <f t="shared" si="56"/>
        <v>Yes</v>
      </c>
    </row>
    <row r="3440" spans="1:9" hidden="1" x14ac:dyDescent="0.25">
      <c r="A3440" s="53">
        <v>42795</v>
      </c>
      <c r="B3440" t="s">
        <v>54</v>
      </c>
      <c r="C3440" t="s">
        <v>128</v>
      </c>
      <c r="D3440">
        <v>17</v>
      </c>
      <c r="E3440" s="4">
        <v>1387.15</v>
      </c>
      <c r="F3440" s="4" t="str">
        <f>VLOOKUP(C3440,[5]Lookup!A:C,3,FALSE)</f>
        <v>Local Authority</v>
      </c>
      <c r="G3440" t="str">
        <f>IF(F3440="NHS England", "NHS England", IFERROR(VLOOKUP(B3440,[5]Lookup!E:F,2,FALSE),"Requires a Council Assigning"))</f>
        <v>City of York</v>
      </c>
      <c r="H3440" t="str">
        <f>IFERROR(VLOOKUP(C3440,[5]Lookup!A:B,2,FALSE),"Requires Category")</f>
        <v>IUD Progestogen-only Device</v>
      </c>
      <c r="I3440" t="str">
        <f t="shared" si="56"/>
        <v>No</v>
      </c>
    </row>
    <row r="3441" spans="1:9" hidden="1" x14ac:dyDescent="0.25">
      <c r="A3441" s="53">
        <v>42795</v>
      </c>
      <c r="B3441" t="s">
        <v>54</v>
      </c>
      <c r="C3441" t="s">
        <v>129</v>
      </c>
      <c r="D3441">
        <v>13</v>
      </c>
      <c r="E3441" s="4">
        <v>1005.78</v>
      </c>
      <c r="F3441" s="4" t="str">
        <f>VLOOKUP(C3441,[5]Lookup!A:C,3,FALSE)</f>
        <v>Local Authority</v>
      </c>
      <c r="G3441" t="str">
        <f>IF(F3441="NHS England", "NHS England", IFERROR(VLOOKUP(B3441,[5]Lookup!E:F,2,FALSE),"Requires a Council Assigning"))</f>
        <v>City of York</v>
      </c>
      <c r="H3441" t="str">
        <f>IFERROR(VLOOKUP(C3441,[5]Lookup!A:B,2,FALSE),"Requires Category")</f>
        <v>Etonogestrel</v>
      </c>
      <c r="I3441" t="str">
        <f t="shared" si="56"/>
        <v>No</v>
      </c>
    </row>
    <row r="3442" spans="1:9" hidden="1" x14ac:dyDescent="0.25">
      <c r="A3442" s="53">
        <v>42795</v>
      </c>
      <c r="B3442" t="s">
        <v>54</v>
      </c>
      <c r="C3442" t="s">
        <v>157</v>
      </c>
      <c r="D3442">
        <v>2</v>
      </c>
      <c r="E3442" s="4">
        <v>18.510000000000002</v>
      </c>
      <c r="F3442" s="4" t="str">
        <f>VLOOKUP(C3442,[5]Lookup!A:C,3,FALSE)</f>
        <v>Local Authority</v>
      </c>
      <c r="G3442" t="str">
        <f>IF(F3442="NHS England", "NHS England", IFERROR(VLOOKUP(B3442,[5]Lookup!E:F,2,FALSE),"Requires a Council Assigning"))</f>
        <v>City of York</v>
      </c>
      <c r="H3442" t="str">
        <f>IFERROR(VLOOKUP(C3442,[5]Lookup!A:B,2,FALSE),"Requires Category")</f>
        <v>Nicotine Dependence</v>
      </c>
      <c r="I3442" t="str">
        <f t="shared" si="56"/>
        <v>No</v>
      </c>
    </row>
    <row r="3443" spans="1:9" hidden="1" x14ac:dyDescent="0.25">
      <c r="A3443" s="53">
        <v>42795</v>
      </c>
      <c r="B3443" t="s">
        <v>54</v>
      </c>
      <c r="C3443" t="s">
        <v>168</v>
      </c>
      <c r="D3443">
        <v>1</v>
      </c>
      <c r="E3443" s="4">
        <v>38.47</v>
      </c>
      <c r="F3443" s="4" t="str">
        <f>VLOOKUP(C3443,[5]Lookup!A:C,3,FALSE)</f>
        <v>Local Authority</v>
      </c>
      <c r="G3443" t="str">
        <f>IF(F3443="NHS England", "NHS England", IFERROR(VLOOKUP(B3443,[5]Lookup!E:F,2,FALSE),"Requires a Council Assigning"))</f>
        <v>City of York</v>
      </c>
      <c r="H3443" t="str">
        <f>IFERROR(VLOOKUP(C3443,[5]Lookup!A:B,2,FALSE),"Requires Category")</f>
        <v>Nicotine Dependence</v>
      </c>
      <c r="I3443" t="str">
        <f t="shared" si="56"/>
        <v>No</v>
      </c>
    </row>
    <row r="3444" spans="1:9" hidden="1" x14ac:dyDescent="0.25">
      <c r="A3444" s="53">
        <v>42795</v>
      </c>
      <c r="B3444" t="s">
        <v>54</v>
      </c>
      <c r="C3444" t="s">
        <v>152</v>
      </c>
      <c r="D3444">
        <v>23</v>
      </c>
      <c r="E3444" s="4">
        <v>177.43</v>
      </c>
      <c r="F3444" s="4" t="str">
        <f>VLOOKUP(C3444,[5]Lookup!A:C,3,FALSE)</f>
        <v>NHS England</v>
      </c>
      <c r="G3444" t="str">
        <f>IF(F3444="NHS England", "NHS England", IFERROR(VLOOKUP(B3444,[5]Lookup!E:F,2,FALSE),"Requires a Council Assigning"))</f>
        <v>NHS England</v>
      </c>
      <c r="H3444" t="str">
        <f>IFERROR(VLOOKUP(C3444,[5]Lookup!A:B,2,FALSE),"Requires Category")</f>
        <v>Pneumococcal</v>
      </c>
      <c r="I3444" t="str">
        <f t="shared" si="56"/>
        <v>Yes</v>
      </c>
    </row>
    <row r="3445" spans="1:9" hidden="1" x14ac:dyDescent="0.25">
      <c r="A3445" s="53">
        <v>42795</v>
      </c>
      <c r="B3445" t="s">
        <v>54</v>
      </c>
      <c r="C3445" t="s">
        <v>146</v>
      </c>
      <c r="D3445">
        <v>2</v>
      </c>
      <c r="E3445" s="4">
        <v>75.959999999999994</v>
      </c>
      <c r="F3445" s="4" t="str">
        <f>VLOOKUP(C3445,[5]Lookup!A:C,3,FALSE)</f>
        <v>Local Authority</v>
      </c>
      <c r="G3445" t="str">
        <f>IF(F3445="NHS England", "NHS England", IFERROR(VLOOKUP(B3445,[5]Lookup!E:F,2,FALSE),"Requires a Council Assigning"))</f>
        <v>City of York</v>
      </c>
      <c r="H3445" t="str">
        <f>IFERROR(VLOOKUP(C3445,[5]Lookup!A:B,2,FALSE),"Requires Category")</f>
        <v>Nicotine Dependence</v>
      </c>
      <c r="I3445" t="str">
        <f t="shared" si="56"/>
        <v>No</v>
      </c>
    </row>
    <row r="3446" spans="1:9" hidden="1" x14ac:dyDescent="0.25">
      <c r="A3446" s="53">
        <v>42795</v>
      </c>
      <c r="B3446" t="s">
        <v>54</v>
      </c>
      <c r="C3446" t="s">
        <v>230</v>
      </c>
      <c r="D3446">
        <v>1</v>
      </c>
      <c r="E3446" s="4">
        <v>77.45</v>
      </c>
      <c r="F3446" s="4" t="str">
        <f>VLOOKUP(C3446,[5]Lookup!A:C,3,FALSE)</f>
        <v>Local Authority</v>
      </c>
      <c r="G3446" t="str">
        <f>IF(F3446="NHS England", "NHS England", IFERROR(VLOOKUP(B3446,[5]Lookup!E:F,2,FALSE),"Requires a Council Assigning"))</f>
        <v>City of York</v>
      </c>
      <c r="H3446" t="str">
        <f>IFERROR(VLOOKUP(C3446,[5]Lookup!A:B,2,FALSE),"Requires Category")</f>
        <v>Nicotine Dependence</v>
      </c>
      <c r="I3446" t="str">
        <f t="shared" si="56"/>
        <v>No</v>
      </c>
    </row>
    <row r="3447" spans="1:9" hidden="1" x14ac:dyDescent="0.25">
      <c r="A3447" s="53">
        <v>42795</v>
      </c>
      <c r="B3447" t="s">
        <v>72</v>
      </c>
      <c r="C3447" t="s">
        <v>159</v>
      </c>
      <c r="D3447">
        <v>7</v>
      </c>
      <c r="E3447" s="4">
        <v>33.840000000000003</v>
      </c>
      <c r="F3447" s="4" t="str">
        <f>VLOOKUP(C3447,[5]Lookup!A:C,3,FALSE)</f>
        <v>Local Authority</v>
      </c>
      <c r="G3447" t="str">
        <f>IF(F3447="NHS England", "NHS England", IFERROR(VLOOKUP(B3447,[5]Lookup!E:F,2,FALSE),"Requires a Council Assigning"))</f>
        <v>EXCLUDE</v>
      </c>
      <c r="H3447" t="str">
        <f>IFERROR(VLOOKUP(C3447,[5]Lookup!A:B,2,FALSE),"Requires Category")</f>
        <v>Emergency Contraception</v>
      </c>
      <c r="I3447" t="str">
        <f t="shared" si="56"/>
        <v>No</v>
      </c>
    </row>
  </sheetData>
  <autoFilter ref="A3:I3447">
    <filterColumn colId="1">
      <filters>
        <filter val="BEECH TREE SURGERY"/>
      </filters>
    </filterColumn>
    <filterColumn colId="8">
      <filters>
        <filter val="Yes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B1:BA24"/>
  <sheetViews>
    <sheetView topLeftCell="AD1" workbookViewId="0">
      <selection activeCell="AH32" sqref="AH32"/>
    </sheetView>
  </sheetViews>
  <sheetFormatPr defaultColWidth="11.5703125" defaultRowHeight="15" x14ac:dyDescent="0.25"/>
  <cols>
    <col min="1" max="1" width="5.140625" customWidth="1"/>
    <col min="2" max="2" width="11.5703125" customWidth="1"/>
    <col min="3" max="3" width="36" customWidth="1"/>
    <col min="4" max="5" width="11.5703125" style="18" customWidth="1"/>
    <col min="6" max="7" width="15.7109375" customWidth="1"/>
    <col min="8" max="8" width="14.42578125" style="18" customWidth="1"/>
    <col min="9" max="10" width="11.5703125" style="2" customWidth="1"/>
    <col min="11" max="15" width="11.7109375" style="18" customWidth="1"/>
    <col min="16" max="16" width="13.5703125" style="18" customWidth="1"/>
    <col min="17" max="25" width="11.7109375" style="18" customWidth="1"/>
    <col min="26" max="27" width="11.5703125" style="3" customWidth="1"/>
    <col min="28" max="31" width="11.5703125" customWidth="1"/>
    <col min="32" max="32" width="12.5703125" customWidth="1"/>
    <col min="33" max="40" width="11.5703125" customWidth="1"/>
    <col min="41" max="41" width="18.85546875" bestFit="1" customWidth="1"/>
    <col min="42" max="44" width="11.5703125" customWidth="1"/>
    <col min="45" max="45" width="12" bestFit="1" customWidth="1"/>
    <col min="46" max="46" width="12.7109375" bestFit="1" customWidth="1"/>
    <col min="47" max="48" width="11.5703125" customWidth="1"/>
    <col min="49" max="49" width="21.140625" bestFit="1" customWidth="1"/>
    <col min="50" max="50" width="11.5703125" hidden="1" customWidth="1"/>
  </cols>
  <sheetData>
    <row r="1" spans="2:53" ht="23.25" x14ac:dyDescent="0.35">
      <c r="B1" s="1" t="s">
        <v>0</v>
      </c>
      <c r="C1" s="1"/>
      <c r="F1" s="1"/>
      <c r="G1" s="1"/>
      <c r="AC1" s="4"/>
      <c r="AQ1" s="5"/>
      <c r="AT1" s="5"/>
    </row>
    <row r="2" spans="2:53" ht="23.25" x14ac:dyDescent="0.35">
      <c r="B2" s="1" t="s">
        <v>78</v>
      </c>
      <c r="C2" s="1"/>
      <c r="F2" s="1"/>
      <c r="G2" s="1"/>
      <c r="N2" s="6">
        <v>8.2164846190741631E-2</v>
      </c>
      <c r="O2" s="6">
        <v>8.363214373679366E-2</v>
      </c>
      <c r="P2" s="6">
        <v>8.2505126975279036E-2</v>
      </c>
      <c r="Q2" s="6">
        <v>8.748551354014078E-2</v>
      </c>
      <c r="R2" s="6">
        <v>8.0096778626152096E-2</v>
      </c>
      <c r="S2" s="6">
        <v>8.2929243852166837E-2</v>
      </c>
      <c r="T2" s="6">
        <v>8.529337187747113E-2</v>
      </c>
      <c r="U2" s="6">
        <v>8.0046854461311101E-2</v>
      </c>
      <c r="V2" s="6">
        <v>8.9672718787674521E-2</v>
      </c>
      <c r="W2" s="6">
        <v>8.3511180824723572E-2</v>
      </c>
      <c r="X2" s="6">
        <v>7.7856081720485887E-2</v>
      </c>
      <c r="Y2" s="6">
        <v>8.4806118665819746E-2</v>
      </c>
      <c r="AB2" s="6">
        <v>8.2164846190741631E-2</v>
      </c>
      <c r="AC2" s="6">
        <v>8.363214373679366E-2</v>
      </c>
      <c r="AD2" s="6">
        <v>8.2505126975279036E-2</v>
      </c>
      <c r="AE2" s="6">
        <v>8.748551354014078E-2</v>
      </c>
      <c r="AF2" s="6">
        <v>8.0096778626152096E-2</v>
      </c>
      <c r="AG2" s="6">
        <v>8.2929243852166837E-2</v>
      </c>
      <c r="AH2" s="6">
        <v>8.529337187747113E-2</v>
      </c>
      <c r="AI2" s="6">
        <v>8.0046854461311101E-2</v>
      </c>
      <c r="AJ2" s="6">
        <v>8.9672718787674521E-2</v>
      </c>
      <c r="AK2" s="6">
        <v>8.3511180824723572E-2</v>
      </c>
      <c r="AL2" s="6">
        <v>7.7856081720485887E-2</v>
      </c>
      <c r="AM2" s="6">
        <v>8.4806118665819746E-2</v>
      </c>
      <c r="AN2" s="56"/>
      <c r="AO2" s="51">
        <v>4</v>
      </c>
      <c r="AQ2" s="7"/>
      <c r="AT2" s="7"/>
    </row>
    <row r="3" spans="2:53" x14ac:dyDescent="0.25">
      <c r="AG3" s="64"/>
      <c r="AH3" s="64"/>
      <c r="AI3" s="64"/>
      <c r="AJ3" s="58"/>
      <c r="AK3" s="58"/>
      <c r="AL3" s="58"/>
      <c r="AM3" s="58"/>
      <c r="AN3" s="58"/>
      <c r="AO3" s="36" t="s">
        <v>234</v>
      </c>
      <c r="AP3" s="37"/>
      <c r="AQ3" s="38"/>
      <c r="AR3" s="39"/>
    </row>
    <row r="4" spans="2:53" s="9" customFormat="1" ht="75" x14ac:dyDescent="0.25">
      <c r="B4" s="29" t="s">
        <v>1</v>
      </c>
      <c r="C4" s="30" t="s">
        <v>2</v>
      </c>
      <c r="D4" s="31" t="s">
        <v>67</v>
      </c>
      <c r="E4" s="8" t="s">
        <v>227</v>
      </c>
      <c r="F4" s="8" t="s">
        <v>94</v>
      </c>
      <c r="G4" s="8" t="s">
        <v>70</v>
      </c>
      <c r="H4" s="32" t="s">
        <v>76</v>
      </c>
      <c r="I4" s="33" t="s">
        <v>79</v>
      </c>
      <c r="J4" s="33" t="s">
        <v>229</v>
      </c>
      <c r="K4" s="34" t="s">
        <v>108</v>
      </c>
      <c r="L4" s="34" t="s">
        <v>95</v>
      </c>
      <c r="M4" s="34" t="s">
        <v>80</v>
      </c>
      <c r="N4" s="57" t="s">
        <v>96</v>
      </c>
      <c r="O4" s="57" t="s">
        <v>97</v>
      </c>
      <c r="P4" s="57" t="s">
        <v>98</v>
      </c>
      <c r="Q4" s="57" t="s">
        <v>99</v>
      </c>
      <c r="R4" s="57" t="s">
        <v>100</v>
      </c>
      <c r="S4" s="57" t="s">
        <v>101</v>
      </c>
      <c r="T4" s="57" t="s">
        <v>102</v>
      </c>
      <c r="U4" s="57" t="s">
        <v>103</v>
      </c>
      <c r="V4" s="57" t="s">
        <v>104</v>
      </c>
      <c r="W4" s="57" t="s">
        <v>105</v>
      </c>
      <c r="X4" s="57" t="s">
        <v>106</v>
      </c>
      <c r="Y4" s="57" t="s">
        <v>107</v>
      </c>
      <c r="Z4" s="35" t="s">
        <v>81</v>
      </c>
      <c r="AA4" s="35" t="s">
        <v>226</v>
      </c>
      <c r="AB4" s="44" t="s">
        <v>82</v>
      </c>
      <c r="AC4" s="44" t="s">
        <v>83</v>
      </c>
      <c r="AD4" s="44" t="s">
        <v>84</v>
      </c>
      <c r="AE4" s="45" t="s">
        <v>85</v>
      </c>
      <c r="AF4" s="44" t="s">
        <v>86</v>
      </c>
      <c r="AG4" s="45" t="s">
        <v>87</v>
      </c>
      <c r="AH4" s="45" t="s">
        <v>89</v>
      </c>
      <c r="AI4" s="45" t="s">
        <v>90</v>
      </c>
      <c r="AJ4" s="45" t="s">
        <v>91</v>
      </c>
      <c r="AK4" s="45" t="s">
        <v>88</v>
      </c>
      <c r="AL4" s="45" t="s">
        <v>92</v>
      </c>
      <c r="AM4" s="45" t="s">
        <v>93</v>
      </c>
      <c r="AN4" s="45" t="s">
        <v>69</v>
      </c>
      <c r="AO4" s="40" t="s">
        <v>4</v>
      </c>
      <c r="AP4" s="41" t="s">
        <v>3</v>
      </c>
      <c r="AQ4" s="40" t="s">
        <v>5</v>
      </c>
      <c r="AR4" s="40" t="s">
        <v>6</v>
      </c>
      <c r="AS4" s="42" t="s">
        <v>7</v>
      </c>
      <c r="AT4" s="42" t="s">
        <v>8</v>
      </c>
      <c r="AU4" s="42" t="s">
        <v>71</v>
      </c>
    </row>
    <row r="5" spans="2:53" x14ac:dyDescent="0.25">
      <c r="B5" s="10" t="s">
        <v>27</v>
      </c>
      <c r="C5" s="10" t="s">
        <v>28</v>
      </c>
      <c r="D5" s="13">
        <v>18156</v>
      </c>
      <c r="E5" s="13">
        <v>670686.90467289719</v>
      </c>
      <c r="F5" s="13">
        <v>733023.32000000007</v>
      </c>
      <c r="G5" s="13">
        <v>-14177.54</v>
      </c>
      <c r="H5" s="13">
        <v>718845.78</v>
      </c>
      <c r="I5" s="11">
        <v>39.592739590218109</v>
      </c>
      <c r="J5" s="11">
        <v>21</v>
      </c>
      <c r="K5" s="13">
        <v>703780.79266363231</v>
      </c>
      <c r="L5" s="13">
        <v>-27707.691308362213</v>
      </c>
      <c r="M5" s="13">
        <v>676073.10135527013</v>
      </c>
      <c r="N5" s="13">
        <v>55549.442386553441</v>
      </c>
      <c r="O5" s="13">
        <v>56541.442789123823</v>
      </c>
      <c r="P5" s="13">
        <v>55779.497071887243</v>
      </c>
      <c r="Q5" s="13">
        <v>59146.602462741444</v>
      </c>
      <c r="R5" s="13">
        <v>54151.277534349167</v>
      </c>
      <c r="S5" s="13">
        <v>56066.231084181876</v>
      </c>
      <c r="T5" s="13">
        <v>57664.554450250282</v>
      </c>
      <c r="U5" s="13">
        <v>54117.525149392532</v>
      </c>
      <c r="V5" s="13">
        <v>60625.313097742102</v>
      </c>
      <c r="W5" s="13">
        <v>56459.663018011619</v>
      </c>
      <c r="X5" s="13">
        <v>52636.402628138225</v>
      </c>
      <c r="Y5" s="13">
        <v>57335.135660303808</v>
      </c>
      <c r="Z5" s="12">
        <v>-0.15339143172021052</v>
      </c>
      <c r="AA5" s="12">
        <v>-9.2600448317115225E-2</v>
      </c>
      <c r="AB5" s="13">
        <v>78301.91</v>
      </c>
      <c r="AC5" s="13">
        <v>68413.72</v>
      </c>
      <c r="AD5" s="13">
        <v>70275.95</v>
      </c>
      <c r="AE5" s="13">
        <v>1514.87</v>
      </c>
      <c r="AF5" s="13"/>
      <c r="AG5" s="14"/>
      <c r="AH5" s="14"/>
      <c r="AI5" s="14"/>
      <c r="AJ5" s="14"/>
      <c r="AK5" s="14"/>
      <c r="AL5" s="14"/>
      <c r="AM5" s="14"/>
      <c r="AN5" s="46">
        <f>-SUMIFS('LA Income'!E:E,'LA Income'!B:B,C5,'LA Income'!I:I,"Yes")</f>
        <v>-154.04</v>
      </c>
      <c r="AO5" s="13">
        <v>204353.97078756418</v>
      </c>
      <c r="AP5" s="14">
        <v>218352.41</v>
      </c>
      <c r="AQ5" s="46">
        <v>-13998.439212435827</v>
      </c>
      <c r="AR5" s="49">
        <v>-6.8500940590911649E-2</v>
      </c>
      <c r="AS5" s="15">
        <v>650269.36731397721</v>
      </c>
      <c r="AT5" s="46">
        <v>-41688.370694208657</v>
      </c>
      <c r="AU5" s="11">
        <v>35.81567345857993</v>
      </c>
      <c r="AW5" s="16"/>
      <c r="AX5" s="17"/>
      <c r="AY5" s="2"/>
      <c r="BA5" s="18"/>
    </row>
    <row r="6" spans="2:53" x14ac:dyDescent="0.25">
      <c r="B6" s="10"/>
      <c r="C6" t="s">
        <v>251</v>
      </c>
      <c r="D6" s="13"/>
      <c r="E6" s="13"/>
      <c r="F6" s="13"/>
      <c r="G6" s="13"/>
      <c r="H6" s="13"/>
      <c r="I6" s="11"/>
      <c r="J6" s="11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2"/>
      <c r="AA6" s="12"/>
      <c r="AB6" s="13"/>
      <c r="AC6" s="13"/>
      <c r="AD6" s="13"/>
      <c r="AE6" s="13"/>
      <c r="AF6" s="13"/>
      <c r="AG6" s="14"/>
      <c r="AH6" s="14"/>
      <c r="AI6" s="14"/>
      <c r="AJ6" s="14"/>
      <c r="AK6" s="14"/>
      <c r="AL6" s="14"/>
      <c r="AM6" s="14"/>
      <c r="AN6" s="46">
        <f>-SUMIFS('LA Income'!E:E,'LA Income'!B:B,C6,'LA Income'!I:I,"Yes")</f>
        <v>0</v>
      </c>
      <c r="AO6" s="13"/>
      <c r="AP6" s="14"/>
      <c r="AQ6" s="46"/>
      <c r="AR6" s="49"/>
      <c r="AS6" s="15"/>
      <c r="AT6" s="46"/>
      <c r="AU6" s="11"/>
      <c r="AW6" s="16"/>
      <c r="AX6" s="17"/>
      <c r="AY6" s="2"/>
      <c r="BA6" s="18"/>
    </row>
    <row r="7" spans="2:53" x14ac:dyDescent="0.25">
      <c r="B7" s="10" t="s">
        <v>23</v>
      </c>
      <c r="C7" s="10" t="s">
        <v>24</v>
      </c>
      <c r="D7" s="13">
        <v>21301</v>
      </c>
      <c r="E7" s="13">
        <v>794502.59336126328</v>
      </c>
      <c r="F7" s="13">
        <v>803854.31</v>
      </c>
      <c r="G7" s="13">
        <v>-10845.08</v>
      </c>
      <c r="H7" s="13">
        <v>793009.2300000001</v>
      </c>
      <c r="I7" s="11">
        <v>37.228732453875409</v>
      </c>
      <c r="J7" s="11">
        <v>16</v>
      </c>
      <c r="K7" s="13">
        <v>825690.38689843751</v>
      </c>
      <c r="L7" s="13">
        <v>-32507.244578069152</v>
      </c>
      <c r="M7" s="13">
        <v>793183.14232036832</v>
      </c>
      <c r="N7" s="13">
        <v>65171.770889842192</v>
      </c>
      <c r="O7" s="13">
        <v>66335.606568138712</v>
      </c>
      <c r="P7" s="13">
        <v>65441.67587179281</v>
      </c>
      <c r="Q7" s="13">
        <v>69392.034537279993</v>
      </c>
      <c r="R7" s="13">
        <v>63531.414560430247</v>
      </c>
      <c r="S7" s="13">
        <v>65778.078228913757</v>
      </c>
      <c r="T7" s="13">
        <v>67653.264724872293</v>
      </c>
      <c r="U7" s="13">
        <v>63491.815554483932</v>
      </c>
      <c r="V7" s="13">
        <v>71126.888868418406</v>
      </c>
      <c r="W7" s="13">
        <v>66239.660825438725</v>
      </c>
      <c r="X7" s="13">
        <v>61754.131547806363</v>
      </c>
      <c r="Y7" s="13">
        <v>67266.783691348945</v>
      </c>
      <c r="Z7" s="12">
        <v>-9.9632182742773079E-2</v>
      </c>
      <c r="AA7" s="12">
        <v>-0.10132453254903862</v>
      </c>
      <c r="AB7" s="13">
        <v>64609.440000000002</v>
      </c>
      <c r="AC7" s="13">
        <v>61643.33</v>
      </c>
      <c r="AD7" s="13">
        <v>63606.31</v>
      </c>
      <c r="AE7" s="13">
        <v>1366.2</v>
      </c>
      <c r="AF7" s="13"/>
      <c r="AG7" s="14"/>
      <c r="AH7" s="14"/>
      <c r="AI7" s="14"/>
      <c r="AJ7" s="14"/>
      <c r="AK7" s="14"/>
      <c r="AL7" s="14"/>
      <c r="AM7" s="14"/>
      <c r="AN7" s="46">
        <f>-SUMIFS('LA Income'!E:E,'LA Income'!B:B,C7,'LA Income'!I:I,"Yes")</f>
        <v>-72.13000000000001</v>
      </c>
      <c r="AO7" s="13">
        <v>239752.36460376205</v>
      </c>
      <c r="AP7" s="14">
        <v>191099.80000000002</v>
      </c>
      <c r="AQ7" s="46">
        <v>48652.564603762032</v>
      </c>
      <c r="AR7" s="49">
        <v>0.20292840358079456</v>
      </c>
      <c r="AS7" s="15">
        <v>569109.1114580672</v>
      </c>
      <c r="AT7" s="46">
        <v>144890.87802186713</v>
      </c>
      <c r="AU7" s="11">
        <v>26.717483285201034</v>
      </c>
      <c r="AW7" s="16"/>
      <c r="AX7" s="17"/>
      <c r="AY7" s="2"/>
      <c r="BA7" s="18"/>
    </row>
    <row r="8" spans="2:53" x14ac:dyDescent="0.25">
      <c r="B8" s="10"/>
      <c r="C8" t="s">
        <v>252</v>
      </c>
      <c r="D8" s="13"/>
      <c r="E8" s="13"/>
      <c r="F8" s="13"/>
      <c r="G8" s="13"/>
      <c r="H8" s="13"/>
      <c r="I8" s="11"/>
      <c r="J8" s="11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2"/>
      <c r="AA8" s="12"/>
      <c r="AB8" s="13"/>
      <c r="AC8" s="13"/>
      <c r="AD8" s="13"/>
      <c r="AE8" s="13"/>
      <c r="AF8" s="13"/>
      <c r="AG8" s="14"/>
      <c r="AH8" s="14"/>
      <c r="AI8" s="14"/>
      <c r="AJ8" s="14"/>
      <c r="AK8" s="14"/>
      <c r="AL8" s="14"/>
      <c r="AM8" s="14"/>
      <c r="AN8" s="46">
        <f>-SUMIFS('LA Income'!E:E,'LA Income'!B:B,C8,'LA Income'!I:I,"Yes")</f>
        <v>0</v>
      </c>
      <c r="AO8" s="13"/>
      <c r="AP8" s="14"/>
      <c r="AQ8" s="46"/>
      <c r="AR8" s="49"/>
      <c r="AS8" s="15"/>
      <c r="AT8" s="46"/>
      <c r="AU8" s="11"/>
      <c r="AW8" s="16"/>
      <c r="AX8" s="17"/>
      <c r="AY8" s="2"/>
      <c r="BA8" s="18"/>
    </row>
    <row r="9" spans="2:53" x14ac:dyDescent="0.25">
      <c r="B9" s="10" t="s">
        <v>53</v>
      </c>
      <c r="C9" s="10" t="s">
        <v>54</v>
      </c>
      <c r="D9" s="13">
        <v>103957</v>
      </c>
      <c r="E9" s="13">
        <v>3843231.5405091848</v>
      </c>
      <c r="F9" s="13">
        <v>3884301.99</v>
      </c>
      <c r="G9" s="13">
        <v>-57163.649999999987</v>
      </c>
      <c r="H9" s="13">
        <v>3827138.3400000003</v>
      </c>
      <c r="I9" s="11">
        <v>36.814628548342107</v>
      </c>
      <c r="J9" s="11">
        <v>14</v>
      </c>
      <c r="K9" s="13">
        <v>4029683.8435191237</v>
      </c>
      <c r="L9" s="13">
        <v>-158647.74539234472</v>
      </c>
      <c r="M9" s="13">
        <v>3871036.0981267788</v>
      </c>
      <c r="N9" s="13">
        <v>318063.08560139546</v>
      </c>
      <c r="O9" s="13">
        <v>323743.04736885574</v>
      </c>
      <c r="P9" s="13">
        <v>319380.32480183861</v>
      </c>
      <c r="Q9" s="13">
        <v>338659.58097704407</v>
      </c>
      <c r="R9" s="13">
        <v>310057.52140550432</v>
      </c>
      <c r="S9" s="13">
        <v>321022.096542096</v>
      </c>
      <c r="T9" s="13">
        <v>330173.72146864224</v>
      </c>
      <c r="U9" s="13">
        <v>309864.2631612359</v>
      </c>
      <c r="V9" s="13">
        <v>347126.3314442595</v>
      </c>
      <c r="W9" s="13">
        <v>323274.7955696978</v>
      </c>
      <c r="X9" s="13">
        <v>301383.70279870927</v>
      </c>
      <c r="Y9" s="13">
        <v>328287.54669741151</v>
      </c>
      <c r="Z9" s="12">
        <v>-8.9504528485631063E-2</v>
      </c>
      <c r="AA9" s="12">
        <v>-9.3317149721520387E-2</v>
      </c>
      <c r="AB9" s="13">
        <v>324973.28000000003</v>
      </c>
      <c r="AC9" s="13">
        <v>320172.45</v>
      </c>
      <c r="AD9" s="13">
        <v>319262.37</v>
      </c>
      <c r="AE9" s="13">
        <v>444624.34</v>
      </c>
      <c r="AF9" s="13"/>
      <c r="AG9" s="14"/>
      <c r="AH9" s="14"/>
      <c r="AI9" s="14"/>
      <c r="AJ9" s="14"/>
      <c r="AK9" s="14"/>
      <c r="AL9" s="14"/>
      <c r="AM9" s="14"/>
      <c r="AN9" s="46">
        <f>-SUMIFS('LA Income'!E:E,'LA Income'!B:B,C9,'LA Income'!I:I,"Yes")</f>
        <v>-39142.080000000002</v>
      </c>
      <c r="AO9" s="13">
        <v>1170082.9335295663</v>
      </c>
      <c r="AP9" s="14">
        <v>1407927.53</v>
      </c>
      <c r="AQ9" s="46">
        <v>-237844.59647043375</v>
      </c>
      <c r="AR9" s="49">
        <v>-0.20327157131757598</v>
      </c>
      <c r="AS9" s="15">
        <v>4192910.6445723707</v>
      </c>
      <c r="AT9" s="46">
        <v>-708318.51714335103</v>
      </c>
      <c r="AU9" s="11">
        <v>40.333124701293521</v>
      </c>
      <c r="AW9" s="16"/>
      <c r="AX9" s="17"/>
      <c r="AY9" s="2"/>
      <c r="BA9" s="18"/>
    </row>
    <row r="10" spans="2:53" s="23" customFormat="1" x14ac:dyDescent="0.25">
      <c r="B10" s="20"/>
      <c r="C10" s="20"/>
      <c r="D10" s="22">
        <f>SUM(D5:D9)</f>
        <v>143414</v>
      </c>
      <c r="E10" s="22">
        <f>SUM(E5:E9)</f>
        <v>5308421.0385433454</v>
      </c>
      <c r="F10" s="22">
        <f>SUM(F5:F9)</f>
        <v>5421179.6200000001</v>
      </c>
      <c r="G10" s="20"/>
      <c r="H10" s="22">
        <f>SUM(H5:H9)</f>
        <v>5338993.3500000006</v>
      </c>
      <c r="I10" s="21"/>
      <c r="J10" s="21"/>
      <c r="K10" s="22">
        <f t="shared" ref="K10:Y10" si="0">SUM(K5:K9)</f>
        <v>5559155.0230811937</v>
      </c>
      <c r="L10" s="22">
        <f t="shared" si="0"/>
        <v>-218862.68127877609</v>
      </c>
      <c r="M10" s="22">
        <f t="shared" si="0"/>
        <v>5340292.3418024173</v>
      </c>
      <c r="N10" s="22">
        <f t="shared" si="0"/>
        <v>438784.29887779109</v>
      </c>
      <c r="O10" s="22">
        <f t="shared" si="0"/>
        <v>446620.09672611824</v>
      </c>
      <c r="P10" s="22">
        <f t="shared" si="0"/>
        <v>440601.49774551869</v>
      </c>
      <c r="Q10" s="22">
        <f t="shared" si="0"/>
        <v>467198.21797706548</v>
      </c>
      <c r="R10" s="22">
        <f t="shared" si="0"/>
        <v>427740.21350028372</v>
      </c>
      <c r="S10" s="22">
        <f t="shared" si="0"/>
        <v>442866.40585519164</v>
      </c>
      <c r="T10" s="22">
        <f t="shared" si="0"/>
        <v>455491.54064376478</v>
      </c>
      <c r="U10" s="22">
        <f t="shared" si="0"/>
        <v>427473.60386511235</v>
      </c>
      <c r="V10" s="22">
        <f t="shared" si="0"/>
        <v>478878.53341042</v>
      </c>
      <c r="W10" s="22">
        <f t="shared" si="0"/>
        <v>445974.11941314815</v>
      </c>
      <c r="X10" s="22">
        <f t="shared" si="0"/>
        <v>415774.23697465385</v>
      </c>
      <c r="Y10" s="22">
        <f t="shared" si="0"/>
        <v>452889.4660490643</v>
      </c>
      <c r="Z10" s="12"/>
      <c r="AA10" s="12"/>
      <c r="AB10" s="22">
        <f t="shared" ref="AB10:AQ10" si="1">SUM(AB5:AB9)</f>
        <v>467884.63</v>
      </c>
      <c r="AC10" s="22">
        <f t="shared" si="1"/>
        <v>450229.5</v>
      </c>
      <c r="AD10" s="22">
        <f t="shared" si="1"/>
        <v>453144.63</v>
      </c>
      <c r="AE10" s="22">
        <f t="shared" si="1"/>
        <v>447505.41000000003</v>
      </c>
      <c r="AF10" s="22">
        <f t="shared" si="1"/>
        <v>0</v>
      </c>
      <c r="AG10" s="22">
        <f t="shared" si="1"/>
        <v>0</v>
      </c>
      <c r="AH10" s="22">
        <f t="shared" si="1"/>
        <v>0</v>
      </c>
      <c r="AI10" s="22">
        <f t="shared" si="1"/>
        <v>0</v>
      </c>
      <c r="AJ10" s="22">
        <f t="shared" si="1"/>
        <v>0</v>
      </c>
      <c r="AK10" s="22">
        <f t="shared" si="1"/>
        <v>0</v>
      </c>
      <c r="AL10" s="22">
        <f t="shared" si="1"/>
        <v>0</v>
      </c>
      <c r="AM10" s="22">
        <f t="shared" si="1"/>
        <v>0</v>
      </c>
      <c r="AN10" s="47">
        <f>SUM(AN5:AN9)</f>
        <v>-39368.25</v>
      </c>
      <c r="AO10" s="22">
        <f t="shared" si="1"/>
        <v>1614189.2689208924</v>
      </c>
      <c r="AP10" s="22">
        <f t="shared" si="1"/>
        <v>1817379.74</v>
      </c>
      <c r="AQ10" s="47">
        <f t="shared" si="1"/>
        <v>-203190.47107910755</v>
      </c>
      <c r="AR10" s="22"/>
      <c r="AS10" s="22">
        <f>SUM(AS5:AS9)</f>
        <v>5412289.1233444149</v>
      </c>
      <c r="AT10" s="48">
        <f>SUM(AT5:AT9)</f>
        <v>-605116.00981569255</v>
      </c>
      <c r="AU10" s="22"/>
      <c r="AW10" s="16"/>
      <c r="AX10" s="17"/>
      <c r="AY10" s="2"/>
    </row>
    <row r="11" spans="2:53" x14ac:dyDescent="0.25"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AP11" s="18"/>
    </row>
    <row r="12" spans="2:53" x14ac:dyDescent="0.25">
      <c r="C12" t="s">
        <v>77</v>
      </c>
      <c r="H12" s="2">
        <f>H10/D10</f>
        <v>37.227839332282763</v>
      </c>
      <c r="K12" s="2"/>
      <c r="L12" s="2"/>
      <c r="M12" s="2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AC12" s="50"/>
      <c r="AD12" s="50"/>
      <c r="AO12" s="18"/>
      <c r="AP12" s="18"/>
    </row>
    <row r="13" spans="2:53" x14ac:dyDescent="0.25">
      <c r="C13" t="s">
        <v>68</v>
      </c>
      <c r="H13" s="2">
        <f>K10/D10</f>
        <v>38.762987038093868</v>
      </c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AO13" s="18"/>
      <c r="AP13" s="18"/>
    </row>
    <row r="14" spans="2:53" x14ac:dyDescent="0.25">
      <c r="B14" s="24"/>
      <c r="H14" s="17"/>
      <c r="M14" s="2"/>
      <c r="AG14" s="18"/>
      <c r="AO14" s="25"/>
      <c r="AP14" s="18"/>
      <c r="AQ14" s="26"/>
      <c r="AZ14" s="18"/>
    </row>
    <row r="15" spans="2:53" x14ac:dyDescent="0.25">
      <c r="E15" s="18" t="s">
        <v>109</v>
      </c>
      <c r="N15" s="18">
        <v>3961424</v>
      </c>
      <c r="O15" s="18">
        <v>4032167</v>
      </c>
      <c r="P15" s="18">
        <v>3977830</v>
      </c>
      <c r="Q15" s="18">
        <v>4217950</v>
      </c>
      <c r="R15" s="18">
        <v>3861716</v>
      </c>
      <c r="S15" s="18">
        <v>3998278</v>
      </c>
      <c r="T15" s="18">
        <v>4112260</v>
      </c>
      <c r="U15" s="18">
        <v>3859309</v>
      </c>
      <c r="V15" s="18">
        <v>4323402</v>
      </c>
      <c r="W15" s="18">
        <v>4026335</v>
      </c>
      <c r="X15" s="18">
        <v>3753685</v>
      </c>
      <c r="Y15" s="18">
        <v>4088768</v>
      </c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P15" s="18"/>
    </row>
    <row r="16" spans="2:53" x14ac:dyDescent="0.25">
      <c r="E16" s="18" t="s">
        <v>110</v>
      </c>
      <c r="N16" s="18" t="e">
        <f>N15-#REF!</f>
        <v>#REF!</v>
      </c>
      <c r="O16" s="18" t="e">
        <f>O15-#REF!</f>
        <v>#REF!</v>
      </c>
      <c r="P16" s="18" t="e">
        <f>P15-#REF!</f>
        <v>#REF!</v>
      </c>
      <c r="Q16" s="18" t="e">
        <f>Q15-#REF!</f>
        <v>#REF!</v>
      </c>
      <c r="R16" s="18" t="e">
        <f>R15-#REF!</f>
        <v>#REF!</v>
      </c>
      <c r="S16" s="18" t="e">
        <f>S15-#REF!</f>
        <v>#REF!</v>
      </c>
      <c r="T16" s="18" t="e">
        <f>T15-#REF!</f>
        <v>#REF!</v>
      </c>
      <c r="U16" s="18" t="e">
        <f>U15-#REF!</f>
        <v>#REF!</v>
      </c>
      <c r="V16" s="18" t="e">
        <f>V15-#REF!</f>
        <v>#REF!</v>
      </c>
      <c r="W16" s="18" t="e">
        <f>W15-#REF!</f>
        <v>#REF!</v>
      </c>
      <c r="X16" s="18" t="e">
        <f>X15-#REF!</f>
        <v>#REF!</v>
      </c>
      <c r="Y16" s="18" t="e">
        <f>Y15-#REF!</f>
        <v>#REF!</v>
      </c>
      <c r="AS16" s="18"/>
      <c r="AU16" s="18"/>
    </row>
    <row r="19" spans="8:43" x14ac:dyDescent="0.25">
      <c r="H19" s="18" t="s">
        <v>228</v>
      </c>
      <c r="I19" s="2">
        <f>AVERAGE(I5:I9)</f>
        <v>37.878700197478544</v>
      </c>
    </row>
    <row r="21" spans="8:43" x14ac:dyDescent="0.25"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</row>
    <row r="22" spans="8:43" x14ac:dyDescent="0.25">
      <c r="Z22"/>
      <c r="AA2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</row>
    <row r="23" spans="8:43" x14ac:dyDescent="0.25">
      <c r="Z23"/>
      <c r="AA23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</row>
    <row r="24" spans="8:43" x14ac:dyDescent="0.25">
      <c r="Z24"/>
      <c r="AA24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</row>
  </sheetData>
  <mergeCells count="1">
    <mergeCell ref="AG3:AI3"/>
  </mergeCells>
  <conditionalFormatting sqref="Z5:AA10 AR5:AR9">
    <cfRule type="cellIs" dxfId="6" priority="1" operator="greaterThan">
      <formula>0</formula>
    </cfRule>
  </conditionalFormatting>
  <conditionalFormatting sqref="I5:I9">
    <cfRule type="aboveAverage" dxfId="5" priority="33" aboveAverage="0"/>
    <cfRule type="aboveAverage" dxfId="4" priority="34"/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B1:BA8"/>
  <sheetViews>
    <sheetView topLeftCell="Q1" workbookViewId="0">
      <selection activeCell="AH32" sqref="AH32"/>
    </sheetView>
  </sheetViews>
  <sheetFormatPr defaultRowHeight="15" x14ac:dyDescent="0.25"/>
  <sheetData>
    <row r="1" spans="2:53" ht="23.25" x14ac:dyDescent="0.35">
      <c r="B1" s="1" t="s">
        <v>0</v>
      </c>
      <c r="C1" s="1"/>
      <c r="D1" s="18"/>
      <c r="E1" s="18"/>
      <c r="F1" s="1"/>
      <c r="G1" s="1"/>
      <c r="H1" s="18"/>
      <c r="I1" s="2"/>
      <c r="J1" s="2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3"/>
      <c r="AA1" s="3"/>
      <c r="AC1" s="4"/>
      <c r="AQ1" s="5"/>
      <c r="AT1" s="5"/>
    </row>
    <row r="2" spans="2:53" ht="23.25" x14ac:dyDescent="0.35">
      <c r="B2" s="1" t="s">
        <v>78</v>
      </c>
      <c r="C2" s="1"/>
      <c r="D2" s="18"/>
      <c r="E2" s="18"/>
      <c r="F2" s="1"/>
      <c r="G2" s="1"/>
      <c r="H2" s="18"/>
      <c r="I2" s="2"/>
      <c r="J2" s="2"/>
      <c r="K2" s="18"/>
      <c r="L2" s="18"/>
      <c r="M2" s="18"/>
      <c r="N2" s="6">
        <v>8.2164846190741631E-2</v>
      </c>
      <c r="O2" s="6">
        <v>8.363214373679366E-2</v>
      </c>
      <c r="P2" s="6">
        <v>8.2505126975279036E-2</v>
      </c>
      <c r="Q2" s="6">
        <v>8.748551354014078E-2</v>
      </c>
      <c r="R2" s="6">
        <v>8.0096778626152096E-2</v>
      </c>
      <c r="S2" s="6">
        <v>8.2929243852166837E-2</v>
      </c>
      <c r="T2" s="6">
        <v>8.529337187747113E-2</v>
      </c>
      <c r="U2" s="6">
        <v>8.0046854461311101E-2</v>
      </c>
      <c r="V2" s="6">
        <v>8.9672718787674521E-2</v>
      </c>
      <c r="W2" s="6">
        <v>8.3511180824723572E-2</v>
      </c>
      <c r="X2" s="6">
        <v>7.7856081720485887E-2</v>
      </c>
      <c r="Y2" s="6">
        <v>8.4806118665819746E-2</v>
      </c>
      <c r="Z2" s="3"/>
      <c r="AA2" s="3"/>
      <c r="AB2" s="6">
        <v>8.2164846190741631E-2</v>
      </c>
      <c r="AC2" s="6">
        <v>8.363214373679366E-2</v>
      </c>
      <c r="AD2" s="6">
        <v>8.2505126975279036E-2</v>
      </c>
      <c r="AE2" s="6">
        <v>8.748551354014078E-2</v>
      </c>
      <c r="AF2" s="6">
        <v>8.0096778626152096E-2</v>
      </c>
      <c r="AG2" s="6">
        <v>8.2929243852166837E-2</v>
      </c>
      <c r="AH2" s="6">
        <v>8.529337187747113E-2</v>
      </c>
      <c r="AI2" s="6">
        <v>8.0046854461311101E-2</v>
      </c>
      <c r="AJ2" s="6">
        <v>8.9672718787674521E-2</v>
      </c>
      <c r="AK2" s="6">
        <v>8.3511180824723572E-2</v>
      </c>
      <c r="AL2" s="6">
        <v>7.7856081720485887E-2</v>
      </c>
      <c r="AM2" s="6">
        <v>8.4806118665819746E-2</v>
      </c>
      <c r="AN2" s="56"/>
      <c r="AO2" s="51">
        <v>4</v>
      </c>
      <c r="AQ2" s="7"/>
      <c r="AT2" s="7"/>
    </row>
    <row r="3" spans="2:53" x14ac:dyDescent="0.25">
      <c r="D3" s="18"/>
      <c r="E3" s="18"/>
      <c r="H3" s="18"/>
      <c r="I3" s="2"/>
      <c r="J3" s="2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3"/>
      <c r="AA3" s="3"/>
      <c r="AG3" s="64"/>
      <c r="AH3" s="64"/>
      <c r="AI3" s="64"/>
      <c r="AJ3" s="63"/>
      <c r="AK3" s="63"/>
      <c r="AL3" s="63"/>
      <c r="AM3" s="63"/>
      <c r="AN3" s="63"/>
      <c r="AO3" s="36" t="s">
        <v>234</v>
      </c>
      <c r="AP3" s="37"/>
      <c r="AQ3" s="38"/>
      <c r="AR3" s="39"/>
    </row>
    <row r="4" spans="2:53" s="9" customFormat="1" ht="105" x14ac:dyDescent="0.25">
      <c r="B4" s="29" t="s">
        <v>1</v>
      </c>
      <c r="C4" s="30" t="s">
        <v>2</v>
      </c>
      <c r="D4" s="31" t="s">
        <v>67</v>
      </c>
      <c r="E4" s="8" t="s">
        <v>227</v>
      </c>
      <c r="F4" s="8" t="s">
        <v>94</v>
      </c>
      <c r="G4" s="8" t="s">
        <v>70</v>
      </c>
      <c r="H4" s="32" t="s">
        <v>76</v>
      </c>
      <c r="I4" s="33" t="s">
        <v>79</v>
      </c>
      <c r="J4" s="33" t="s">
        <v>229</v>
      </c>
      <c r="K4" s="34" t="s">
        <v>108</v>
      </c>
      <c r="L4" s="34" t="s">
        <v>95</v>
      </c>
      <c r="M4" s="34" t="s">
        <v>80</v>
      </c>
      <c r="N4" s="57" t="s">
        <v>96</v>
      </c>
      <c r="O4" s="57" t="s">
        <v>97</v>
      </c>
      <c r="P4" s="57" t="s">
        <v>98</v>
      </c>
      <c r="Q4" s="57" t="s">
        <v>99</v>
      </c>
      <c r="R4" s="57" t="s">
        <v>100</v>
      </c>
      <c r="S4" s="57" t="s">
        <v>101</v>
      </c>
      <c r="T4" s="57" t="s">
        <v>102</v>
      </c>
      <c r="U4" s="57" t="s">
        <v>103</v>
      </c>
      <c r="V4" s="57" t="s">
        <v>104</v>
      </c>
      <c r="W4" s="57" t="s">
        <v>105</v>
      </c>
      <c r="X4" s="57" t="s">
        <v>106</v>
      </c>
      <c r="Y4" s="57" t="s">
        <v>107</v>
      </c>
      <c r="Z4" s="35" t="s">
        <v>81</v>
      </c>
      <c r="AA4" s="35" t="s">
        <v>226</v>
      </c>
      <c r="AB4" s="44" t="s">
        <v>82</v>
      </c>
      <c r="AC4" s="44" t="s">
        <v>83</v>
      </c>
      <c r="AD4" s="44" t="s">
        <v>84</v>
      </c>
      <c r="AE4" s="45" t="s">
        <v>85</v>
      </c>
      <c r="AF4" s="44" t="s">
        <v>86</v>
      </c>
      <c r="AG4" s="45" t="s">
        <v>87</v>
      </c>
      <c r="AH4" s="45" t="s">
        <v>89</v>
      </c>
      <c r="AI4" s="45" t="s">
        <v>90</v>
      </c>
      <c r="AJ4" s="45" t="s">
        <v>91</v>
      </c>
      <c r="AK4" s="45" t="s">
        <v>88</v>
      </c>
      <c r="AL4" s="45" t="s">
        <v>92</v>
      </c>
      <c r="AM4" s="45" t="s">
        <v>93</v>
      </c>
      <c r="AN4" s="45" t="s">
        <v>69</v>
      </c>
      <c r="AO4" s="40" t="s">
        <v>4</v>
      </c>
      <c r="AP4" s="41" t="s">
        <v>3</v>
      </c>
      <c r="AQ4" s="40" t="s">
        <v>5</v>
      </c>
      <c r="AR4" s="40" t="s">
        <v>6</v>
      </c>
      <c r="AS4" s="42" t="s">
        <v>7</v>
      </c>
      <c r="AT4" s="42" t="s">
        <v>8</v>
      </c>
      <c r="AU4" s="42" t="s">
        <v>71</v>
      </c>
    </row>
    <row r="5" spans="2:53" x14ac:dyDescent="0.25">
      <c r="B5" s="10" t="s">
        <v>15</v>
      </c>
      <c r="C5" s="10" t="s">
        <v>16</v>
      </c>
      <c r="D5" s="13">
        <v>14294</v>
      </c>
      <c r="E5" s="13">
        <v>535307.6486625846</v>
      </c>
      <c r="F5" s="13">
        <v>544271.74</v>
      </c>
      <c r="G5" s="13">
        <v>-8413.59</v>
      </c>
      <c r="H5" s="13">
        <v>535858.15</v>
      </c>
      <c r="I5" s="11">
        <v>37.488327270183298</v>
      </c>
      <c r="J5" s="11">
        <v>15</v>
      </c>
      <c r="K5" s="13">
        <v>554078.13672251382</v>
      </c>
      <c r="L5" s="13">
        <v>-21813.931458566287</v>
      </c>
      <c r="M5" s="13">
        <v>532264.20526394749</v>
      </c>
      <c r="N5" s="13">
        <v>43733.406558349576</v>
      </c>
      <c r="O5" s="13">
        <v>44514.396520584705</v>
      </c>
      <c r="P5" s="13">
        <v>43914.525839697963</v>
      </c>
      <c r="Q5" s="13">
        <v>46565.407336551347</v>
      </c>
      <c r="R5" s="13">
        <v>42632.648219651186</v>
      </c>
      <c r="S5" s="13">
        <v>44140.268072113664</v>
      </c>
      <c r="T5" s="13">
        <v>45398.608796644497</v>
      </c>
      <c r="U5" s="13">
        <v>42606.075373728621</v>
      </c>
      <c r="V5" s="13">
        <v>47729.578399379025</v>
      </c>
      <c r="W5" s="13">
        <v>44450.012292325293</v>
      </c>
      <c r="X5" s="13">
        <v>41440.005461919354</v>
      </c>
      <c r="Y5" s="13">
        <v>45139.261353182563</v>
      </c>
      <c r="Z5" s="12">
        <v>-6.7068957261404716E-3</v>
      </c>
      <c r="AA5" s="12">
        <v>-5.6854098876428782E-3</v>
      </c>
      <c r="AB5" s="13">
        <v>40792.94</v>
      </c>
      <c r="AC5" s="13">
        <v>38994.800000000003</v>
      </c>
      <c r="AD5" s="13">
        <v>43615.81</v>
      </c>
      <c r="AE5" s="13">
        <v>42118.62</v>
      </c>
      <c r="AF5" s="13">
        <v>41152.58</v>
      </c>
      <c r="AG5" s="14">
        <v>44350.27</v>
      </c>
      <c r="AH5" s="14">
        <v>5520.04</v>
      </c>
      <c r="AI5" s="14"/>
      <c r="AJ5" s="14"/>
      <c r="AK5" s="14"/>
      <c r="AL5" s="14"/>
      <c r="AM5" s="14"/>
      <c r="AN5" s="46">
        <f>-SUMIFS('LA Income'!E:E,'LA Income'!B:B,C5,'LA Income'!I:I,"Yes")</f>
        <v>-69.349999999999994</v>
      </c>
      <c r="AO5" s="13">
        <v>310899.26134359295</v>
      </c>
      <c r="AP5" s="14">
        <v>256475.71</v>
      </c>
      <c r="AQ5" s="46">
        <v>54423.551343592961</v>
      </c>
      <c r="AR5" s="49">
        <v>0.17505204453813838</v>
      </c>
      <c r="AS5" s="15">
        <v>514171.39145643759</v>
      </c>
      <c r="AT5" s="46">
        <v>18092.813807509898</v>
      </c>
      <c r="AU5" s="11">
        <v>35.971134144147022</v>
      </c>
      <c r="AW5" s="16"/>
      <c r="AX5" s="17">
        <v>1.021308237304063E-2</v>
      </c>
      <c r="BA5" s="18"/>
    </row>
    <row r="6" spans="2:53" x14ac:dyDescent="0.25">
      <c r="B6" s="10"/>
      <c r="C6" t="s">
        <v>246</v>
      </c>
      <c r="D6" s="13"/>
      <c r="E6" s="13"/>
      <c r="F6" s="13"/>
      <c r="G6" s="13"/>
      <c r="H6" s="13"/>
      <c r="I6" s="11"/>
      <c r="J6" s="11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2"/>
      <c r="AA6" s="12"/>
      <c r="AB6" s="13"/>
      <c r="AC6" s="13"/>
      <c r="AD6" s="13"/>
      <c r="AE6" s="13"/>
      <c r="AF6" s="13"/>
      <c r="AG6" s="14"/>
      <c r="AH6" s="14"/>
      <c r="AI6" s="14"/>
      <c r="AJ6" s="14"/>
      <c r="AK6" s="14"/>
      <c r="AL6" s="14"/>
      <c r="AM6" s="14"/>
      <c r="AN6" s="46">
        <f>-SUMIFS('LA Income'!E:E,'LA Income'!B:B,C6,'LA Income'!I:I,"Yes")</f>
        <v>0</v>
      </c>
      <c r="AO6" s="13"/>
      <c r="AP6" s="14"/>
      <c r="AQ6" s="46"/>
      <c r="AR6" s="49"/>
      <c r="AS6" s="15"/>
      <c r="AT6" s="46"/>
      <c r="AU6" s="11"/>
      <c r="AW6" s="16"/>
      <c r="AX6" s="17"/>
      <c r="BA6" s="18"/>
    </row>
    <row r="7" spans="2:53" x14ac:dyDescent="0.25">
      <c r="B7" s="10" t="s">
        <v>21</v>
      </c>
      <c r="C7" s="10" t="s">
        <v>22</v>
      </c>
      <c r="D7" s="13">
        <v>16774</v>
      </c>
      <c r="E7" s="13">
        <v>616698.80257815018</v>
      </c>
      <c r="F7" s="13">
        <v>656450.89000000013</v>
      </c>
      <c r="G7" s="13">
        <v>-11422.58</v>
      </c>
      <c r="H7" s="13">
        <v>645028.31000000017</v>
      </c>
      <c r="I7" s="11">
        <v>38.454054489090268</v>
      </c>
      <c r="J7" s="11">
        <v>17</v>
      </c>
      <c r="K7" s="13">
        <v>650210.34457698651</v>
      </c>
      <c r="L7" s="13">
        <v>-25598.634831816908</v>
      </c>
      <c r="M7" s="13">
        <v>624611.70974516962</v>
      </c>
      <c r="N7" s="13">
        <v>51321.125060148013</v>
      </c>
      <c r="O7" s="13">
        <v>52237.616289092475</v>
      </c>
      <c r="P7" s="13">
        <v>51533.668422771349</v>
      </c>
      <c r="Q7" s="13">
        <v>54644.476190241519</v>
      </c>
      <c r="R7" s="13">
        <v>50029.385842761229</v>
      </c>
      <c r="S7" s="13">
        <v>51798.576790376006</v>
      </c>
      <c r="T7" s="13">
        <v>53275.238838317811</v>
      </c>
      <c r="U7" s="13">
        <v>49998.202624802281</v>
      </c>
      <c r="V7" s="13">
        <v>56010.630199467174</v>
      </c>
      <c r="W7" s="13">
        <v>52162.061437768607</v>
      </c>
      <c r="X7" s="13">
        <v>48629.820317492326</v>
      </c>
      <c r="Y7" s="13">
        <v>52970.894776709414</v>
      </c>
      <c r="Z7" s="12">
        <v>-3.1652254541867375E-2</v>
      </c>
      <c r="AA7" s="12">
        <v>1.2831072695356216E-2</v>
      </c>
      <c r="AB7" s="13">
        <v>59701.34</v>
      </c>
      <c r="AC7" s="13">
        <v>55247.13</v>
      </c>
      <c r="AD7" s="13">
        <v>54178.19</v>
      </c>
      <c r="AE7" s="13">
        <v>51966.55</v>
      </c>
      <c r="AF7" s="13">
        <v>52497.72</v>
      </c>
      <c r="AG7" s="14">
        <v>53018.7</v>
      </c>
      <c r="AH7" s="14">
        <v>88006.26</v>
      </c>
      <c r="AI7" s="14"/>
      <c r="AJ7" s="14"/>
      <c r="AK7" s="14"/>
      <c r="AL7" s="14"/>
      <c r="AM7" s="14"/>
      <c r="AN7" s="46">
        <f>-SUMIFS('LA Income'!E:E,'LA Income'!B:B,C7,'LA Income'!I:I,"Yes")</f>
        <v>-8474.159999999998</v>
      </c>
      <c r="AO7" s="13">
        <v>364840.08743370837</v>
      </c>
      <c r="AP7" s="14">
        <v>409554.37000000005</v>
      </c>
      <c r="AQ7" s="46">
        <v>-44714.282566291688</v>
      </c>
      <c r="AR7" s="49">
        <v>-0.12255857869351129</v>
      </c>
      <c r="AS7" s="15">
        <v>821056.85680708208</v>
      </c>
      <c r="AT7" s="46">
        <v>-196445.14706191246</v>
      </c>
      <c r="AU7" s="11">
        <v>48.948185096404082</v>
      </c>
      <c r="AW7" s="16"/>
      <c r="AX7" s="17"/>
      <c r="AY7" s="2"/>
      <c r="BA7" s="18"/>
    </row>
    <row r="8" spans="2:53" s="23" customFormat="1" x14ac:dyDescent="0.25">
      <c r="B8" s="20"/>
      <c r="C8" s="20"/>
      <c r="D8" s="22">
        <f>SUM(D5:D7)</f>
        <v>31068</v>
      </c>
      <c r="E8" s="22">
        <f>SUM(E5:E7)</f>
        <v>1152006.4512407347</v>
      </c>
      <c r="F8" s="22">
        <f>SUM(F5:F7)</f>
        <v>1200722.6300000001</v>
      </c>
      <c r="G8" s="22">
        <f>SUM(G5:G7)</f>
        <v>-19836.169999999998</v>
      </c>
      <c r="H8" s="22">
        <f>SUM(H5:H7)</f>
        <v>1180886.4600000002</v>
      </c>
      <c r="I8" s="21"/>
      <c r="J8" s="21"/>
      <c r="K8" s="22">
        <f t="shared" ref="K8:Y8" si="0">SUM(K5:K7)</f>
        <v>1204288.4812995004</v>
      </c>
      <c r="L8" s="22">
        <f t="shared" si="0"/>
        <v>-47412.566290383198</v>
      </c>
      <c r="M8" s="22">
        <f t="shared" si="0"/>
        <v>1156875.9150091172</v>
      </c>
      <c r="N8" s="22">
        <f t="shared" si="0"/>
        <v>95054.531618497596</v>
      </c>
      <c r="O8" s="22">
        <f t="shared" si="0"/>
        <v>96752.01280967718</v>
      </c>
      <c r="P8" s="22">
        <f t="shared" si="0"/>
        <v>95448.194262469304</v>
      </c>
      <c r="Q8" s="22">
        <f t="shared" si="0"/>
        <v>101209.88352679287</v>
      </c>
      <c r="R8" s="22">
        <f t="shared" si="0"/>
        <v>92662.034062412422</v>
      </c>
      <c r="S8" s="22">
        <f t="shared" si="0"/>
        <v>95938.84486248967</v>
      </c>
      <c r="T8" s="22">
        <f t="shared" si="0"/>
        <v>98673.847634962309</v>
      </c>
      <c r="U8" s="22">
        <f t="shared" si="0"/>
        <v>92604.277998530903</v>
      </c>
      <c r="V8" s="22">
        <f t="shared" si="0"/>
        <v>103740.20859884619</v>
      </c>
      <c r="W8" s="22">
        <f t="shared" si="0"/>
        <v>96612.073730093893</v>
      </c>
      <c r="X8" s="22">
        <f t="shared" si="0"/>
        <v>90069.82577941168</v>
      </c>
      <c r="Y8" s="22">
        <f t="shared" si="0"/>
        <v>98110.156129891984</v>
      </c>
      <c r="Z8" s="12"/>
      <c r="AA8" s="12"/>
      <c r="AB8" s="22">
        <f>SUM(AB5:AB7)</f>
        <v>100494.28</v>
      </c>
      <c r="AC8" s="22">
        <f t="shared" ref="AC8:AM8" si="1">SUM(AC5:AC7)</f>
        <v>94241.93</v>
      </c>
      <c r="AD8" s="22">
        <f t="shared" si="1"/>
        <v>97794</v>
      </c>
      <c r="AE8" s="22">
        <f t="shared" si="1"/>
        <v>94085.170000000013</v>
      </c>
      <c r="AF8" s="22">
        <f t="shared" si="1"/>
        <v>93650.3</v>
      </c>
      <c r="AG8" s="22">
        <f t="shared" si="1"/>
        <v>97368.97</v>
      </c>
      <c r="AH8" s="22">
        <f t="shared" si="1"/>
        <v>93526.299999999988</v>
      </c>
      <c r="AI8" s="22">
        <f t="shared" si="1"/>
        <v>0</v>
      </c>
      <c r="AJ8" s="22">
        <f t="shared" si="1"/>
        <v>0</v>
      </c>
      <c r="AK8" s="22">
        <f t="shared" si="1"/>
        <v>0</v>
      </c>
      <c r="AL8" s="22">
        <f t="shared" si="1"/>
        <v>0</v>
      </c>
      <c r="AM8" s="22">
        <f t="shared" si="1"/>
        <v>0</v>
      </c>
      <c r="AN8" s="47">
        <f>SUM(AN5:AN7)</f>
        <v>-8543.5099999999984</v>
      </c>
      <c r="AO8" s="22">
        <f>SUM(AO4:AO7)</f>
        <v>675739.34877730138</v>
      </c>
      <c r="AP8" s="22">
        <f>SUM(AP4:AP7)</f>
        <v>666030.08000000007</v>
      </c>
      <c r="AQ8" s="47">
        <f>SUM(AQ4:AQ7)</f>
        <v>9709.2687773012731</v>
      </c>
      <c r="AR8" s="22"/>
      <c r="AS8" s="22">
        <f>SUM(AS4:AS7)</f>
        <v>1335228.2482635197</v>
      </c>
      <c r="AT8" s="48">
        <f>SUM(AT4:AT7)</f>
        <v>-178352.33325440256</v>
      </c>
      <c r="AU8" s="22"/>
      <c r="AW8" s="16"/>
      <c r="AX8" s="17"/>
      <c r="AY8" s="2"/>
    </row>
  </sheetData>
  <mergeCells count="1">
    <mergeCell ref="AG3:AI3"/>
  </mergeCells>
  <conditionalFormatting sqref="Z5:AA7 AR5:AR7">
    <cfRule type="cellIs" dxfId="3" priority="5" operator="greaterThan">
      <formula>0</formula>
    </cfRule>
  </conditionalFormatting>
  <conditionalFormatting sqref="I5:I7">
    <cfRule type="aboveAverage" dxfId="2" priority="2" aboveAverage="0"/>
    <cfRule type="aboveAverage" dxfId="1" priority="3"/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8:AA8">
    <cfRule type="cellIs" dxfId="0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>
      <selection activeCell="A33" sqref="A3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PRACTICE</vt:lpstr>
      <vt:lpstr>LA Income</vt:lpstr>
      <vt:lpstr>Clifton &amp; Petergate Merged YMG</vt:lpstr>
      <vt:lpstr>Beech Grove &amp; Front Street Merg</vt:lpstr>
      <vt:lpstr>Sheet1</vt:lpstr>
      <vt:lpstr>PRACTICE!Criteria</vt:lpstr>
    </vt:vector>
  </TitlesOfParts>
  <Company>IT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Fletcher</dc:creator>
  <cp:lastModifiedBy>Alex Molyneux</cp:lastModifiedBy>
  <dcterms:created xsi:type="dcterms:W3CDTF">2016-01-22T15:00:42Z</dcterms:created>
  <dcterms:modified xsi:type="dcterms:W3CDTF">2017-06-09T13:10:15Z</dcterms:modified>
</cp:coreProperties>
</file>